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C12" i="431"/>
  <c r="D10" i="431"/>
  <c r="D18" i="431"/>
  <c r="E16" i="431"/>
  <c r="F18" i="431"/>
  <c r="G16" i="431"/>
  <c r="H14" i="431"/>
  <c r="I12" i="431"/>
  <c r="I16" i="431"/>
  <c r="J14" i="431"/>
  <c r="K12" i="431"/>
  <c r="L10" i="431"/>
  <c r="L18" i="431"/>
  <c r="N10" i="431"/>
  <c r="N18" i="431"/>
  <c r="O16" i="431"/>
  <c r="P14" i="431"/>
  <c r="Q12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C16" i="431"/>
  <c r="D14" i="431"/>
  <c r="E12" i="431"/>
  <c r="F10" i="431"/>
  <c r="F14" i="431"/>
  <c r="G12" i="431"/>
  <c r="H10" i="431"/>
  <c r="H18" i="431"/>
  <c r="J10" i="431"/>
  <c r="J18" i="431"/>
  <c r="K16" i="431"/>
  <c r="L14" i="431"/>
  <c r="M12" i="431"/>
  <c r="M16" i="431"/>
  <c r="N14" i="431"/>
  <c r="O12" i="431"/>
  <c r="P10" i="431"/>
  <c r="P18" i="431"/>
  <c r="Q16" i="431"/>
  <c r="O8" i="431"/>
  <c r="I8" i="431"/>
  <c r="M8" i="431"/>
  <c r="Q8" i="431"/>
  <c r="H8" i="431"/>
  <c r="C8" i="431"/>
  <c r="P8" i="431"/>
  <c r="J8" i="431"/>
  <c r="E8" i="431"/>
  <c r="K8" i="431"/>
  <c r="L8" i="431"/>
  <c r="G8" i="431"/>
  <c r="D8" i="431"/>
  <c r="F8" i="431"/>
  <c r="N8" i="431"/>
  <c r="R16" i="431" l="1"/>
  <c r="S16" i="431"/>
  <c r="R15" i="431"/>
  <c r="S15" i="431"/>
  <c r="S18" i="431"/>
  <c r="R18" i="431"/>
  <c r="S14" i="431"/>
  <c r="R14" i="431"/>
  <c r="R10" i="431"/>
  <c r="S10" i="431"/>
  <c r="S12" i="431"/>
  <c r="R12" i="431"/>
  <c r="R11" i="431"/>
  <c r="S11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4" i="414"/>
  <c r="C15" i="414"/>
  <c r="D15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D23" i="414"/>
  <c r="C23" i="414"/>
  <c r="Q3" i="345" l="1"/>
  <c r="H3" i="390"/>
  <c r="U3" i="347"/>
  <c r="S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F15" i="339"/>
  <c r="J13" i="339"/>
  <c r="B15" i="339"/>
  <c r="E15" i="414"/>
  <c r="E4" i="414"/>
  <c r="C6" i="340"/>
  <c r="D6" i="340" s="1"/>
  <c r="B4" i="340"/>
  <c r="G13" i="339"/>
  <c r="B13" i="340" l="1"/>
  <c r="B12" i="340"/>
  <c r="H15" i="339"/>
  <c r="G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<sst xmlns="http://schemas.openxmlformats.org/spreadsheetml/2006/main" count="14459" uniqueCount="1973">
  <si>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</si>
  <si>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</si>
  <si>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</si>
  <si>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</si>
  <si>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</si>
  <si>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</si>
  <si>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</si>
  <si>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</si>
  <si>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</si>
  <si>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</si>
  <si>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</si>
  <si>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</si>
  <si>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</si>
  <si>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</si>
  <si>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</si>
  <si>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</si>
  <si>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</si>
  <si>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</si>
  <si>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</si>
  <si>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</si>
  <si>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</si>
  <si>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</si>
  <si>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</si>
  <si>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</si>
  <si>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</si>
  <si>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</si>
  <si>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</si>
  <si>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</si>
  <si>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</si>
  <si>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</si>
  <si>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</si>
  <si>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</si>
  <si>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</si>
  <si>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</si>
  <si>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</si>
  <si>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</si>
  <si>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</si>
  <si>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</si>
  <si>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</si>
  <si>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</si>
  <si>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</si>
  <si>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</si>
  <si>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</si>
  <si>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</si>
  <si>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</si>
  <si>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</si>
  <si>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</si>
  <si>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</si>
  <si>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</si>
  <si>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</si>
  <si>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</si>
  <si>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</si>
  <si>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</si>
  <si>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</si>
  <si>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</si>
  <si>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</si>
  <si>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</si>
  <si>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</si>
  <si>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</si>
  <si>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</si>
  <si>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</si>
  <si>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</si>
  <si>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</si>
  <si>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</si>
  <si>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</si>
  <si>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</si>
  <si>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</si>
  <si>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</si>
  <si>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</si>
  <si>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</si>
  <si>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</si>
  <si>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</si>
  <si>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</si>
  <si>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</si>
  <si>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</si>
  <si>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</si>
  <si>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</si>
  <si>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</si>
  <si>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</si>
  <si>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</si>
  <si>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</si>
  <si>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</si>
  <si>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</si>
  <si>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</si>
  <si>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</si>
  <si>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</si>
  <si>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</si>
  <si>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</si>
  <si>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</si>
  <si>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</si>
  <si>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</si>
  <si>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</si>
  <si>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</si>
  <si>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</si>
  <si>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</si>
  <si>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</si>
  <si>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</si>
  <si>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</si>
  <si>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</si>
  <si>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</si>
  <si>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</si>
  <si>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</si>
  <si>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</si>
  <si>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</si>
  <si>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</si>
  <si>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</si>
  <si>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</si>
  <si>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</si>
  <si>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</si>
  <si>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</si>
  <si>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</si>
  <si>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</si>
  <si>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</si>
  <si>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</si>
  <si>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</si>
  <si>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</si>
  <si>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</si>
  <si>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</si>
  <si>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</si>
  <si>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</si>
  <si>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</si>
  <si>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</si>
  <si>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</si>
  <si>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</si>
  <si>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</si>
  <si>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</si>
  <si>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</si>
  <si>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</si>
  <si>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</si>
  <si>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</si>
  <si>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</si>
  <si>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</si>
  <si>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</si>
  <si>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</si>
  <si>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</si>
  <si>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</si>
  <si>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</si>
  <si>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</si>
  <si>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</si>
  <si>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</si>
  <si>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</si>
  <si>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</si>
  <si>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</si>
  <si>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</si>
  <si>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</si>
  <si>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</si>
  <si>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</si>
  <si>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</si>
  <si>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</si>
  <si>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</si>
  <si>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</si>
  <si>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</si>
  <si>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</si>
  <si>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</si>
  <si>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</si>
  <si>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</si>
  <si>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</si>
  <si>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</si>
  <si>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</si>
  <si>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</si>
  <si>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</si>
  <si>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</si>
  <si>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</si>
  <si>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</si>
  <si>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</si>
  <si>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</si>
  <si>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</si>
  <si>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</si>
  <si>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</si>
  <si>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</si>
  <si>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</si>
  <si>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</si>
  <si>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</si>
  <si>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</si>
  <si>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</si>
  <si>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</si>
  <si>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</si>
  <si>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</si>
  <si>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</si>
  <si>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</si>
  <si>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</si>
  <si>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</si>
  <si>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</si>
  <si>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</si>
  <si>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</si>
  <si>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</si>
  <si>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</si>
  <si>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</si>
  <si>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</si>
  <si>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</si>
  <si>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</si>
  <si>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</si>
  <si>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</si>
  <si>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</si>
  <si>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</si>
  <si>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</si>
  <si>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</si>
  <si>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</si>
  <si>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</si>
  <si>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</si>
  <si>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</si>
  <si>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</si>
  <si>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</si>
  <si>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</si>
  <si>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</si>
  <si>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</si>
  <si>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</si>
  <si>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</si>
  <si>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</si>
  <si>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</si>
  <si>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</si>
  <si>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</si>
  <si>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</si>
  <si>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</si>
  <si>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</si>
  <si>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</si>
  <si>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</si>
  <si>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</si>
  <si>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</si>
  <si>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</si>
  <si>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</si>
  <si>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</si>
  <si>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</si>
  <si>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</si>
  <si>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</si>
  <si>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</si>
  <si>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</si>
  <si>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</si>
  <si>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</si>
  <si>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</si>
  <si>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</si>
  <si>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</si>
  <si>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</si>
  <si>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</si>
  <si>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</si>
  <si>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</si>
  <si>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</si>
  <si>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</si>
  <si>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</si>
  <si>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</si>
  <si>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</si>
  <si>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</si>
  <si>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</si>
  <si>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</si>
  <si>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</si>
  <si>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</si>
  <si>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</si>
  <si>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</si>
  <si>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</si>
  <si>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</si>
  <si>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</si>
  <si>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</si>
  <si>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</si>
  <si>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</si>
  <si>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</si>
  <si>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</si>
  <si>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</si>
  <si>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</si>
  <si>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</si>
  <si>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</si>
  <si>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</si>
  <si>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</si>
  <si>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</si>
  <si>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</si>
  <si>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</si>
  <si>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</si>
  <si>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</si>
  <si>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</si>
  <si>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</si>
  <si>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</si>
  <si>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</si>
  <si>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</si>
  <si>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</si>
  <si>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</si>
  <si>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</si>
  <si>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</si>
  <si>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</si>
  <si>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</si>
  <si>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</si>
  <si>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</si>
  <si>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</si>
  <si>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</si>
  <si>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</si>
  <si>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50115079     ZPr - internzivní péče (Z542)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</si>
  <si>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</si>
  <si>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</si>
  <si>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</si>
  <si>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</si>
  <si>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</si>
  <si>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</si>
  <si>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</si>
  <si>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</si>
  <si>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</si>
  <si>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</si>
  <si>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</si>
  <si>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</si>
  <si>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</si>
  <si>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</si>
  <si>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</si>
  <si>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</si>
  <si>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</si>
  <si>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</si>
  <si>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</si>
  <si>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</si>
  <si>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</si>
  <si>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</si>
  <si>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</si>
  <si>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</si>
  <si>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</si>
  <si>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</si>
  <si>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</si>
  <si>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</si>
  <si>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</si>
  <si>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</si>
  <si>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</si>
  <si>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</si>
  <si>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</si>
  <si>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</si>
  <si>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</si>
  <si>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</si>
  <si>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</si>
  <si>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</si>
  <si>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</si>
  <si>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</si>
  <si>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</si>
  <si>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</si>
  <si>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</si>
  <si>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</si>
  <si>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</si>
  <si>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</si>
  <si>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</si>
  <si>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</si>
  <si>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</si>
  <si>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</si>
  <si>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</si>
  <si>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</si>
  <si>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</si>
  <si>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</si>
  <si>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</si>
  <si>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</si>
  <si>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</si>
  <si>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</si>
  <si>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</si>
  <si>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51809     Náklady za poplatky na bankovní služby</t>
  </si>
  <si>
    <t>51809001     poplatky za vedení účtu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</si>
  <si>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</si>
  <si>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</si>
  <si>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</si>
  <si>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</si>
  <si>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</si>
  <si>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</si>
  <si>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</si>
  <si>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</si>
  <si>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</si>
  <si>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</si>
  <si>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</si>
  <si>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</si>
  <si>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</si>
  <si>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</si>
  <si>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</si>
  <si>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</si>
  <si>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</si>
  <si>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</si>
  <si>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</si>
  <si>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</si>
  <si>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</si>
  <si>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</si>
  <si>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</si>
  <si>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</si>
  <si>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</si>
  <si>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</si>
  <si>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</si>
  <si>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</si>
  <si>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</si>
  <si>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</si>
  <si>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</si>
  <si>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</si>
  <si>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</si>
  <si>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</si>
  <si>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</si>
  <si>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</si>
  <si>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</si>
  <si>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</si>
  <si>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</si>
  <si>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</si>
  <si>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</si>
  <si>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</si>
  <si>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</si>
  <si>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</si>
  <si>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</si>
  <si>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</si>
  <si>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</si>
  <si>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</si>
  <si>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</si>
  <si>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</si>
  <si>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</si>
  <si>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</si>
  <si>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</si>
  <si>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</si>
  <si>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</si>
  <si>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</si>
  <si>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</si>
  <si>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</si>
  <si>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</si>
  <si>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</si>
  <si>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</si>
  <si>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</si>
  <si>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</si>
  <si>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</si>
  <si>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</si>
  <si>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</si>
  <si>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</si>
  <si>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</si>
  <si>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</si>
  <si>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</si>
  <si>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</si>
  <si>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</si>
  <si>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</si>
  <si>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</si>
  <si>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</si>
  <si>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</si>
  <si>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</si>
  <si>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</si>
  <si>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</si>
  <si>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</si>
  <si>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</si>
  <si>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</si>
  <si>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</si>
  <si>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</si>
  <si>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</si>
  <si>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</si>
  <si>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</si>
  <si>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</si>
  <si>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</si>
  <si>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</si>
  <si>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</si>
  <si>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</si>
  <si>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</si>
  <si>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</si>
  <si>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</si>
  <si>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</si>
  <si>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</si>
  <si>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</si>
  <si>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</si>
  <si>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</si>
  <si>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</si>
  <si>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</si>
  <si>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</si>
  <si>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</si>
  <si>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</si>
  <si>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</si>
  <si>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</si>
  <si>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</si>
  <si>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</si>
  <si>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</si>
  <si>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</si>
  <si>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</si>
  <si>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</si>
  <si>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</si>
  <si>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</si>
  <si>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</si>
  <si>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</si>
  <si>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</si>
  <si>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</si>
  <si>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</si>
  <si>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</si>
  <si>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</si>
  <si>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>ADRENALIN LECIVA</t>
  </si>
  <si>
    <t>INJ 5X1ML/1MG</t>
  </si>
  <si>
    <t>APAURIN</t>
  </si>
  <si>
    <t>INJ 10X2ML/10MG</t>
  </si>
  <si>
    <t>ECOLAV Výplach očí 100ml</t>
  </si>
  <si>
    <t>100 ml</t>
  </si>
  <si>
    <t>Test na okultní krvácení v lidské stolici</t>
  </si>
  <si>
    <t>27 - Klinika tělovýchovného lékařství a kardiovaskulární rehabilitace</t>
  </si>
  <si>
    <t>2721 - TVL ambulance</t>
  </si>
  <si>
    <t>2723 - ambulance - akupunktura</t>
  </si>
  <si>
    <t>(prázdné)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</si>
  <si>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</si>
  <si>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</si>
  <si>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</si>
  <si>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</si>
  <si>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</si>
  <si>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</si>
  <si>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</si>
  <si>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</si>
  <si>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</si>
  <si>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</si>
  <si>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</si>
  <si>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</si>
  <si>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</si>
  <si>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Cibiček Norbert</t>
  </si>
  <si>
    <t>Kaletová Markéta</t>
  </si>
  <si>
    <t>Malinčíková Jana</t>
  </si>
  <si>
    <t>Moravcová Katarína</t>
  </si>
  <si>
    <t>Pokorná Tereza</t>
  </si>
  <si>
    <t>Sovová Eliška</t>
  </si>
  <si>
    <t>Sovová Markéta</t>
  </si>
  <si>
    <t>Špatná Ondrášková Lenka</t>
  </si>
  <si>
    <t>Vašíčková Elena</t>
  </si>
  <si>
    <t>PERINDOPRIL A AMLODIPIN</t>
  </si>
  <si>
    <t>124091</t>
  </si>
  <si>
    <t>PRESTANCE</t>
  </si>
  <si>
    <t>5MG/5MG TBL NOB 90(3X30)</t>
  </si>
  <si>
    <t>PERINDOPRIL, AMLODIPIN A INDAPAMID</t>
  </si>
  <si>
    <t>190960</t>
  </si>
  <si>
    <t>TRIPLIXAM</t>
  </si>
  <si>
    <t>5MG/1,25MG/5MG TBL FLM 90(3X30)</t>
  </si>
  <si>
    <t>190970</t>
  </si>
  <si>
    <t>10MG/2,5MG/5MG TBL FLM 90(3X30)</t>
  </si>
  <si>
    <t>METOKLOPRAMID</t>
  </si>
  <si>
    <t>93104</t>
  </si>
  <si>
    <t>DEGAN</t>
  </si>
  <si>
    <t>10MG TBL NOB 40</t>
  </si>
  <si>
    <t>PERINDOPRIL</t>
  </si>
  <si>
    <t>101205</t>
  </si>
  <si>
    <t>PRESTARIUM NEO</t>
  </si>
  <si>
    <t>5MG TBL FLM 30</t>
  </si>
  <si>
    <t>PITOFENON A ANALGETIKA</t>
  </si>
  <si>
    <t>176954</t>
  </si>
  <si>
    <t>ALGIFEN NEO</t>
  </si>
  <si>
    <t>500MG/ML+5MG/ML POR GTT SOL 1X50ML</t>
  </si>
  <si>
    <t>PSEUDOEFEDRIN, KOMBINACE</t>
  </si>
  <si>
    <t>216104</t>
  </si>
  <si>
    <t>CLARINASE REPETABS</t>
  </si>
  <si>
    <t>5MG/120MG TBL PRO 14</t>
  </si>
  <si>
    <t>RIFAXIMIN</t>
  </si>
  <si>
    <t>202740</t>
  </si>
  <si>
    <t>NORMIX</t>
  </si>
  <si>
    <t>200MG TBL FLM 28</t>
  </si>
  <si>
    <t>TRANDOLAPRIL</t>
  </si>
  <si>
    <t>215917</t>
  </si>
  <si>
    <t>GOPTEN</t>
  </si>
  <si>
    <t>2MG CPS DUR 98</t>
  </si>
  <si>
    <t>190975</t>
  </si>
  <si>
    <t>10MG/2,5MG/10MG TBL FLM 90(3X30)</t>
  </si>
  <si>
    <t>AMOXICILIN A  INHIBITOR BETA-LAKTAMASY</t>
  </si>
  <si>
    <t>132654</t>
  </si>
  <si>
    <t>AMOKSIKLAV 1 G</t>
  </si>
  <si>
    <t>875MG/125MG TBL FLM 14</t>
  </si>
  <si>
    <t>101211</t>
  </si>
  <si>
    <t>5MG TBL FLM 90(3X30)</t>
  </si>
  <si>
    <t>HOŘČÍK (KOMBINACE RŮZNÝCH SOLÍ)</t>
  </si>
  <si>
    <t>215978</t>
  </si>
  <si>
    <t>MAGNOSOLV</t>
  </si>
  <si>
    <t>365MG POR GRA SOL SCC 30</t>
  </si>
  <si>
    <t>LINAGLIPTIN</t>
  </si>
  <si>
    <t>168451</t>
  </si>
  <si>
    <t>TRAJENTA</t>
  </si>
  <si>
    <t>5MG TBL FLM 90X1</t>
  </si>
  <si>
    <t>ACEBUTOLOL</t>
  </si>
  <si>
    <t>80058</t>
  </si>
  <si>
    <t>SECTRAL</t>
  </si>
  <si>
    <t>400MG TBL FLM 30</t>
  </si>
  <si>
    <t>AMLODIPIN</t>
  </si>
  <si>
    <t>2945</t>
  </si>
  <si>
    <t>AGEN</t>
  </si>
  <si>
    <t>5MG TBL NOB 30</t>
  </si>
  <si>
    <t>ATORVASTATIN</t>
  </si>
  <si>
    <t>93018</t>
  </si>
  <si>
    <t>SORTIS</t>
  </si>
  <si>
    <t>20MG TBL FLM 100</t>
  </si>
  <si>
    <t>93021</t>
  </si>
  <si>
    <t>40MG TBL FLM 100</t>
  </si>
  <si>
    <t>BISOPROLOL</t>
  </si>
  <si>
    <t>94164</t>
  </si>
  <si>
    <t>CONCOR 5</t>
  </si>
  <si>
    <t>158692</t>
  </si>
  <si>
    <t>BISOPROLOL MYLAN</t>
  </si>
  <si>
    <t>221075</t>
  </si>
  <si>
    <t>FENOFIBRÁT</t>
  </si>
  <si>
    <t>207100</t>
  </si>
  <si>
    <t>LIPANTHYL 267 M</t>
  </si>
  <si>
    <t>267MG CPS DUR 90</t>
  </si>
  <si>
    <t>FYTOMENADION</t>
  </si>
  <si>
    <t>720</t>
  </si>
  <si>
    <t>KANAVIT</t>
  </si>
  <si>
    <t>20MG/ML POR GTT EML 1X5ML</t>
  </si>
  <si>
    <t>INDAPAMID</t>
  </si>
  <si>
    <t>151949</t>
  </si>
  <si>
    <t>INDAP</t>
  </si>
  <si>
    <t>2,5MG CPS DUR 100</t>
  </si>
  <si>
    <t>191877</t>
  </si>
  <si>
    <t>INDAPAMID PMCS</t>
  </si>
  <si>
    <t>2,5MG TBL NOB 30</t>
  </si>
  <si>
    <t>KANDESARTAN</t>
  </si>
  <si>
    <t>171551</t>
  </si>
  <si>
    <t>CARZAP</t>
  </si>
  <si>
    <t>16MG TBL NOB 90</t>
  </si>
  <si>
    <t>KLINDAMYCIN</t>
  </si>
  <si>
    <t>100339</t>
  </si>
  <si>
    <t>DALACIN C</t>
  </si>
  <si>
    <t>300MG CPS DUR 16</t>
  </si>
  <si>
    <t>KYSELINA ACETYLSALICYLOVÁ</t>
  </si>
  <si>
    <t>203564</t>
  </si>
  <si>
    <t>ANOPYRIN</t>
  </si>
  <si>
    <t>100MG TBL NOB 100</t>
  </si>
  <si>
    <t>METOPROLOL</t>
  </si>
  <si>
    <t>31536</t>
  </si>
  <si>
    <t>BETALOC ZOK</t>
  </si>
  <si>
    <t>25MG TBL PRO 100</t>
  </si>
  <si>
    <t>58037</t>
  </si>
  <si>
    <t>50MG TBL PRO 30</t>
  </si>
  <si>
    <t>NADROPARIN</t>
  </si>
  <si>
    <t>213489</t>
  </si>
  <si>
    <t>FRAXIPARINE</t>
  </si>
  <si>
    <t>9500IU/ML INJ SOL ISP 10X0,6ML</t>
  </si>
  <si>
    <t>NAFTIDROFURYL</t>
  </si>
  <si>
    <t>66015</t>
  </si>
  <si>
    <t>ENELBIN 100 RETARD</t>
  </si>
  <si>
    <t>100MG TBL PRO 100</t>
  </si>
  <si>
    <t>PANTOPRAZOL</t>
  </si>
  <si>
    <t>214526</t>
  </si>
  <si>
    <t>CONTROLOC</t>
  </si>
  <si>
    <t>40MG TBL ENT 100 I</t>
  </si>
  <si>
    <t>229905</t>
  </si>
  <si>
    <t>PRENESSA</t>
  </si>
  <si>
    <t>4MG TBL NOB 90</t>
  </si>
  <si>
    <t>124087</t>
  </si>
  <si>
    <t>5MG/5MG TBL NOB 30</t>
  </si>
  <si>
    <t>124093</t>
  </si>
  <si>
    <t>5MG/5MG TBL NOB 120(4X30)</t>
  </si>
  <si>
    <t>PERINDOPRIL A DIURETIKA</t>
  </si>
  <si>
    <t>122690</t>
  </si>
  <si>
    <t>PRESTARIUM NEO COMBI</t>
  </si>
  <si>
    <t>5MG/1,25MG TBL FLM 90(3X30)</t>
  </si>
  <si>
    <t>ROSUVASTATIN</t>
  </si>
  <si>
    <t>145567</t>
  </si>
  <si>
    <t>ROSUMOP</t>
  </si>
  <si>
    <t>20MG TBL FLM 30</t>
  </si>
  <si>
    <t>145583</t>
  </si>
  <si>
    <t>40MG TBL FLM 30</t>
  </si>
  <si>
    <t>145551</t>
  </si>
  <si>
    <t>10MG TBL FLM 30</t>
  </si>
  <si>
    <t>RŮZNÉ JINÉ KOMBINACE ŽELEZA</t>
  </si>
  <si>
    <t>119654</t>
  </si>
  <si>
    <t>SORBIFER DURULES</t>
  </si>
  <si>
    <t>320MG/60MG TBL RET 100</t>
  </si>
  <si>
    <t>TELMISARTAN</t>
  </si>
  <si>
    <t>183064</t>
  </si>
  <si>
    <t>TELMISARTAN EGIS</t>
  </si>
  <si>
    <t>221674</t>
  </si>
  <si>
    <t>TELMISARTAN XANTIS</t>
  </si>
  <si>
    <t>40MG TBL NOB 28</t>
  </si>
  <si>
    <t>TELMISARTAN A AMLODIPIN</t>
  </si>
  <si>
    <t>167852</t>
  </si>
  <si>
    <t>TWYNSTA</t>
  </si>
  <si>
    <t>80MG/5MG TBL NOB 28</t>
  </si>
  <si>
    <t>WARFARIN</t>
  </si>
  <si>
    <t>192342</t>
  </si>
  <si>
    <t>WARFARIN PMCS</t>
  </si>
  <si>
    <t>5MG TBL NOB 100 I</t>
  </si>
  <si>
    <t>190958</t>
  </si>
  <si>
    <t>5MG/1,25MG/5MG TBL FLM 30</t>
  </si>
  <si>
    <t>SODNÁ SŮL LEVOTHYROXINU</t>
  </si>
  <si>
    <t>187425</t>
  </si>
  <si>
    <t>LETROX</t>
  </si>
  <si>
    <t>50MCG TBL NOB 100</t>
  </si>
  <si>
    <t>ALOPURINOL</t>
  </si>
  <si>
    <t>127260</t>
  </si>
  <si>
    <t>ALOPURINOL SANDOZ</t>
  </si>
  <si>
    <t>100MG TBL NOB 30</t>
  </si>
  <si>
    <t>127272</t>
  </si>
  <si>
    <t>300MG TBL NOB 30</t>
  </si>
  <si>
    <t>15378</t>
  </si>
  <si>
    <t>5MG TBL NOB 90</t>
  </si>
  <si>
    <t>50311</t>
  </si>
  <si>
    <t>TULIP</t>
  </si>
  <si>
    <t>10MG TBL FLM 90X1</t>
  </si>
  <si>
    <t>50318</t>
  </si>
  <si>
    <t>20MG TBL FLM 90X1</t>
  </si>
  <si>
    <t>93019</t>
  </si>
  <si>
    <t>132933</t>
  </si>
  <si>
    <t>TORVACARD NEO</t>
  </si>
  <si>
    <t>20MG TBL FLM 90</t>
  </si>
  <si>
    <t>148306</t>
  </si>
  <si>
    <t>BETAXOLOL</t>
  </si>
  <si>
    <t>49909</t>
  </si>
  <si>
    <t>LOKREN</t>
  </si>
  <si>
    <t>20MG TBL FLM 28</t>
  </si>
  <si>
    <t>49910</t>
  </si>
  <si>
    <t>20MG TBL FLM 98</t>
  </si>
  <si>
    <t>163139</t>
  </si>
  <si>
    <t>BETAXA 20</t>
  </si>
  <si>
    <t>176913</t>
  </si>
  <si>
    <t>RIVOCOR</t>
  </si>
  <si>
    <t>5MG TBL FLM 90</t>
  </si>
  <si>
    <t>3822</t>
  </si>
  <si>
    <t>CONCOR COR</t>
  </si>
  <si>
    <t>5MG TBL FLM 28</t>
  </si>
  <si>
    <t>195991</t>
  </si>
  <si>
    <t>SOBYCOR</t>
  </si>
  <si>
    <t>2,5MG TBL FLM 90</t>
  </si>
  <si>
    <t>233559</t>
  </si>
  <si>
    <t>2,5MG TBL FLM 30</t>
  </si>
  <si>
    <t>BROMAZEPAM</t>
  </si>
  <si>
    <t>88217</t>
  </si>
  <si>
    <t>LEXAURIN</t>
  </si>
  <si>
    <t>1,5MG TBL NOB 30</t>
  </si>
  <si>
    <t>CELIPROLOL</t>
  </si>
  <si>
    <t>214615</t>
  </si>
  <si>
    <t>TENOLOC 200</t>
  </si>
  <si>
    <t>200MG TBL FLM 30</t>
  </si>
  <si>
    <t>CETIRIZIN</t>
  </si>
  <si>
    <t>5496</t>
  </si>
  <si>
    <t>ZODAC</t>
  </si>
  <si>
    <t>10MG TBL FLM 60</t>
  </si>
  <si>
    <t>DABIGATRAN-ETEXILÁT</t>
  </si>
  <si>
    <t>168373</t>
  </si>
  <si>
    <t>PRADAXA</t>
  </si>
  <si>
    <t>150MG CPS DUR 60X1 I</t>
  </si>
  <si>
    <t>29323</t>
  </si>
  <si>
    <t>75MG CPS DUR 30X1 I</t>
  </si>
  <si>
    <t>29328</t>
  </si>
  <si>
    <t>110MG CPS DUR 60X1 I</t>
  </si>
  <si>
    <t>DESLORATADIN</t>
  </si>
  <si>
    <t>178662</t>
  </si>
  <si>
    <t>DESLORATADIN +PHARMA</t>
  </si>
  <si>
    <t>5MG TBL FLM 90 I</t>
  </si>
  <si>
    <t>DIOSMIN, KOMBINACE</t>
  </si>
  <si>
    <t>14075</t>
  </si>
  <si>
    <t>DETRALEX</t>
  </si>
  <si>
    <t>500MG TBL FLM 60</t>
  </si>
  <si>
    <t>225549</t>
  </si>
  <si>
    <t>500MG TBL FLM 180(2X90)</t>
  </si>
  <si>
    <t>DOXAZOSIN</t>
  </si>
  <si>
    <t>45214</t>
  </si>
  <si>
    <t>ZOXON</t>
  </si>
  <si>
    <t>2MG TBL NOB 30</t>
  </si>
  <si>
    <t>ESOMEPRAZOL</t>
  </si>
  <si>
    <t>191097</t>
  </si>
  <si>
    <t>EMANERA</t>
  </si>
  <si>
    <t>20MG CPS ETD 90 II</t>
  </si>
  <si>
    <t>EZETIMIB</t>
  </si>
  <si>
    <t>189181</t>
  </si>
  <si>
    <t>EZEN</t>
  </si>
  <si>
    <t>10MG TBL NOB 90</t>
  </si>
  <si>
    <t>188415</t>
  </si>
  <si>
    <t>TEZZIMI</t>
  </si>
  <si>
    <t>10MG TBL NOB 30 I</t>
  </si>
  <si>
    <t>FELODIPIN</t>
  </si>
  <si>
    <t>2959</t>
  </si>
  <si>
    <t>PRESID</t>
  </si>
  <si>
    <t>10MG TBL PRO 30</t>
  </si>
  <si>
    <t>FUROSEMID</t>
  </si>
  <si>
    <t>56804</t>
  </si>
  <si>
    <t>FURORESE 40</t>
  </si>
  <si>
    <t>40MG TBL NOB 50</t>
  </si>
  <si>
    <t>HYDROCHLOROTHIAZID</t>
  </si>
  <si>
    <t>224464</t>
  </si>
  <si>
    <t>HYDROCHLOROTHIAZID TAINEX</t>
  </si>
  <si>
    <t>25MG TBL NOB 20</t>
  </si>
  <si>
    <t>HYDROCHLOROTHIAZID A KALIUM ŠETŘÍCÍ DIURETIKA</t>
  </si>
  <si>
    <t>94804</t>
  </si>
  <si>
    <t>MODURETIC</t>
  </si>
  <si>
    <t>5MG/50MG TBL NOB 30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</si>
  <si>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</si>
  <si>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</si>
  <si>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</si>
  <si>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</si>
  <si>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</si>
  <si>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</si>
  <si>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</si>
  <si>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96696</t>
  </si>
  <si>
    <t>2,5MG CPS DUR 30</t>
  </si>
  <si>
    <t>120325</t>
  </si>
  <si>
    <t>INDAPAMID STADA</t>
  </si>
  <si>
    <t>1,5MG TBL PRO 30</t>
  </si>
  <si>
    <t>KARVEDILOL</t>
  </si>
  <si>
    <t>98922</t>
  </si>
  <si>
    <t>ATRAM</t>
  </si>
  <si>
    <t>6,25MG TBL NOB 30</t>
  </si>
  <si>
    <t>125114</t>
  </si>
  <si>
    <t>100MG TBL NOB 60(3X20)</t>
  </si>
  <si>
    <t>99295</t>
  </si>
  <si>
    <t>100MG TBL NOB 20(2X10)</t>
  </si>
  <si>
    <t>207933</t>
  </si>
  <si>
    <t>207935</t>
  </si>
  <si>
    <t>LÉČIVA K TERAPII ONEMOCNĚNÍ JATER</t>
  </si>
  <si>
    <t>125753</t>
  </si>
  <si>
    <t>ESSENTIALE FORTE N</t>
  </si>
  <si>
    <t>300MG CPS DUR 100</t>
  </si>
  <si>
    <t>LOSARTAN</t>
  </si>
  <si>
    <t>114067</t>
  </si>
  <si>
    <t>LOZAP 50 ZENTIVA</t>
  </si>
  <si>
    <t>50MG TBL FLM 90 II</t>
  </si>
  <si>
    <t>47610</t>
  </si>
  <si>
    <t>LORISTA 50</t>
  </si>
  <si>
    <t>50MG TBL FLM 84</t>
  </si>
  <si>
    <t>MAKROGOL</t>
  </si>
  <si>
    <t>58827</t>
  </si>
  <si>
    <t>FORTRANS</t>
  </si>
  <si>
    <t>POR PLV SOL 4</t>
  </si>
  <si>
    <t>46980</t>
  </si>
  <si>
    <t>BETALOC SR</t>
  </si>
  <si>
    <t>200MG TBL PRO 100</t>
  </si>
  <si>
    <t>46981</t>
  </si>
  <si>
    <t>200MG TBL PRO 30</t>
  </si>
  <si>
    <t>214628</t>
  </si>
  <si>
    <t>VASOCARDIN 50</t>
  </si>
  <si>
    <t>50MG TBL NOB 50</t>
  </si>
  <si>
    <t>231688</t>
  </si>
  <si>
    <t>MOXONIDIN</t>
  </si>
  <si>
    <t>16932</t>
  </si>
  <si>
    <t>MOXOSTAD</t>
  </si>
  <si>
    <t>0,4MG TBL FLM 30</t>
  </si>
  <si>
    <t>213484</t>
  </si>
  <si>
    <t>FRAXIPARINE FORTE</t>
  </si>
  <si>
    <t>19000IU/ML INJ SOL ISP 10X1ML</t>
  </si>
  <si>
    <t>NIMESULID</t>
  </si>
  <si>
    <t>12892</t>
  </si>
  <si>
    <t>AULIN</t>
  </si>
  <si>
    <t>OMEPRAZOL</t>
  </si>
  <si>
    <t>122112</t>
  </si>
  <si>
    <t>APO-OME 20</t>
  </si>
  <si>
    <t>20MG CPS ETD 28</t>
  </si>
  <si>
    <t>214525</t>
  </si>
  <si>
    <t>40MG TBL ENT 28 I</t>
  </si>
  <si>
    <t>214435</t>
  </si>
  <si>
    <t>20MG TBL ENT 100</t>
  </si>
  <si>
    <t>214463</t>
  </si>
  <si>
    <t>20MG TBL ENT 90 II</t>
  </si>
  <si>
    <t>162012</t>
  </si>
  <si>
    <t>10MG/2,5MG TBL FLM 90(3X30)</t>
  </si>
  <si>
    <t>PROPAFENON</t>
  </si>
  <si>
    <t>215906</t>
  </si>
  <si>
    <t>RYTMONORM</t>
  </si>
  <si>
    <t>150MG TBL FLM 100</t>
  </si>
  <si>
    <t>215909</t>
  </si>
  <si>
    <t>300MG TBL FLM 100</t>
  </si>
  <si>
    <t>RAMIPRIL</t>
  </si>
  <si>
    <t>56976</t>
  </si>
  <si>
    <t>TRITACE</t>
  </si>
  <si>
    <t>2,5MG TBL NOB 20</t>
  </si>
  <si>
    <t>RAMIPRIL A DIURETIKA</t>
  </si>
  <si>
    <t>51377</t>
  </si>
  <si>
    <t>AMPRILAN H</t>
  </si>
  <si>
    <t>2,5MG/12,5MG TBL NOB 30</t>
  </si>
  <si>
    <t>224816</t>
  </si>
  <si>
    <t>RAMIPRIL H ACTAVIS</t>
  </si>
  <si>
    <t>225543</t>
  </si>
  <si>
    <t>RILMENIDIN</t>
  </si>
  <si>
    <t>125641</t>
  </si>
  <si>
    <t>TENAXUM</t>
  </si>
  <si>
    <t>1MG TBL NOB 90</t>
  </si>
  <si>
    <t>84360</t>
  </si>
  <si>
    <t>1MG TBL NOB 30</t>
  </si>
  <si>
    <t>148074</t>
  </si>
  <si>
    <t>ROSUCARD</t>
  </si>
  <si>
    <t>145574</t>
  </si>
  <si>
    <t>SACCHAROMYCES BOULARDII</t>
  </si>
  <si>
    <t>10502</t>
  </si>
  <si>
    <t>ENTEROL</t>
  </si>
  <si>
    <t>250MG CPS DUR 10</t>
  </si>
  <si>
    <t>SERTRALIN</t>
  </si>
  <si>
    <t>53950</t>
  </si>
  <si>
    <t>ZOLOFT</t>
  </si>
  <si>
    <t>50MG TBL FLM 28</t>
  </si>
  <si>
    <t>SILYMARIN</t>
  </si>
  <si>
    <t>19571</t>
  </si>
  <si>
    <t>LAGOSA</t>
  </si>
  <si>
    <t>TBL OBD 100</t>
  </si>
  <si>
    <t>SPIRONOLAKTON</t>
  </si>
  <si>
    <t>3550</t>
  </si>
  <si>
    <t>VEROSPIRON</t>
  </si>
  <si>
    <t>SULFAMETHOXAZOL A TRIMETHOPRIM</t>
  </si>
  <si>
    <t>203954</t>
  </si>
  <si>
    <t>BISEPTOL</t>
  </si>
  <si>
    <t>400MG/80MG TBL NOB 28</t>
  </si>
  <si>
    <t>158191</t>
  </si>
  <si>
    <t>TELMISARTAN SANDOZ</t>
  </si>
  <si>
    <t>80MG TBL NOB 30</t>
  </si>
  <si>
    <t>26554</t>
  </si>
  <si>
    <t>MICARDIS</t>
  </si>
  <si>
    <t>80MG TBL NOB 28</t>
  </si>
  <si>
    <t>167859</t>
  </si>
  <si>
    <t>80MG/10MG TBL NOB 28</t>
  </si>
  <si>
    <t>TELMISARTAN A DIURETIKA</t>
  </si>
  <si>
    <t>26578</t>
  </si>
  <si>
    <t>MICARDISPLUS</t>
  </si>
  <si>
    <t>80MG/12,5MG TBL NOB 28</t>
  </si>
  <si>
    <t>193884</t>
  </si>
  <si>
    <t>TOLUCOMBI</t>
  </si>
  <si>
    <t>80MG/12,5MG TBL NOB 28X1 II</t>
  </si>
  <si>
    <t>190084</t>
  </si>
  <si>
    <t>TELMISARTAN/HYDROCHLOROTHIAZID EGIS</t>
  </si>
  <si>
    <t>80MG/12,5MG TBL NOB 28 II</t>
  </si>
  <si>
    <t>190076</t>
  </si>
  <si>
    <t>40MG/12,5MG TBL NOB 28 II</t>
  </si>
  <si>
    <t>TRIMETAZIDIN</t>
  </si>
  <si>
    <t>32917</t>
  </si>
  <si>
    <t>PREDUCTAL MR</t>
  </si>
  <si>
    <t>35MG TBL RET 60</t>
  </si>
  <si>
    <t>178689</t>
  </si>
  <si>
    <t>PROTEVASC</t>
  </si>
  <si>
    <t>35MG TBL PRO 60</t>
  </si>
  <si>
    <t>VALSARTAN A DIURETIKA</t>
  </si>
  <si>
    <t>134281</t>
  </si>
  <si>
    <t>VALSACOMBI</t>
  </si>
  <si>
    <t>160MG/12,5MG TBL FLM 28</t>
  </si>
  <si>
    <t>APIXABAN</t>
  </si>
  <si>
    <t>193745</t>
  </si>
  <si>
    <t>ELIQUIS</t>
  </si>
  <si>
    <t>5MG TBL FLM 60</t>
  </si>
  <si>
    <t>193741</t>
  </si>
  <si>
    <t>2,5MG TBL FLM 168</t>
  </si>
  <si>
    <t>190968</t>
  </si>
  <si>
    <t>10MG/2,5MG/5MG TBL FLM 30</t>
  </si>
  <si>
    <t>190973</t>
  </si>
  <si>
    <t>10MG/2,5MG/10MG TBL FLM 30</t>
  </si>
  <si>
    <t>ITOPRIDUM</t>
  </si>
  <si>
    <t>166760</t>
  </si>
  <si>
    <t>KINITO</t>
  </si>
  <si>
    <t>50MG TBL FLM 100(10X10)</t>
  </si>
  <si>
    <t>ATORVASTATIN A EZETIMIB</t>
  </si>
  <si>
    <t>204756</t>
  </si>
  <si>
    <t>ZOLETORV</t>
  </si>
  <si>
    <t>10MG/20MG TBL FLM 30</t>
  </si>
  <si>
    <t>VALSARTAN A SAKUBITRIL</t>
  </si>
  <si>
    <t>209038</t>
  </si>
  <si>
    <t>ENTRESTO</t>
  </si>
  <si>
    <t>24MG/26MG TBL FLM 28</t>
  </si>
  <si>
    <t>5951</t>
  </si>
  <si>
    <t>147466</t>
  </si>
  <si>
    <t>EUTHYROX</t>
  </si>
  <si>
    <t>137MCG TBL NOB 100 II</t>
  </si>
  <si>
    <t>187427</t>
  </si>
  <si>
    <t>100MCG TBL NOB 100</t>
  </si>
  <si>
    <t>THIETHYLPERAZIN</t>
  </si>
  <si>
    <t>9844</t>
  </si>
  <si>
    <t>TORECAN</t>
  </si>
  <si>
    <t>6,5MG TBL OBD 50</t>
  </si>
  <si>
    <t>9847</t>
  </si>
  <si>
    <t>6,5MG SUP 6</t>
  </si>
  <si>
    <t>127263</t>
  </si>
  <si>
    <t>15379</t>
  </si>
  <si>
    <t>93015</t>
  </si>
  <si>
    <t>10MG TBL FLM 100</t>
  </si>
  <si>
    <t>208623</t>
  </si>
  <si>
    <t>ATORVASTATIN KRKA</t>
  </si>
  <si>
    <t>208601</t>
  </si>
  <si>
    <t>158673</t>
  </si>
  <si>
    <t>28837</t>
  </si>
  <si>
    <t>AERIUS</t>
  </si>
  <si>
    <t>0,5MG/ML POR SOL 60ML+LŽ</t>
  </si>
  <si>
    <t>GLYCEROL-TRINITRÁT</t>
  </si>
  <si>
    <t>85071</t>
  </si>
  <si>
    <t>NITROMINT</t>
  </si>
  <si>
    <t>0,4MG/DÁV SPR SLG 10G I</t>
  </si>
  <si>
    <t>168</t>
  </si>
  <si>
    <t>HYDROCHLOROTHIAZID LÉČIVA</t>
  </si>
  <si>
    <t>KLOPIDOGREL</t>
  </si>
  <si>
    <t>141036</t>
  </si>
  <si>
    <t>TROMBEX</t>
  </si>
  <si>
    <t>75MG TBL FLM 90</t>
  </si>
  <si>
    <t>LEVOCETIRIZIN</t>
  </si>
  <si>
    <t>124346</t>
  </si>
  <si>
    <t>CEZERA</t>
  </si>
  <si>
    <t>LOSARTAN A DIURETIKA</t>
  </si>
  <si>
    <t>15317</t>
  </si>
  <si>
    <t>LOZAP H</t>
  </si>
  <si>
    <t>50MG/12,5MG TBL FLM 90</t>
  </si>
  <si>
    <t>NITROFURANTOIN</t>
  </si>
  <si>
    <t>207280</t>
  </si>
  <si>
    <t>FUROLIN</t>
  </si>
  <si>
    <t>25366</t>
  </si>
  <si>
    <t>HELICID 20 ZENTIVA</t>
  </si>
  <si>
    <t>20MG CPS ETD 90 I</t>
  </si>
  <si>
    <t>124101</t>
  </si>
  <si>
    <t>5MG/10MG TBL NOB 30</t>
  </si>
  <si>
    <t>RAMIPRIL A FELODIPIN</t>
  </si>
  <si>
    <t>50117</t>
  </si>
  <si>
    <t>TRIASYN</t>
  </si>
  <si>
    <t>5MG/5MG TBL RET 30</t>
  </si>
  <si>
    <t>SIMVASTATIN</t>
  </si>
  <si>
    <t>144127</t>
  </si>
  <si>
    <t>SIMVASTATIN MYLAN</t>
  </si>
  <si>
    <t>20MG TBL FLM 100 I</t>
  </si>
  <si>
    <t>186665</t>
  </si>
  <si>
    <t>35MG TBL RET 180</t>
  </si>
  <si>
    <t>ZOLPIDEM</t>
  </si>
  <si>
    <t>146894</t>
  </si>
  <si>
    <t>ZOLPIDEM MYLAN</t>
  </si>
  <si>
    <t>10MG TBL FLM 20</t>
  </si>
  <si>
    <t>221061</t>
  </si>
  <si>
    <t>STILNOX</t>
  </si>
  <si>
    <t>10MG TBL FLM 28</t>
  </si>
  <si>
    <t>75939</t>
  </si>
  <si>
    <t>ACECOR 400</t>
  </si>
  <si>
    <t>107869</t>
  </si>
  <si>
    <t>APO-ALLOPURINOL</t>
  </si>
  <si>
    <t>2592</t>
  </si>
  <si>
    <t>MILURIT</t>
  </si>
  <si>
    <t>100MG TBL NOB 50</t>
  </si>
  <si>
    <t>132670</t>
  </si>
  <si>
    <t>216285</t>
  </si>
  <si>
    <t>300MG TBL NOB 90</t>
  </si>
  <si>
    <t>132921</t>
  </si>
  <si>
    <t>MILURIT 100</t>
  </si>
  <si>
    <t>AMIODARON</t>
  </si>
  <si>
    <t>13767</t>
  </si>
  <si>
    <t>CORDARONE</t>
  </si>
  <si>
    <t>200MG TBL NOB 30</t>
  </si>
  <si>
    <t>13768</t>
  </si>
  <si>
    <t>200MG TBL NOB 60</t>
  </si>
  <si>
    <t>122632</t>
  </si>
  <si>
    <t>80MG TBL FLM 30</t>
  </si>
  <si>
    <t>103844</t>
  </si>
  <si>
    <t>ATORIS 20</t>
  </si>
  <si>
    <t>204682</t>
  </si>
  <si>
    <t>204670</t>
  </si>
  <si>
    <t>10MG TBL FLM 90</t>
  </si>
  <si>
    <t>204702</t>
  </si>
  <si>
    <t>204694</t>
  </si>
  <si>
    <t>40MG TBL FLM 90</t>
  </si>
  <si>
    <t>132556</t>
  </si>
  <si>
    <t>204706</t>
  </si>
  <si>
    <t>80MG TBL FLM 90</t>
  </si>
  <si>
    <t>ATORVASTATIN A AMLODIPIN</t>
  </si>
  <si>
    <t>101172</t>
  </si>
  <si>
    <t>CADUET</t>
  </si>
  <si>
    <t>5MG/10MG TBL FLM 90</t>
  </si>
  <si>
    <t>30543</t>
  </si>
  <si>
    <t>5MG/10MG TBL FLM 30</t>
  </si>
  <si>
    <t>139479</t>
  </si>
  <si>
    <t>BETAMED</t>
  </si>
  <si>
    <t>163141</t>
  </si>
  <si>
    <t>176914</t>
  </si>
  <si>
    <t>3801</t>
  </si>
  <si>
    <t>2,5MG TBL FLM 28</t>
  </si>
  <si>
    <t>47740</t>
  </si>
  <si>
    <t>94163</t>
  </si>
  <si>
    <t>CONCOR 10</t>
  </si>
  <si>
    <t>158716</t>
  </si>
  <si>
    <t>158711</t>
  </si>
  <si>
    <t>158697</t>
  </si>
  <si>
    <t>5MG TBL FLM 100</t>
  </si>
  <si>
    <t>218835</t>
  </si>
  <si>
    <t>219839</t>
  </si>
  <si>
    <t>BISOPROLOL A THIAZIDY</t>
  </si>
  <si>
    <t>13603</t>
  </si>
  <si>
    <t>LODOZ</t>
  </si>
  <si>
    <t>5MG/6,25MG TBL FLM 30</t>
  </si>
  <si>
    <t>13601</t>
  </si>
  <si>
    <t>2,5MG/6,25MG TBL FLM 30</t>
  </si>
  <si>
    <t>13605</t>
  </si>
  <si>
    <t>10MG/6,25MG TBL FLM 30</t>
  </si>
  <si>
    <t>CINARIZIN</t>
  </si>
  <si>
    <t>99886</t>
  </si>
  <si>
    <t>CINARIZIN LEK</t>
  </si>
  <si>
    <t>25MG TBL NOB 50</t>
  </si>
  <si>
    <t>CITALOPRAM</t>
  </si>
  <si>
    <t>230409</t>
  </si>
  <si>
    <t>CITALEC 10 ZENTIVA</t>
  </si>
  <si>
    <t>DIGOXIN</t>
  </si>
  <si>
    <t>83318</t>
  </si>
  <si>
    <t>DIGOXIN LÉČIVA</t>
  </si>
  <si>
    <t>0,125MG TBL NOB 30</t>
  </si>
  <si>
    <t>DIKLOFENAK</t>
  </si>
  <si>
    <t>75632</t>
  </si>
  <si>
    <t>DICLOFENAC AL RETARD</t>
  </si>
  <si>
    <t>100MG TBL PRO 50</t>
  </si>
  <si>
    <t>202789</t>
  </si>
  <si>
    <t>VERAL</t>
  </si>
  <si>
    <t>10MG/G GEL 50G II</t>
  </si>
  <si>
    <t>201992</t>
  </si>
  <si>
    <t>500MG TBL FLM 120</t>
  </si>
  <si>
    <t>132908</t>
  </si>
  <si>
    <t>230583</t>
  </si>
  <si>
    <t>500MG TBL FLM 180</t>
  </si>
  <si>
    <t>107794</t>
  </si>
  <si>
    <t>45215</t>
  </si>
  <si>
    <t>4MG TBL NOB 30</t>
  </si>
  <si>
    <t>235193</t>
  </si>
  <si>
    <t>DOXAZOSIN MYLAN</t>
  </si>
  <si>
    <t>4MG TBL PRO 98</t>
  </si>
  <si>
    <t>DRASLÍK</t>
  </si>
  <si>
    <t>88356</t>
  </si>
  <si>
    <t>CARDILAN</t>
  </si>
  <si>
    <t>0,175G/0,175G TBL NOB 100</t>
  </si>
  <si>
    <t>EPLERENON</t>
  </si>
  <si>
    <t>85265</t>
  </si>
  <si>
    <t>INSPRA</t>
  </si>
  <si>
    <t>50MG TBL FLM 30X1</t>
  </si>
  <si>
    <t>ERDOSTEIN</t>
  </si>
  <si>
    <t>87076</t>
  </si>
  <si>
    <t>ERDOMED</t>
  </si>
  <si>
    <t>300MG CPS DUR 20</t>
  </si>
  <si>
    <t>92757</t>
  </si>
  <si>
    <t>300MG CPS DUR 10</t>
  </si>
  <si>
    <t>147933</t>
  </si>
  <si>
    <t>40MG CPS ETD 90 I</t>
  </si>
  <si>
    <t>47997</t>
  </si>
  <si>
    <t>EZETROL</t>
  </si>
  <si>
    <t>10MG TBL NOB 98 II</t>
  </si>
  <si>
    <t>2961</t>
  </si>
  <si>
    <t>2,5MG TBL PRO 30</t>
  </si>
  <si>
    <t>225973</t>
  </si>
  <si>
    <t>56805</t>
  </si>
  <si>
    <t>40MG TBL NOB 100</t>
  </si>
  <si>
    <t>98219</t>
  </si>
  <si>
    <t>FURON</t>
  </si>
  <si>
    <t>GLIKLAZID</t>
  </si>
  <si>
    <t>139392</t>
  </si>
  <si>
    <t>DIAPREL MR</t>
  </si>
  <si>
    <t>60MG TBL RET 30</t>
  </si>
  <si>
    <t>GLIMEPIRID</t>
  </si>
  <si>
    <t>12026</t>
  </si>
  <si>
    <t>GLIMEPIRID SANDOZ</t>
  </si>
  <si>
    <t>231</t>
  </si>
  <si>
    <t>NITROGLYCERIN-SLOVAKOFARMA</t>
  </si>
  <si>
    <t>0,5MG TBL SLG 20</t>
  </si>
  <si>
    <t>47478</t>
  </si>
  <si>
    <t>LORADUR MITE</t>
  </si>
  <si>
    <t>2,5MG/25MG TBL NOB 50</t>
  </si>
  <si>
    <t>76380</t>
  </si>
  <si>
    <t>RHEFLUIN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</si>
  <si>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</si>
  <si>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</si>
  <si>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</si>
  <si>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</si>
  <si>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</si>
  <si>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</si>
  <si>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</si>
  <si>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</si>
  <si>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124416</t>
  </si>
  <si>
    <t>INDAPAMIDE ORION</t>
  </si>
  <si>
    <t>1,5MG TBL PRO 90</t>
  </si>
  <si>
    <t>120329</t>
  </si>
  <si>
    <t>1,5MG TBL PRO 100</t>
  </si>
  <si>
    <t>ISOSORBID-MONONITRÁT</t>
  </si>
  <si>
    <t>21795</t>
  </si>
  <si>
    <t>MONOTAB SR</t>
  </si>
  <si>
    <t>100MG TBL PRO 100(10X10)</t>
  </si>
  <si>
    <t>207960</t>
  </si>
  <si>
    <t>100MG TBL PRO 50(5X10)</t>
  </si>
  <si>
    <t>IVABRADIN</t>
  </si>
  <si>
    <t>25974</t>
  </si>
  <si>
    <t>PROCORALAN</t>
  </si>
  <si>
    <t>7,5MG TBL FLM 112 KAL</t>
  </si>
  <si>
    <t>25978</t>
  </si>
  <si>
    <t>7,5MG TBL FLM 56 KAL</t>
  </si>
  <si>
    <t>Jiná</t>
  </si>
  <si>
    <t>223400</t>
  </si>
  <si>
    <t>Jiný</t>
  </si>
  <si>
    <t>171547</t>
  </si>
  <si>
    <t>16MG TBL NOB 28</t>
  </si>
  <si>
    <t>KANDESARTAN A DIURETIKA</t>
  </si>
  <si>
    <t>158993</t>
  </si>
  <si>
    <t>CANCOMBINO</t>
  </si>
  <si>
    <t>16MG/12,5MG TBL NOB 28 I</t>
  </si>
  <si>
    <t>171575</t>
  </si>
  <si>
    <t>CARZAP HCT</t>
  </si>
  <si>
    <t>16MG/12,5MG TBL NOB 90</t>
  </si>
  <si>
    <t>183377</t>
  </si>
  <si>
    <t>32MG/12,5MG TBL NOB 28</t>
  </si>
  <si>
    <t>171571</t>
  </si>
  <si>
    <t>16MG/12,5MG TBL NOB 28</t>
  </si>
  <si>
    <t>KARBAMAZEPIN</t>
  </si>
  <si>
    <t>71954</t>
  </si>
  <si>
    <t>TIMONIL 150 RETARD</t>
  </si>
  <si>
    <t>150MG TBL PRO 50</t>
  </si>
  <si>
    <t>102608</t>
  </si>
  <si>
    <t>CARVESAN</t>
  </si>
  <si>
    <t>25MG TBL NOB 30</t>
  </si>
  <si>
    <t>KLARITHROMYCIN</t>
  </si>
  <si>
    <t>216199</t>
  </si>
  <si>
    <t>KLACID</t>
  </si>
  <si>
    <t>500MG TBL FLM 14</t>
  </si>
  <si>
    <t>169252</t>
  </si>
  <si>
    <t>149483</t>
  </si>
  <si>
    <t>ZYLLT</t>
  </si>
  <si>
    <t>75MG TBL FLM 56</t>
  </si>
  <si>
    <t>KODEIN</t>
  </si>
  <si>
    <t>56992</t>
  </si>
  <si>
    <t>CODEIN SLOVAKOFARMA</t>
  </si>
  <si>
    <t>15MG TBL NOB 10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</si>
  <si>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</si>
  <si>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</si>
  <si>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</si>
  <si>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</si>
  <si>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</si>
  <si>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</si>
  <si>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</si>
  <si>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</si>
  <si>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155782</t>
  </si>
  <si>
    <t>GODASAL 100</t>
  </si>
  <si>
    <t>100MG/50MG TBL NOB 100</t>
  </si>
  <si>
    <t>KYSELINA LISTOVÁ</t>
  </si>
  <si>
    <t>76064</t>
  </si>
  <si>
    <t>ACIDUM FOLICUM LÉČIVA</t>
  </si>
  <si>
    <t>10MG TBL OBD 30</t>
  </si>
  <si>
    <t>KYSELINA URSODEOXYCHOLOVÁ</t>
  </si>
  <si>
    <t>97864</t>
  </si>
  <si>
    <t>URSOSAN</t>
  </si>
  <si>
    <t>250MG CPS DUR 50 I</t>
  </si>
  <si>
    <t>KYSELINA VALPROOVÁ</t>
  </si>
  <si>
    <t>44997</t>
  </si>
  <si>
    <t>DEPAKINE CHRONO 500 MG SÉCABLE</t>
  </si>
  <si>
    <t>500MG TBL RET 100</t>
  </si>
  <si>
    <t>LERKANIDIPIN</t>
  </si>
  <si>
    <t>169629</t>
  </si>
  <si>
    <t>KAPIDIN</t>
  </si>
  <si>
    <t>10MG TBL FLM 100 II</t>
  </si>
  <si>
    <t>216532</t>
  </si>
  <si>
    <t>ZENARO</t>
  </si>
  <si>
    <t>5MG TBL FLM 90 IV</t>
  </si>
  <si>
    <t>114065</t>
  </si>
  <si>
    <t>50MG TBL FLM 30 II</t>
  </si>
  <si>
    <t>13892</t>
  </si>
  <si>
    <t>50MG TBL FLM 30 I</t>
  </si>
  <si>
    <t>13894</t>
  </si>
  <si>
    <t>50MG TBL FLM 90 I</t>
  </si>
  <si>
    <t>15316</t>
  </si>
  <si>
    <t>50MG/12,5MG TBL FLM 30</t>
  </si>
  <si>
    <t>MAGNESIUM-LAKTÁT</t>
  </si>
  <si>
    <t>17992</t>
  </si>
  <si>
    <t>MAGNESII LACTICI 0,5 TBL. MEDICAMENTA</t>
  </si>
  <si>
    <t>0,5G TBL NOB 100</t>
  </si>
  <si>
    <t>MELATONIN</t>
  </si>
  <si>
    <t>29957</t>
  </si>
  <si>
    <t>CIRCADIN</t>
  </si>
  <si>
    <t>2MG TBL PRO 21</t>
  </si>
  <si>
    <t>METFORMIN</t>
  </si>
  <si>
    <t>23746</t>
  </si>
  <si>
    <t>GLUCOPHAGE XR</t>
  </si>
  <si>
    <t>500MG TBL PRO 30</t>
  </si>
  <si>
    <t>23797</t>
  </si>
  <si>
    <t>GLUCOPHAGE</t>
  </si>
  <si>
    <t>1000MG TBL FLM 60</t>
  </si>
  <si>
    <t>191922</t>
  </si>
  <si>
    <t>SIOFOR</t>
  </si>
  <si>
    <t>208206</t>
  </si>
  <si>
    <t>850MG TBL FLM 120 II</t>
  </si>
  <si>
    <t>235443</t>
  </si>
  <si>
    <t>METFORMIN MYLAN</t>
  </si>
  <si>
    <t>32225</t>
  </si>
  <si>
    <t>25MG TBL PRO 28</t>
  </si>
  <si>
    <t>49941</t>
  </si>
  <si>
    <t>58038</t>
  </si>
  <si>
    <t>50MG TBL PRO 100</t>
  </si>
  <si>
    <t>58041</t>
  </si>
  <si>
    <t>MOLSIDOMIN</t>
  </si>
  <si>
    <t>76155</t>
  </si>
  <si>
    <t>CORVATON FORTE</t>
  </si>
  <si>
    <t>1017</t>
  </si>
  <si>
    <t>0,4MG TBL FLM 100</t>
  </si>
  <si>
    <t>213490</t>
  </si>
  <si>
    <t>9500IU/ML INJ SOL ISP 10X1ML</t>
  </si>
  <si>
    <t>NEBIVOLOL</t>
  </si>
  <si>
    <t>53761</t>
  </si>
  <si>
    <t>NEBILET</t>
  </si>
  <si>
    <t>5MG TBL NOB 28</t>
  </si>
  <si>
    <t>112572</t>
  </si>
  <si>
    <t>NEBIVOLOL SANDOZ</t>
  </si>
  <si>
    <t>213939</t>
  </si>
  <si>
    <t>115318</t>
  </si>
  <si>
    <t>119513</t>
  </si>
  <si>
    <t>LOSEPRAZOL</t>
  </si>
  <si>
    <t>20MG CPS ETD 98</t>
  </si>
  <si>
    <t>122114</t>
  </si>
  <si>
    <t>20MG CPS ETD 100</t>
  </si>
  <si>
    <t>109415</t>
  </si>
  <si>
    <t>NOLPAZA</t>
  </si>
  <si>
    <t>40MG TBL ENT 84</t>
  </si>
  <si>
    <t>116439</t>
  </si>
  <si>
    <t>APO-PANTO</t>
  </si>
  <si>
    <t>40MG TBL ENT 100</t>
  </si>
  <si>
    <t>101233</t>
  </si>
  <si>
    <t>PRESTARIUM NEO FORTE</t>
  </si>
  <si>
    <t>10MG TBL FLM 90(3X30)</t>
  </si>
  <si>
    <t>120796</t>
  </si>
  <si>
    <t>APO-PERINDO</t>
  </si>
  <si>
    <t>4MG TBL NOB 100</t>
  </si>
  <si>
    <t>85156</t>
  </si>
  <si>
    <t>85159</t>
  </si>
  <si>
    <t>187809</t>
  </si>
  <si>
    <t>TONARSSA</t>
  </si>
  <si>
    <t>8MG/5MG TBL NOB 90</t>
  </si>
  <si>
    <t>206184</t>
  </si>
  <si>
    <t>PRIAMLO</t>
  </si>
  <si>
    <t>4MG/5MG TBL NOB 30</t>
  </si>
  <si>
    <t>206185</t>
  </si>
  <si>
    <t>4MG/5MG TBL NOB 90</t>
  </si>
  <si>
    <t>178624</t>
  </si>
  <si>
    <t>VIDONORM</t>
  </si>
  <si>
    <t>4MG/10MG TBL NOB 30</t>
  </si>
  <si>
    <t>122685</t>
  </si>
  <si>
    <t>5MG/1,25MG TBL FLM 30</t>
  </si>
  <si>
    <t>126031</t>
  </si>
  <si>
    <t>PRENEWEL</t>
  </si>
  <si>
    <t>4MG/1,25MG TBL NOB 30 II</t>
  </si>
  <si>
    <t>126035</t>
  </si>
  <si>
    <t>4MG/1,25MG TBL NOB 90 II</t>
  </si>
  <si>
    <t>136249</t>
  </si>
  <si>
    <t>PROPANORM</t>
  </si>
  <si>
    <t>53536</t>
  </si>
  <si>
    <t>PROPAFENON AL 150</t>
  </si>
  <si>
    <t>59942</t>
  </si>
  <si>
    <t>150MG TBL FLM 50</t>
  </si>
  <si>
    <t>215904</t>
  </si>
  <si>
    <t>58838</t>
  </si>
  <si>
    <t>300MG TBL FLM 50</t>
  </si>
  <si>
    <t>53535</t>
  </si>
  <si>
    <t>235815</t>
  </si>
  <si>
    <t>56981</t>
  </si>
  <si>
    <t>23965</t>
  </si>
  <si>
    <t>AMPRILAN</t>
  </si>
  <si>
    <t>125561</t>
  </si>
  <si>
    <t>ACESIAL</t>
  </si>
  <si>
    <t>5MG TBL NOB 100</t>
  </si>
  <si>
    <t>RIVAROXABAN</t>
  </si>
  <si>
    <t>168904</t>
  </si>
  <si>
    <t>XARELTO</t>
  </si>
  <si>
    <t>20MG TBL FLM 98 II</t>
  </si>
  <si>
    <t>168899</t>
  </si>
  <si>
    <t>15MG TBL FLM 98 II</t>
  </si>
  <si>
    <t>148070</t>
  </si>
  <si>
    <t>148078</t>
  </si>
  <si>
    <t>162083</t>
  </si>
  <si>
    <t>250MG CPS DUR 50</t>
  </si>
  <si>
    <t>125077</t>
  </si>
  <si>
    <t>APO-SIMVA</t>
  </si>
  <si>
    <t>235635</t>
  </si>
  <si>
    <t>SIMVASTATIN A EZETIMIB</t>
  </si>
  <si>
    <t>202409</t>
  </si>
  <si>
    <t>INEGY</t>
  </si>
  <si>
    <t>10MG/10MG TBL NOB 98</t>
  </si>
  <si>
    <t>SÍRAN ŽELEZNATÝ</t>
  </si>
  <si>
    <t>14712</t>
  </si>
  <si>
    <t>TARDYFERON</t>
  </si>
  <si>
    <t>80MG TBL RET 100 I</t>
  </si>
  <si>
    <t>SODNÁ SŮL METAMIZOLU</t>
  </si>
  <si>
    <t>55823</t>
  </si>
  <si>
    <t>NOVALGIN</t>
  </si>
  <si>
    <t>500MG TBL FLM 20</t>
  </si>
  <si>
    <t>30434</t>
  </si>
  <si>
    <t>25MG TBL NOB 100</t>
  </si>
  <si>
    <t>46754</t>
  </si>
  <si>
    <t>100MG CPS DUR 30</t>
  </si>
  <si>
    <t>57339</t>
  </si>
  <si>
    <t>SULODEXID</t>
  </si>
  <si>
    <t>96118</t>
  </si>
  <si>
    <t>VESSEL DUE F</t>
  </si>
  <si>
    <t>250SU CPS MOL 50</t>
  </si>
  <si>
    <t>173401</t>
  </si>
  <si>
    <t>250SU CPS MOL 120</t>
  </si>
  <si>
    <t>173400</t>
  </si>
  <si>
    <t>250SU CPS MOL 60</t>
  </si>
  <si>
    <t>225450</t>
  </si>
  <si>
    <t>TAMSULOSIN</t>
  </si>
  <si>
    <t>101293</t>
  </si>
  <si>
    <t>TAMSULOSIN HCL SANDOZ 0,4</t>
  </si>
  <si>
    <t>0,4MG CPS RDR 30</t>
  </si>
  <si>
    <t>152957</t>
  </si>
  <si>
    <t>TEZEO</t>
  </si>
  <si>
    <t>40MG TBL NOB 90</t>
  </si>
  <si>
    <t>169727</t>
  </si>
  <si>
    <t>206208</t>
  </si>
  <si>
    <t>TEZEFORT</t>
  </si>
  <si>
    <t>80MG/5MG TBL NOB 90</t>
  </si>
  <si>
    <t>189688</t>
  </si>
  <si>
    <t>TEZEO HCT</t>
  </si>
  <si>
    <t>80MG/12,5MG TBL NOB 90</t>
  </si>
  <si>
    <t>189691</t>
  </si>
  <si>
    <t>80MG/25MG TBL NOB 28</t>
  </si>
  <si>
    <t>189684</t>
  </si>
  <si>
    <t>190852</t>
  </si>
  <si>
    <t>TELMISARTAN/HYDROCHLOROTHIAZIDE LICONSA</t>
  </si>
  <si>
    <t>THEOFYLIN</t>
  </si>
  <si>
    <t>44303</t>
  </si>
  <si>
    <t>EUPHYLLIN CR N 100</t>
  </si>
  <si>
    <t>100MG CPS PRO 50</t>
  </si>
  <si>
    <t>TIAPRID</t>
  </si>
  <si>
    <t>48578</t>
  </si>
  <si>
    <t>TIAPRIDAL</t>
  </si>
  <si>
    <t>TOLPERISON</t>
  </si>
  <si>
    <t>57525</t>
  </si>
  <si>
    <t>MYDOCALM</t>
  </si>
  <si>
    <t>150MG TBL FLM 30</t>
  </si>
  <si>
    <t>TRAZODON</t>
  </si>
  <si>
    <t>46444</t>
  </si>
  <si>
    <t>TRITTICO AC 150</t>
  </si>
  <si>
    <t>150MG TBL RET 60</t>
  </si>
  <si>
    <t>54094</t>
  </si>
  <si>
    <t>TRITTICO AC 75</t>
  </si>
  <si>
    <t>75MG TBL RET 30</t>
  </si>
  <si>
    <t>VALSARTAN</t>
  </si>
  <si>
    <t>125598</t>
  </si>
  <si>
    <t>VALSACOR</t>
  </si>
  <si>
    <t>160MG TBL FLM 84</t>
  </si>
  <si>
    <t>163192</t>
  </si>
  <si>
    <t>VALZAP</t>
  </si>
  <si>
    <t>80MG TBL FLM 28</t>
  </si>
  <si>
    <t>125589</t>
  </si>
  <si>
    <t>134292</t>
  </si>
  <si>
    <t>160MG/25MG TBL FLM 28</t>
  </si>
  <si>
    <t>146899</t>
  </si>
  <si>
    <t>10MG TBL FLM 50</t>
  </si>
  <si>
    <t>135900</t>
  </si>
  <si>
    <t>ZOLPIDEM ORION</t>
  </si>
  <si>
    <t>193747</t>
  </si>
  <si>
    <t>5MG TBL FLM 168</t>
  </si>
  <si>
    <t>TAMSULOSIN A SOLIFENACIN</t>
  </si>
  <si>
    <t>197787</t>
  </si>
  <si>
    <t>URIZIA</t>
  </si>
  <si>
    <t>6MG/0,4MG TBL RET 100</t>
  </si>
  <si>
    <t>220631</t>
  </si>
  <si>
    <t>LOPRIDAM</t>
  </si>
  <si>
    <t>4MG/1,25MG/5MG TBL NOB 90</t>
  </si>
  <si>
    <t>220637</t>
  </si>
  <si>
    <t>8MG/2,5MG/5MG TBL NOB 90</t>
  </si>
  <si>
    <t>220640</t>
  </si>
  <si>
    <t>8MG/2,5MG/10MG TBL NOB 90</t>
  </si>
  <si>
    <t>220629</t>
  </si>
  <si>
    <t>4MG/1,25MG/5MG TBL NOB 30</t>
  </si>
  <si>
    <t>TRAMADOL A PARACETAMOL</t>
  </si>
  <si>
    <t>132872</t>
  </si>
  <si>
    <t>ZALDIAR</t>
  </si>
  <si>
    <t>37,5MG/325MG TBL FLM 30</t>
  </si>
  <si>
    <t>209040</t>
  </si>
  <si>
    <t>49MG/51MG TBL FLM 56</t>
  </si>
  <si>
    <t>PERINDOPRIL A BISOPROLOL</t>
  </si>
  <si>
    <t>213255</t>
  </si>
  <si>
    <t>COSYREL</t>
  </si>
  <si>
    <t>5MG/5MG TBL FLM 30</t>
  </si>
  <si>
    <t>213261</t>
  </si>
  <si>
    <t>10MG/5MG TBL FLM 30</t>
  </si>
  <si>
    <t>MULTIENZYMOVÉ PŘÍPRAVKY (LIPASA, PROTEASA APOD.)</t>
  </si>
  <si>
    <t>215168</t>
  </si>
  <si>
    <t>KREON 10 000</t>
  </si>
  <si>
    <t>10000U CPS ETD 50</t>
  </si>
  <si>
    <t>147454</t>
  </si>
  <si>
    <t>88MCG TBL NOB 100 II</t>
  </si>
  <si>
    <t>147458</t>
  </si>
  <si>
    <t>112MCG TBL NOB 100 II</t>
  </si>
  <si>
    <t>184245</t>
  </si>
  <si>
    <t>75MCG TBL NOB 100</t>
  </si>
  <si>
    <t>46694</t>
  </si>
  <si>
    <t>125MCG TBL NOB 100 II</t>
  </si>
  <si>
    <t>97186</t>
  </si>
  <si>
    <t>100MCG TBL NOB 100 I</t>
  </si>
  <si>
    <t>JINANOVÝ LIST</t>
  </si>
  <si>
    <t>130502</t>
  </si>
  <si>
    <t>TEBOKAN</t>
  </si>
  <si>
    <t>120MG TBL FLM 30</t>
  </si>
  <si>
    <t>ROSUVASTATIN A EZETIMIB</t>
  </si>
  <si>
    <t>224298</t>
  </si>
  <si>
    <t>ROSUVASTATIN/EZETIMIBE TEVA</t>
  </si>
  <si>
    <t>20MG/10MG TBL NOB 90</t>
  </si>
  <si>
    <t>EDOXABAN</t>
  </si>
  <si>
    <t>210612</t>
  </si>
  <si>
    <t>LIXIANA</t>
  </si>
  <si>
    <t>30MG TBL FLM 30</t>
  </si>
  <si>
    <t>234736</t>
  </si>
  <si>
    <t>*1005</t>
  </si>
  <si>
    <t>*2049</t>
  </si>
  <si>
    <t>Kompresní punčochy a návleky</t>
  </si>
  <si>
    <t>45763</t>
  </si>
  <si>
    <t>PUNČOCHY KOMPRESNÍ LÝTKOVÉ II.K.T.</t>
  </si>
  <si>
    <t>MAXIS B/BRILANT/ A-D</t>
  </si>
  <si>
    <t>45765</t>
  </si>
  <si>
    <t>PUNČOCHY KOMPRESNÍ STEHENNÍ II.K.T.</t>
  </si>
  <si>
    <t>MAXIS B /BRILANT/ A-G SAMODRŽÍCÍ S KRAJKOU</t>
  </si>
  <si>
    <t>ALPRAZOLAM</t>
  </si>
  <si>
    <t>6618</t>
  </si>
  <si>
    <t>NEUROL</t>
  </si>
  <si>
    <t>0,5MG TBL NOB 30</t>
  </si>
  <si>
    <t>125060</t>
  </si>
  <si>
    <t>APO-AMLO</t>
  </si>
  <si>
    <t>176166</t>
  </si>
  <si>
    <t>AMLODIPIN MYLAN</t>
  </si>
  <si>
    <t>176183</t>
  </si>
  <si>
    <t>10MG TBL NOB 100</t>
  </si>
  <si>
    <t>ATENOLOL</t>
  </si>
  <si>
    <t>58661</t>
  </si>
  <si>
    <t>ATENOLOL AL 25</t>
  </si>
  <si>
    <t>148309</t>
  </si>
  <si>
    <t>93016</t>
  </si>
  <si>
    <t>50316</t>
  </si>
  <si>
    <t>20MG TBL FLM 30X1</t>
  </si>
  <si>
    <t>132989</t>
  </si>
  <si>
    <t>208605</t>
  </si>
  <si>
    <t>BETAHISTIN</t>
  </si>
  <si>
    <t>102684</t>
  </si>
  <si>
    <t>BETAHISTIN ACTAVIS</t>
  </si>
  <si>
    <t>16MG TBL NOB 60</t>
  </si>
  <si>
    <t>176348</t>
  </si>
  <si>
    <t>BISOPROLOL VITABALANS</t>
  </si>
  <si>
    <t>5MG TBL NOB 30 I</t>
  </si>
  <si>
    <t>17425</t>
  </si>
  <si>
    <t>17431</t>
  </si>
  <si>
    <t>CITALEC 20 ZENTIVA</t>
  </si>
  <si>
    <t>3542</t>
  </si>
  <si>
    <t>0,250MG TBL NOB 30</t>
  </si>
  <si>
    <t>89025</t>
  </si>
  <si>
    <t>DICLOFENAC AL 50</t>
  </si>
  <si>
    <t>50MG TBL ENT 50</t>
  </si>
  <si>
    <t>132647</t>
  </si>
  <si>
    <t>47995</t>
  </si>
  <si>
    <t>10MG TBL NOB 30 II</t>
  </si>
  <si>
    <t>94167</t>
  </si>
  <si>
    <t>PLENDIL ER</t>
  </si>
  <si>
    <t>10MG TBL PRO 30 I</t>
  </si>
  <si>
    <t>207098</t>
  </si>
  <si>
    <t>267MG CPS DUR 30</t>
  </si>
  <si>
    <t>IBUPROFEN</t>
  </si>
  <si>
    <t>125526</t>
  </si>
  <si>
    <t>APO-IBUPROFEN</t>
  </si>
  <si>
    <t>400MG TBL FLM 100</t>
  </si>
  <si>
    <t>191880</t>
  </si>
  <si>
    <t>2,5MG TBL NOB 100</t>
  </si>
  <si>
    <t>ISOSORBID-DINITRÁT</t>
  </si>
  <si>
    <t>85719</t>
  </si>
  <si>
    <t>ISOKET SPRAY</t>
  </si>
  <si>
    <t>1,25MG/DÁV SLG SPR SOL 1X15ML</t>
  </si>
  <si>
    <t>21793</t>
  </si>
  <si>
    <t>100MG TBL PRO 20(2X10)</t>
  </si>
  <si>
    <t>21794</t>
  </si>
  <si>
    <t>KAPTOPRIL</t>
  </si>
  <si>
    <t>31385</t>
  </si>
  <si>
    <t>TENSIOMIN</t>
  </si>
  <si>
    <t>12,5MG TBL NOB 30</t>
  </si>
  <si>
    <t>102600</t>
  </si>
  <si>
    <t>6,25MG TBL NOB 100</t>
  </si>
  <si>
    <t>84587</t>
  </si>
  <si>
    <t>25MG TBL NOB 90</t>
  </si>
  <si>
    <t>149480</t>
  </si>
  <si>
    <t>75MG TBL FLM 28</t>
  </si>
  <si>
    <t>225180</t>
  </si>
  <si>
    <t>CLOPIDOGREL STADA</t>
  </si>
  <si>
    <t>75MG TBL FLM 30 III</t>
  </si>
  <si>
    <t>188850</t>
  </si>
  <si>
    <t>STACYL</t>
  </si>
  <si>
    <t>100MG TBL ENT 100 I</t>
  </si>
  <si>
    <t>12354</t>
  </si>
  <si>
    <t>SIOFOR 500</t>
  </si>
  <si>
    <t>500MG TBL FLM 120 I</t>
  </si>
  <si>
    <t>12356</t>
  </si>
  <si>
    <t>SIOFOR 850</t>
  </si>
  <si>
    <t>850MG TBL FLM 120 I</t>
  </si>
  <si>
    <t>56503</t>
  </si>
  <si>
    <t>500MG TBL FLM 60 I</t>
  </si>
  <si>
    <t>208204</t>
  </si>
  <si>
    <t>500MG TBL FLM 60 II</t>
  </si>
  <si>
    <t>230590</t>
  </si>
  <si>
    <t>CYNT 0,2</t>
  </si>
  <si>
    <t>0,2MG TBL FLM 30 I</t>
  </si>
  <si>
    <t>213485</t>
  </si>
  <si>
    <t>9500IU/ML INJ SOL ISP 10X0,8ML</t>
  </si>
  <si>
    <t>49123</t>
  </si>
  <si>
    <t>124115</t>
  </si>
  <si>
    <t>10MG/5MG TBL NOB 30</t>
  </si>
  <si>
    <t>124133</t>
  </si>
  <si>
    <t>10MG/10MG TBL NOB 90(3X30)</t>
  </si>
  <si>
    <t>99309</t>
  </si>
  <si>
    <t>145558</t>
  </si>
  <si>
    <t>173892</t>
  </si>
  <si>
    <t>ROSUVASTATIN ACCORD</t>
  </si>
  <si>
    <t>SOTALOL</t>
  </si>
  <si>
    <t>49014</t>
  </si>
  <si>
    <t>SOTAHEXAL 80</t>
  </si>
  <si>
    <t>80MG TBL NOB 100</t>
  </si>
  <si>
    <t>158198</t>
  </si>
  <si>
    <t>173562</t>
  </si>
  <si>
    <t>40MG/5MG TBL NOB 28</t>
  </si>
  <si>
    <t>172293</t>
  </si>
  <si>
    <t>TRIMETAZIDIN MYLAN</t>
  </si>
  <si>
    <t>35MG TBL PRO 60 III</t>
  </si>
  <si>
    <t>172294</t>
  </si>
  <si>
    <t>35MG TBL PRO 60 IV</t>
  </si>
  <si>
    <t>159760</t>
  </si>
  <si>
    <t>35MG TBL PRO 60 II</t>
  </si>
  <si>
    <t>VERAPAMIL</t>
  </si>
  <si>
    <t>215600</t>
  </si>
  <si>
    <t>VEROGALID ER</t>
  </si>
  <si>
    <t>240MG TBL PRO 100</t>
  </si>
  <si>
    <t>215965</t>
  </si>
  <si>
    <t>ISOPTIN SR</t>
  </si>
  <si>
    <t>233479</t>
  </si>
  <si>
    <t>233478</t>
  </si>
  <si>
    <t>240MG TBL PRO 30</t>
  </si>
  <si>
    <t>VINPOCETIN</t>
  </si>
  <si>
    <t>10253</t>
  </si>
  <si>
    <t>CAVINTON FORTE</t>
  </si>
  <si>
    <t>94113</t>
  </si>
  <si>
    <t>WARFARIN ORION</t>
  </si>
  <si>
    <t>3MG TBL NOB 100</t>
  </si>
  <si>
    <t>168327</t>
  </si>
  <si>
    <t>2,5MG TBL FLM 60</t>
  </si>
  <si>
    <t>210108</t>
  </si>
  <si>
    <t>168328</t>
  </si>
  <si>
    <t>2,5MG TBL FLM 60X1</t>
  </si>
  <si>
    <t>190965</t>
  </si>
  <si>
    <t>5MG/1,25MG/10MG TBL FLM 90(3X30)</t>
  </si>
  <si>
    <t>169714</t>
  </si>
  <si>
    <t>125MCG TBL NOB 100</t>
  </si>
  <si>
    <t>132576</t>
  </si>
  <si>
    <t>850MG TBL FLM 120</t>
  </si>
  <si>
    <t>214572</t>
  </si>
  <si>
    <t>40MG TBL ENT 90</t>
  </si>
  <si>
    <t>SALMETEROL A FLUTIKASON</t>
  </si>
  <si>
    <t>203820</t>
  </si>
  <si>
    <t>FULLHALE</t>
  </si>
  <si>
    <t>25MCG/125MCG/DÁV INH SUS PSS 1X120DÁV</t>
  </si>
  <si>
    <t>MEBENDAZOL</t>
  </si>
  <si>
    <t>122198</t>
  </si>
  <si>
    <t>VERMOX</t>
  </si>
  <si>
    <t>100MG TBL NOB 6</t>
  </si>
  <si>
    <t>Ambulance - tělovýchovné lékařství</t>
  </si>
  <si>
    <t>Ambulance-tělovýchovné lékařství</t>
  </si>
  <si>
    <t>Ambulance kardiologická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</si>
  <si>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</si>
  <si>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</si>
  <si>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</si>
  <si>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</si>
  <si>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C10AA05 - ATORVASTATIN</t>
  </si>
  <si>
    <t>C10AA07 - ROSUVASTATIN</t>
  </si>
  <si>
    <t>C01BC03 - PROPAFENON</t>
  </si>
  <si>
    <t>C09DA07 - TELMISARTAN A DIURETIKA</t>
  </si>
  <si>
    <t>C01EB15 - TRIMETAZIDIN</t>
  </si>
  <si>
    <t>C07AB07 - BISOPROLOL</t>
  </si>
  <si>
    <t>B01AC04 - KLOPIDOGREL</t>
  </si>
  <si>
    <t>C07AB05 - BETAXOLOL</t>
  </si>
  <si>
    <t>C09CA07 - TELMISARTAN</t>
  </si>
  <si>
    <t>C09BB04 - PERINDOPRIL A AMLODIPIN</t>
  </si>
  <si>
    <t>C08DA01 - VERAPAMIL</t>
  </si>
  <si>
    <t>C07AB12 - NEBIVOLOL</t>
  </si>
  <si>
    <t>A02BC02 - PANTOPRAZOL</t>
  </si>
  <si>
    <t>M04AA01 - ALOPURINOL</t>
  </si>
  <si>
    <t>C09CA01 - LOSARTAN</t>
  </si>
  <si>
    <t>C09AA04 - PERINDOPRIL</t>
  </si>
  <si>
    <t>H03AA01 - SODNÁ SŮL LEVOTHYROXINU</t>
  </si>
  <si>
    <t>C09DB04 - TELMISARTAN A AMLODIPIN</t>
  </si>
  <si>
    <t>C07AG02 - KARVEDILOL</t>
  </si>
  <si>
    <t>C09AA05 - RAMIPRIL</t>
  </si>
  <si>
    <t>G04CA02 - TAMSULOSIN</t>
  </si>
  <si>
    <t>C03CA01 - FUROSEMID</t>
  </si>
  <si>
    <t>A10BA02 - METFORMIN</t>
  </si>
  <si>
    <t>C10BX03 - ATORVASTATIN A AMLODIPIN</t>
  </si>
  <si>
    <t>A02BC05 - ESOMEPRAZOL</t>
  </si>
  <si>
    <t>C02CA04 - DOXAZOSIN</t>
  </si>
  <si>
    <t>R06AX27 - DESLORATADIN</t>
  </si>
  <si>
    <t>C09BA05 - RAMIPRIL A DIURETIKA</t>
  </si>
  <si>
    <t>N07CA01 - BETAHISTIN</t>
  </si>
  <si>
    <t>C08CA01 - AMLODIPIN</t>
  </si>
  <si>
    <t>N06BX18 - VINPOCETIN</t>
  </si>
  <si>
    <t>N05BA12 - ALPRAZOLAM</t>
  </si>
  <si>
    <t>B01AF02 - APIXABAN</t>
  </si>
  <si>
    <t>C10AA01 - SIMVASTATIN</t>
  </si>
  <si>
    <t>N06AB04 - CITALOPRAM</t>
  </si>
  <si>
    <t>C07AB02 - METOPROLOL</t>
  </si>
  <si>
    <t>R06AE07 - CETIRIZIN</t>
  </si>
  <si>
    <t>C07AB03 - ATENOLOL</t>
  </si>
  <si>
    <t>C01BD01 - AMIODARON</t>
  </si>
  <si>
    <t>C07BB07 - BISOPROLOL A THIAZIDY</t>
  </si>
  <si>
    <t>N05CF02 - ZOLPIDEM</t>
  </si>
  <si>
    <t>B01AB06 - NADROPARIN</t>
  </si>
  <si>
    <t>N06AB06 - SERTRALIN</t>
  </si>
  <si>
    <t>C02AC05 - MOXONIDIN</t>
  </si>
  <si>
    <t>C09DA01 - LOSARTAN A DIURETIKA</t>
  </si>
  <si>
    <t>C09BX01 - PERINDOPRIL, AMLODIPIN A INDAPAMID</t>
  </si>
  <si>
    <t>C08CA13 - LERKANIDIPIN</t>
  </si>
  <si>
    <t>A03FA07 - ITOPRIDUM</t>
  </si>
  <si>
    <t>R03AK06 - SALMETEROL A FLUTIKASON</t>
  </si>
  <si>
    <t>B01AA03 - WARFARIN</t>
  </si>
  <si>
    <t>N03AG01 - KYSELINA VALPROOVÁ</t>
  </si>
  <si>
    <t>J01CR02 - AMOXICILIN A  INHIBITOR BETA-LAKTAMASY</t>
  </si>
  <si>
    <t>C09AA10 - TRANDOLAPRIL</t>
  </si>
  <si>
    <t>N02BB02 - SODNÁ SŮL METAMIZOLU</t>
  </si>
  <si>
    <t>C10AB05 - FENOFIBRÁT</t>
  </si>
  <si>
    <t>A02BC02</t>
  </si>
  <si>
    <t>A02BC05</t>
  </si>
  <si>
    <t>A10BA02</t>
  </si>
  <si>
    <t>B01AA03</t>
  </si>
  <si>
    <t>B01AB06</t>
  </si>
  <si>
    <t>B01AC04</t>
  </si>
  <si>
    <t>C01BC03</t>
  </si>
  <si>
    <t>C01BD01</t>
  </si>
  <si>
    <t>C01EB15</t>
  </si>
  <si>
    <t>PORTORA</t>
  </si>
  <si>
    <t>35MG TBL PRO 90 II</t>
  </si>
  <si>
    <t>C02AC05</t>
  </si>
  <si>
    <t>C02CA04</t>
  </si>
  <si>
    <t>C03CA01</t>
  </si>
  <si>
    <t>C07AB02</t>
  </si>
  <si>
    <t>C07AB05</t>
  </si>
  <si>
    <t>C07AB07</t>
  </si>
  <si>
    <t>C07AB12</t>
  </si>
  <si>
    <t>C07AG02</t>
  </si>
  <si>
    <t>C07BB07</t>
  </si>
  <si>
    <t>C08CA01</t>
  </si>
  <si>
    <t>C08CA13</t>
  </si>
  <si>
    <t>C09AA04</t>
  </si>
  <si>
    <t>C09AA05</t>
  </si>
  <si>
    <t>C09AA10</t>
  </si>
  <si>
    <t>C09BB04</t>
  </si>
  <si>
    <t>C09CA01</t>
  </si>
  <si>
    <t>C09CA07</t>
  </si>
  <si>
    <t>C09DA01</t>
  </si>
  <si>
    <t>C09DA07</t>
  </si>
  <si>
    <t>C09DB04</t>
  </si>
  <si>
    <t>C10AA05</t>
  </si>
  <si>
    <t>C10AA07</t>
  </si>
  <si>
    <t>C10AX09</t>
  </si>
  <si>
    <t>C10BX03</t>
  </si>
  <si>
    <t>G04CA02</t>
  </si>
  <si>
    <t>H03AA01</t>
  </si>
  <si>
    <t>M04AA01</t>
  </si>
  <si>
    <t>N02BB02</t>
  </si>
  <si>
    <t>N03AG01</t>
  </si>
  <si>
    <t>N05CF02</t>
  </si>
  <si>
    <t>B01AF02</t>
  </si>
  <si>
    <t>C09BX01</t>
  </si>
  <si>
    <t>A03FA07</t>
  </si>
  <si>
    <t>C10AA01</t>
  </si>
  <si>
    <t>C10AB05</t>
  </si>
  <si>
    <t>C07AB03</t>
  </si>
  <si>
    <t>C08DA01</t>
  </si>
  <si>
    <t>N05BA12</t>
  </si>
  <si>
    <t>N06AB04</t>
  </si>
  <si>
    <t>N06BX18</t>
  </si>
  <si>
    <t>N07CA01</t>
  </si>
  <si>
    <t>C09BA05</t>
  </si>
  <si>
    <t>J01CR02</t>
  </si>
  <si>
    <t>N06AB06</t>
  </si>
  <si>
    <t>R06AE07</t>
  </si>
  <si>
    <t>R06AX27</t>
  </si>
  <si>
    <t>R03AK06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</si>
  <si>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</si>
  <si>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</si>
  <si>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</si>
  <si>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</si>
  <si>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</si>
  <si>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</si>
  <si>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</si>
  <si>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</si>
  <si>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</si>
  <si>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</si>
  <si>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</si>
  <si>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</si>
  <si>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</si>
  <si>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</si>
  <si>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</si>
  <si>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50115050</t>
  </si>
  <si>
    <t>obvazový materiál (Z502)</t>
  </si>
  <si>
    <t>ZB404</t>
  </si>
  <si>
    <t>Náplast cosmos 8 cm x 1 m 5403353</t>
  </si>
  <si>
    <t>ZQ117</t>
  </si>
  <si>
    <t>Náplast transparentní Airoplast cívka 2,5 cm x 9,14 m (náhrada za transpore) P-AIRO2591</t>
  </si>
  <si>
    <t>ZL996</t>
  </si>
  <si>
    <t>Obinadlo hyrofilní sterilní  8 cm x 5 m  004310182</t>
  </si>
  <si>
    <t>ZL999</t>
  </si>
  <si>
    <t>Rychloobvaz 8 x 4 cm 001445510</t>
  </si>
  <si>
    <t>ZQ569</t>
  </si>
  <si>
    <t>Vata buničitá dělená cellin 2 role / 500 ks 40 x 50 mm 1230206310</t>
  </si>
  <si>
    <t>50115060</t>
  </si>
  <si>
    <t>ZPr - ostatní (Z503)</t>
  </si>
  <si>
    <t>ZB771</t>
  </si>
  <si>
    <t>Držák jehly základní 450201</t>
  </si>
  <si>
    <t>ZB387</t>
  </si>
  <si>
    <t>Kanyla ET 8,0 s manžetou 9480E</t>
  </si>
  <si>
    <t>ZB724</t>
  </si>
  <si>
    <t>Kapilára sedimentační kalibrovaná 727111</t>
  </si>
  <si>
    <t>ZL105</t>
  </si>
  <si>
    <t>Nástavec pro odběr moče ke zkumavce vacuete 450251</t>
  </si>
  <si>
    <t>ZB755</t>
  </si>
  <si>
    <t>Zkumavka 1,0 ml K3 edta fialová 454034</t>
  </si>
  <si>
    <t>ZB756</t>
  </si>
  <si>
    <t>Zkumavka 3 ml K3 edta fialová 454086</t>
  </si>
  <si>
    <t>ZB754</t>
  </si>
  <si>
    <t>Zkumavka černá 2 ml 454073</t>
  </si>
  <si>
    <t>ZB759</t>
  </si>
  <si>
    <t>Zkumavka červená 8 ml gel 455071</t>
  </si>
  <si>
    <t>ZE468</t>
  </si>
  <si>
    <t>Zkumavka koagulace modrá Quick 1 ml 454320</t>
  </si>
  <si>
    <t>ZB775</t>
  </si>
  <si>
    <t>Zkumavka koagulace modrá Quick 4 ml modrá 454329</t>
  </si>
  <si>
    <t>ZB764</t>
  </si>
  <si>
    <t>Zkumavka zelená 4 ml 454051</t>
  </si>
  <si>
    <t>50115065</t>
  </si>
  <si>
    <t>ZPr - vpichovací materiál (Z530)</t>
  </si>
  <si>
    <t>ZB768</t>
  </si>
  <si>
    <t>Jehla vakuová 216/38 mm zelená 450076</t>
  </si>
  <si>
    <t>50115067</t>
  </si>
  <si>
    <t>ZPr - rukavice (Z532)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</si>
  <si>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</si>
  <si>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</si>
  <si>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</si>
  <si>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</si>
  <si>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</si>
  <si>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</si>
  <si>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50115079</t>
  </si>
  <si>
    <t>ZPr - internzivní péče (Z542)</t>
  </si>
  <si>
    <t>ZB173</t>
  </si>
  <si>
    <t>Maska kyslíková dospělá s hadičkou a nosní svorkou (OS/100) H-103013</t>
  </si>
  <si>
    <t>ZN646</t>
  </si>
  <si>
    <t>Fonendoskop oboustranný různé barvy 710045-s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</si>
  <si>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</si>
  <si>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</si>
  <si>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</si>
  <si>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</si>
  <si>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</si>
  <si>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</si>
  <si>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</si>
  <si>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</si>
  <si>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</si>
  <si>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</si>
  <si>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</si>
  <si>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</si>
  <si>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</si>
  <si>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</si>
  <si>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</si>
  <si>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</si>
  <si>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</si>
  <si>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</si>
  <si>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</si>
  <si>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</si>
  <si>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</si>
  <si>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</si>
  <si>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</si>
  <si>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</si>
  <si>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</si>
  <si>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</si>
  <si>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</si>
  <si>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Bednářová Andrea</t>
  </si>
  <si>
    <t>Doubravská Lenka</t>
  </si>
  <si>
    <t>Erlebachová Kateřina</t>
  </si>
  <si>
    <t>Fargašová Hana</t>
  </si>
  <si>
    <t>Houda Jiří</t>
  </si>
  <si>
    <t>Imrichová Barbora</t>
  </si>
  <si>
    <t>Jochec Martin</t>
  </si>
  <si>
    <t>Kadleček Petr</t>
  </si>
  <si>
    <t>Křivohlávková Jana</t>
  </si>
  <si>
    <t>Macounová Pavla</t>
  </si>
  <si>
    <t>Martinů Jiří</t>
  </si>
  <si>
    <t>Masný Oldřich</t>
  </si>
  <si>
    <t>Mikulášková Monika</t>
  </si>
  <si>
    <t>Musilová Nicole</t>
  </si>
  <si>
    <t>Palla Viktor</t>
  </si>
  <si>
    <t>Ripplová Dana</t>
  </si>
  <si>
    <t>Skálová Pavla</t>
  </si>
  <si>
    <t>ŠpatnáOndrášková Lenka</t>
  </si>
  <si>
    <t>Šrámek Vlastislav</t>
  </si>
  <si>
    <t>Štégnerová Lenka</t>
  </si>
  <si>
    <t>Vaculíková Jana</t>
  </si>
  <si>
    <t>Zdravotní výkony vykázané na pracovišti v rámci ambulantní péče dle lékařů *</t>
  </si>
  <si>
    <t>06</t>
  </si>
  <si>
    <t>101</t>
  </si>
  <si>
    <t>V</t>
  </si>
  <si>
    <t>09117</t>
  </si>
  <si>
    <t>ODBĚR KRVE ZE ŽÍLY U DÍTĚTĚ DO 10 LET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</si>
  <si>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</si>
  <si>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</si>
  <si>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</si>
  <si>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</si>
  <si>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</si>
  <si>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</si>
  <si>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</si>
  <si>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</si>
  <si>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</si>
  <si>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</si>
  <si>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</si>
  <si>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</si>
  <si>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</si>
  <si>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</si>
  <si>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</si>
  <si>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</si>
  <si>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</si>
  <si>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</si>
  <si>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</si>
  <si>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</si>
  <si>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</si>
  <si>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</si>
  <si>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</si>
  <si>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</si>
  <si>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</si>
  <si>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</si>
  <si>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09115</t>
  </si>
  <si>
    <t>ODBĚR BIOLOGICKÉHO MATERIÁLU JINÉHO NEŽ KREV NA KV</t>
  </si>
  <si>
    <t>09123</t>
  </si>
  <si>
    <t>ANALÝZA MOČI CHEMICKY</t>
  </si>
  <si>
    <t>107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</si>
  <si>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</si>
  <si>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</si>
  <si>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</si>
  <si>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</si>
  <si>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</si>
  <si>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</si>
  <si>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</si>
  <si>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</si>
  <si>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</si>
  <si>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</si>
  <si>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</si>
  <si>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</si>
  <si>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</si>
  <si>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</si>
  <si>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</si>
  <si>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</si>
  <si>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</si>
  <si>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</si>
  <si>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</si>
  <si>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24040</t>
  </si>
  <si>
    <t>TELEMETRICKÉ SLEDOVÁNÍ ZÁKLADNÍCH KARDIORESPIRAČNÍ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</si>
  <si>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</si>
  <si>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</si>
  <si>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</si>
  <si>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</si>
  <si>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</si>
  <si>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</si>
  <si>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</si>
  <si>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</si>
  <si>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</si>
  <si>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</si>
  <si>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</si>
  <si>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</si>
  <si>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</si>
  <si>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</si>
  <si>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</si>
  <si>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09525</t>
  </si>
  <si>
    <t>ROZHOVOR LÉKAŘE S RODINOU</t>
  </si>
  <si>
    <t>403</t>
  </si>
  <si>
    <t>43023</t>
  </si>
  <si>
    <t>KONTROLNÍ VYŠETŘENÍ RADIAČNÍM ONKOLOGEM</t>
  </si>
  <si>
    <t>43021</t>
  </si>
  <si>
    <t>KOMPLEXNÍ VYŠETŘENÍ RADIAČNÍM ONKOLOGEM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</si>
  <si>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</si>
  <si>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</si>
  <si>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</si>
  <si>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</si>
  <si>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</si>
  <si>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</si>
  <si>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</si>
  <si>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</si>
  <si>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</si>
  <si>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</si>
  <si>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</si>
  <si>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</si>
  <si>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</si>
  <si>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</si>
  <si>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</si>
  <si>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</si>
  <si>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</si>
  <si>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</si>
  <si>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</si>
  <si>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</si>
  <si>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</si>
  <si>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</si>
  <si>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</si>
  <si>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</si>
  <si>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</si>
  <si>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</si>
  <si>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</si>
  <si>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</si>
  <si>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</si>
  <si>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</si>
  <si>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</si>
  <si>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</si>
  <si>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08 - Porodnicko-gynekologická klinika</t>
  </si>
  <si>
    <t>11 - Ortopedická klinika</t>
  </si>
  <si>
    <t>16 - Klinika plicních nemocí a tuberkulózy</t>
  </si>
  <si>
    <t>17 - Neurologická klinika</t>
  </si>
  <si>
    <t>18 - Klinika psychiatrie</t>
  </si>
  <si>
    <t>30 - Oddělení geriatrie</t>
  </si>
  <si>
    <t>01</t>
  </si>
  <si>
    <t>03</t>
  </si>
  <si>
    <t>05</t>
  </si>
  <si>
    <t>08</t>
  </si>
  <si>
    <t>16</t>
  </si>
  <si>
    <t>17</t>
  </si>
  <si>
    <t>18</t>
  </si>
  <si>
    <t>30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</si>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</sst>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0.90267328103304245</c:v>
                </c:pt>
                <c:pt idx="1">
                  <c:v>0.89594820843408862</c:v>
                </c:pt>
                <c:pt idx="2">
                  <c:v>0.88864288605683894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0.73996291619100962</c:v>
                </c:pt>
                <c:pt idx="1">
                  <c:v>0.73996291619100962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88" tableBorderDxfId="87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9" totalsRowShown="0">
  <autoFilter ref="C3:S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1613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2" t="s">
        <v>1614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1729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1798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1820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1846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1952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1953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1972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2438.2241603230236</v>
      </c>
      <c r="D4" s="160">
        <f ca="1">IF(ISERROR(VLOOKUP("Náklady celkem",INDIRECT("HI!$A:$G"),5,0)),0,VLOOKUP("Náklady celkem",INDIRECT("HI!$A:$G"),5,0))</f>
        <v>2517.1706600000007</v>
      </c>
      <c r="E4" s="161">
        <f ca="1">IF(C4=0,0,D4/C4)</f>
        <v>1.0323786881295269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4.25</v>
      </c>
      <c r="D7" s="168">
        <f>IF(ISERROR(HI!E5),"",HI!E5)</f>
        <v>6.9170100000000003</v>
      </c>
      <c r="E7" s="165">
        <f t="shared" ref="E7:E14" si="0">IF(C7=0,0,D7/C7)</f>
        <v>1.6275317647058825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0.58489434496435466</v>
      </c>
      <c r="E10" s="165">
        <f t="shared" si="0"/>
        <v>0.97482390827392451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0.73628554282461833</v>
      </c>
      <c r="E11" s="165">
        <f t="shared" si="0"/>
        <v>0.92035692853077289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24.999999694824218</v>
      </c>
      <c r="D14" s="168">
        <f>IF(ISERROR(HI!E6),"",HI!E6)</f>
        <v>4.9364600000000003</v>
      </c>
      <c r="E14" s="165">
        <f t="shared" si="0"/>
        <v>0.1974584024103809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2088.8013924560546</v>
      </c>
      <c r="D15" s="164">
        <f ca="1">IF(ISERROR(VLOOKUP("Osobní náklady (Kč) *",INDIRECT("HI!$A:$G"),5,0)),0,VLOOKUP("Osobní náklady (Kč) *",INDIRECT("HI!$A:$G"),5,0))</f>
        <v>2095.7100099999998</v>
      </c>
      <c r="E15" s="165">
        <f ca="1">IF(C15=0,0,D15/C15)</f>
        <v>1.0033074554473664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1804.1954600000004</v>
      </c>
      <c r="D17" s="183">
        <f ca="1">IF(ISERROR(VLOOKUP("Výnosy celkem",INDIRECT("HI!$A:$G"),5,0)),0,VLOOKUP("Výnosy celkem",INDIRECT("HI!$A:$G"),5,0))</f>
        <v>2236.8659700000003</v>
      </c>
      <c r="E17" s="184">
        <f t="shared" ref="E17:E22" ca="1" si="1">IF(C17=0,0,D17/C17)</f>
        <v>1.2398135454791577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1804.1954600000004</v>
      </c>
      <c r="D18" s="164">
        <f ca="1">IF(ISERROR(VLOOKUP("Ambulance *",INDIRECT("HI!$A:$G"),5,0)),0,VLOOKUP("Ambulance *",INDIRECT("HI!$A:$G"),5,0))</f>
        <v>2236.8659700000003</v>
      </c>
      <c r="E18" s="165">
        <f t="shared" ca="1" si="1"/>
        <v>1.2398135454791577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1.2398135454791577</v>
      </c>
      <c r="E19" s="165">
        <f t="shared" si="1"/>
        <v>1.2398135454791577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1.2398135454791575</v>
      </c>
      <c r="E20" s="165">
        <f t="shared" si="1"/>
        <v>1.2398135454791575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0.94577831132452983</v>
      </c>
      <c r="E22" s="165">
        <f t="shared" si="1"/>
        <v>1.1126803662641527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1.8596599999999999</v>
      </c>
      <c r="C5" s="29">
        <v>0.57618999999999998</v>
      </c>
      <c r="D5" s="8"/>
      <c r="E5" s="117">
        <v>6.9170100000000003</v>
      </c>
      <c r="F5" s="28">
        <v>4.25</v>
      </c>
      <c r="G5" s="116">
        <f>E5-F5</f>
        <v>2.6670100000000003</v>
      </c>
      <c r="H5" s="122">
        <f>IF(F5&lt;0.00000001,"",E5/F5)</f>
        <v>1.6275317647058825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14.42135</v>
      </c>
      <c r="C6" s="31">
        <v>4.9182500000000005</v>
      </c>
      <c r="D6" s="8"/>
      <c r="E6" s="118">
        <v>4.9364600000000003</v>
      </c>
      <c r="F6" s="30">
        <v>24.999999694824218</v>
      </c>
      <c r="G6" s="119">
        <f>E6-F6</f>
        <v>-20.063539694824218</v>
      </c>
      <c r="H6" s="123">
        <f>IF(F6&lt;0.00000001,"",E6/F6)</f>
        <v>0.1974584024103809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1681.1698900000001</v>
      </c>
      <c r="C7" s="31">
        <v>1832.5938800000001</v>
      </c>
      <c r="D7" s="8"/>
      <c r="E7" s="118">
        <v>2095.7100099999998</v>
      </c>
      <c r="F7" s="30">
        <v>2088.8013924560546</v>
      </c>
      <c r="G7" s="119">
        <f>E7-F7</f>
        <v>6.9086175439451836</v>
      </c>
      <c r="H7" s="123">
        <f>IF(F7&lt;0.00000001,"",E7/F7)</f>
        <v>1.0033074554473664</v>
      </c>
    </row>
    <row r="8" spans="1:10" ht="14.4" customHeight="1" thickBot="1" x14ac:dyDescent="0.35">
      <c r="A8" s="1" t="s">
        <v>75</v>
      </c>
      <c r="B8" s="11">
        <v>348.8085699999998</v>
      </c>
      <c r="C8" s="33">
        <v>375.30227000000031</v>
      </c>
      <c r="D8" s="8"/>
      <c r="E8" s="120">
        <v>409.60718000000088</v>
      </c>
      <c r="F8" s="32">
        <v>320.1727681721448</v>
      </c>
      <c r="G8" s="121">
        <f>E8-F8</f>
        <v>89.434411827856081</v>
      </c>
      <c r="H8" s="124">
        <f>IF(F8&lt;0.00000001,"",E8/F8)</f>
        <v>1.2793317256131245</v>
      </c>
    </row>
    <row r="9" spans="1:10" ht="14.4" customHeight="1" thickBot="1" x14ac:dyDescent="0.35">
      <c r="A9" s="2" t="s">
        <v>76</v>
      </c>
      <c r="B9" s="3">
        <v>2046.25947</v>
      </c>
      <c r="C9" s="35">
        <v>2213.3905900000004</v>
      </c>
      <c r="D9" s="8"/>
      <c r="E9" s="3">
        <v>2517.1706600000007</v>
      </c>
      <c r="F9" s="34">
        <v>2438.2241603230236</v>
      </c>
      <c r="G9" s="34">
        <f>E9-F9</f>
        <v>78.946499676977055</v>
      </c>
      <c r="H9" s="125">
        <f>IF(F9&lt;0.00000001,"",E9/F9)</f>
        <v>1.0323786881295269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1305.1328399999998</v>
      </c>
      <c r="C11" s="29">
        <f>IF(ISERROR(VLOOKUP("Celkem:",'ZV Vykáz.-A'!A:H,5,0)),0,VLOOKUP("Celkem:",'ZV Vykáz.-A'!A:H,5,0)/1000)</f>
        <v>1804.1954600000004</v>
      </c>
      <c r="D11" s="8"/>
      <c r="E11" s="117">
        <f>IF(ISERROR(VLOOKUP("Celkem:",'ZV Vykáz.-A'!A:H,8,0)),0,VLOOKUP("Celkem:",'ZV Vykáz.-A'!A:H,8,0)/1000)</f>
        <v>2236.8659700000003</v>
      </c>
      <c r="F11" s="28">
        <f>C11</f>
        <v>1804.1954600000004</v>
      </c>
      <c r="G11" s="116">
        <f>E11-F11</f>
        <v>432.67050999999992</v>
      </c>
      <c r="H11" s="122">
        <f>IF(F11&lt;0.00000001,"",E11/F11)</f>
        <v>1.2398135454791577</v>
      </c>
      <c r="I11" s="116">
        <f>E11-B11</f>
        <v>931.73313000000053</v>
      </c>
      <c r="J11" s="122">
        <f>IF(B11&lt;0.00000001,"",E11/B11)</f>
        <v>1.7138990771238281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1305.1328399999998</v>
      </c>
      <c r="C13" s="37">
        <f>SUM(C11:C12)</f>
        <v>1804.1954600000004</v>
      </c>
      <c r="D13" s="8"/>
      <c r="E13" s="5">
        <f>SUM(E11:E12)</f>
        <v>2236.8659700000003</v>
      </c>
      <c r="F13" s="36">
        <f>SUM(F11:F12)</f>
        <v>1804.1954600000004</v>
      </c>
      <c r="G13" s="36">
        <f>E13-F13</f>
        <v>432.67050999999992</v>
      </c>
      <c r="H13" s="126">
        <f>IF(F13&lt;0.00000001,"",E13/F13)</f>
        <v>1.2398135454791577</v>
      </c>
      <c r="I13" s="36">
        <f>SUM(I11:I12)</f>
        <v>931.73313000000053</v>
      </c>
      <c r="J13" s="126">
        <f>IF(B13&lt;0.00000001,"",E13/B13)</f>
        <v>1.7138990771238281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0.63781395230390792</v>
      </c>
      <c r="C15" s="39">
        <f>IF(C9=0,"",C13/C9)</f>
        <v>0.81512746469207675</v>
      </c>
      <c r="D15" s="8"/>
      <c r="E15" s="6">
        <f>IF(E9=0,"",E13/E9)</f>
        <v>0.88864295359298351</v>
      </c>
      <c r="F15" s="38">
        <f>IF(F9=0,"",F13/F9)</f>
        <v>0.73996291619100962</v>
      </c>
      <c r="G15" s="38">
        <f>IF(ISERROR(F15-E15),"",E15-F15)</f>
        <v>0.14868003740197389</v>
      </c>
      <c r="H15" s="127">
        <f>IF(ISERROR(F15-E15),"",IF(F15&lt;0.00000001,"",E15/F15))</f>
        <v>1.2009290386703575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244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0.90267328103304245</v>
      </c>
      <c r="C4" s="201">
        <f t="shared" ref="C4:M4" si="0">(C10+C8)/C6</f>
        <v>0.89594820843408862</v>
      </c>
      <c r="D4" s="201">
        <f t="shared" si="0"/>
        <v>0.88864288605683894</v>
      </c>
      <c r="E4" s="201">
        <f t="shared" si="0"/>
        <v>0.88864288605683894</v>
      </c>
      <c r="F4" s="201">
        <f t="shared" si="0"/>
        <v>0.88864288605683894</v>
      </c>
      <c r="G4" s="201">
        <f t="shared" si="0"/>
        <v>0.88864288605683894</v>
      </c>
      <c r="H4" s="201">
        <f t="shared" si="0"/>
        <v>0.88864288605683894</v>
      </c>
      <c r="I4" s="201">
        <f t="shared" si="0"/>
        <v>0.88864288605683894</v>
      </c>
      <c r="J4" s="201">
        <f t="shared" si="0"/>
        <v>0.88864288605683894</v>
      </c>
      <c r="K4" s="201">
        <f t="shared" si="0"/>
        <v>0.88864288605683894</v>
      </c>
      <c r="L4" s="201">
        <f t="shared" si="0"/>
        <v>0.88864288605683894</v>
      </c>
      <c r="M4" s="201">
        <f t="shared" si="0"/>
        <v>0.88864288605683894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818.73098000000198</v>
      </c>
      <c r="C5" s="201">
        <f>IF(ISERROR(VLOOKUP($A5,'Man Tab'!$A:$Q,COLUMN()+2,0)),0,VLOOKUP($A5,'Man Tab'!$A:$Q,COLUMN()+2,0))</f>
        <v>815.11960000000204</v>
      </c>
      <c r="D5" s="201">
        <f>IF(ISERROR(VLOOKUP($A5,'Man Tab'!$A:$Q,COLUMN()+2,0)),0,VLOOKUP($A5,'Man Tab'!$A:$Q,COLUMN()+2,0))</f>
        <v>883.32007999999803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818.73098000000198</v>
      </c>
      <c r="C6" s="203">
        <f t="shared" ref="C6:M6" si="1">C5+B6</f>
        <v>1633.8505800000039</v>
      </c>
      <c r="D6" s="203">
        <f t="shared" si="1"/>
        <v>2517.170660000002</v>
      </c>
      <c r="E6" s="203">
        <f t="shared" si="1"/>
        <v>2517.170660000002</v>
      </c>
      <c r="F6" s="203">
        <f t="shared" si="1"/>
        <v>2517.170660000002</v>
      </c>
      <c r="G6" s="203">
        <f t="shared" si="1"/>
        <v>2517.170660000002</v>
      </c>
      <c r="H6" s="203">
        <f t="shared" si="1"/>
        <v>2517.170660000002</v>
      </c>
      <c r="I6" s="203">
        <f t="shared" si="1"/>
        <v>2517.170660000002</v>
      </c>
      <c r="J6" s="203">
        <f t="shared" si="1"/>
        <v>2517.170660000002</v>
      </c>
      <c r="K6" s="203">
        <f t="shared" si="1"/>
        <v>2517.170660000002</v>
      </c>
      <c r="L6" s="203">
        <f t="shared" si="1"/>
        <v>2517.170660000002</v>
      </c>
      <c r="M6" s="203">
        <f t="shared" si="1"/>
        <v>2517.170660000002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739046.58000000007</v>
      </c>
      <c r="C9" s="202">
        <v>724798.92</v>
      </c>
      <c r="D9" s="202">
        <v>773020.3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739.04658000000006</v>
      </c>
      <c r="C10" s="203">
        <f t="shared" ref="C10:M10" si="3">C9/1000+B10</f>
        <v>1463.8455000000001</v>
      </c>
      <c r="D10" s="203">
        <f t="shared" si="3"/>
        <v>2236.8658</v>
      </c>
      <c r="E10" s="203">
        <f t="shared" si="3"/>
        <v>2236.8658</v>
      </c>
      <c r="F10" s="203">
        <f t="shared" si="3"/>
        <v>2236.8658</v>
      </c>
      <c r="G10" s="203">
        <f t="shared" si="3"/>
        <v>2236.8658</v>
      </c>
      <c r="H10" s="203">
        <f t="shared" si="3"/>
        <v>2236.8658</v>
      </c>
      <c r="I10" s="203">
        <f t="shared" si="3"/>
        <v>2236.8658</v>
      </c>
      <c r="J10" s="203">
        <f t="shared" si="3"/>
        <v>2236.8658</v>
      </c>
      <c r="K10" s="203">
        <f t="shared" si="3"/>
        <v>2236.8658</v>
      </c>
      <c r="L10" s="203">
        <f t="shared" si="3"/>
        <v>2236.8658</v>
      </c>
      <c r="M10" s="203">
        <f t="shared" si="3"/>
        <v>2236.8658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0.73996291619100962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0.73996291619100962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245</v>
      </c>
      <c r="E4" s="262" t="s">
        <v>246</v>
      </c>
      <c r="F4" s="262" t="s">
        <v>247</v>
      </c>
      <c r="G4" s="262" t="s">
        <v>248</v>
      </c>
      <c r="H4" s="262" t="s">
        <v>249</v>
      </c>
      <c r="I4" s="262" t="s">
        <v>250</v>
      </c>
      <c r="J4" s="262" t="s">
        <v>251</v>
      </c>
      <c r="K4" s="262" t="s">
        <v>252</v>
      </c>
      <c r="L4" s="262" t="s">
        <v>253</v>
      </c>
      <c r="M4" s="262" t="s">
        <v>254</v>
      </c>
      <c r="N4" s="262" t="s">
        <v>255</v>
      </c>
      <c r="O4" s="262" t="s">
        <v>256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17</v>
      </c>
      <c r="C7" s="52">
        <v>1.4166666666659999</v>
      </c>
      <c r="D7" s="52">
        <v>6.3383799999999999</v>
      </c>
      <c r="E7" s="52">
        <v>0.18618000000000001</v>
      </c>
      <c r="F7" s="52">
        <v>0.39244999999899999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6.9170100000000003</v>
      </c>
      <c r="Q7" s="95">
        <v>1.6275317647050001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100</v>
      </c>
      <c r="C9" s="52">
        <v>8.333333333333</v>
      </c>
      <c r="D9" s="52">
        <v>0</v>
      </c>
      <c r="E9" s="52">
        <v>2.1663100000000002</v>
      </c>
      <c r="F9" s="52">
        <v>2.770149999999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4.9364600000000003</v>
      </c>
      <c r="Q9" s="95">
        <v>0.19745840000000001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78.804053337268996</v>
      </c>
      <c r="C11" s="52">
        <v>6.5670044447720004</v>
      </c>
      <c r="D11" s="52">
        <v>3.8816199999999998</v>
      </c>
      <c r="E11" s="52">
        <v>3.8298800000000002</v>
      </c>
      <c r="F11" s="52">
        <v>8.3403499999990007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16.051850000000002</v>
      </c>
      <c r="Q11" s="95">
        <v>0.81477281029100002</v>
      </c>
    </row>
    <row r="12" spans="1:17" ht="14.4" customHeight="1" x14ac:dyDescent="0.3">
      <c r="A12" s="15" t="s">
        <v>40</v>
      </c>
      <c r="B12" s="51">
        <v>30.401379155756</v>
      </c>
      <c r="C12" s="52">
        <v>2.5334482629789998</v>
      </c>
      <c r="D12" s="52">
        <v>0</v>
      </c>
      <c r="E12" s="52">
        <v>2.8220999999999998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2.8220999999999998</v>
      </c>
      <c r="Q12" s="95">
        <v>0.37131210206499998</v>
      </c>
    </row>
    <row r="13" spans="1:17" ht="14.4" customHeight="1" x14ac:dyDescent="0.3">
      <c r="A13" s="15" t="s">
        <v>41</v>
      </c>
      <c r="B13" s="51">
        <v>5</v>
      </c>
      <c r="C13" s="52">
        <v>0.416666666666</v>
      </c>
      <c r="D13" s="52">
        <v>0</v>
      </c>
      <c r="E13" s="52">
        <v>0.49160999999999999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0.49160999999999999</v>
      </c>
      <c r="Q13" s="95">
        <v>0.39328800000000003</v>
      </c>
    </row>
    <row r="14" spans="1:17" ht="14.4" customHeight="1" x14ac:dyDescent="0.3">
      <c r="A14" s="15" t="s">
        <v>42</v>
      </c>
      <c r="B14" s="51">
        <v>203.284814105804</v>
      </c>
      <c r="C14" s="52">
        <v>16.940401175483</v>
      </c>
      <c r="D14" s="52">
        <v>22.832999999999998</v>
      </c>
      <c r="E14" s="52">
        <v>18.335999999999999</v>
      </c>
      <c r="F14" s="52">
        <v>18.175000000000001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59.344000000000001</v>
      </c>
      <c r="Q14" s="95">
        <v>1.1677015867809999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41.947962187838002</v>
      </c>
      <c r="C17" s="52">
        <v>3.4956635156529998</v>
      </c>
      <c r="D17" s="52">
        <v>0.90991999999999995</v>
      </c>
      <c r="E17" s="52">
        <v>6.9663300000000001</v>
      </c>
      <c r="F17" s="52">
        <v>7.7546099999990004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15.63086</v>
      </c>
      <c r="Q17" s="95">
        <v>1.490500056236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6.9000000000000006E-2</v>
      </c>
      <c r="E18" s="52">
        <v>-6.9000000000000006E-2</v>
      </c>
      <c r="F18" s="52">
        <v>8.1999999998999998E-2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8.1999999998999998E-2</v>
      </c>
      <c r="Q18" s="95" t="s">
        <v>266</v>
      </c>
    </row>
    <row r="19" spans="1:17" ht="14.4" customHeight="1" x14ac:dyDescent="0.3">
      <c r="A19" s="15" t="s">
        <v>47</v>
      </c>
      <c r="B19" s="51">
        <v>304.25286729717698</v>
      </c>
      <c r="C19" s="52">
        <v>25.354405608097998</v>
      </c>
      <c r="D19" s="52">
        <v>23.246220000000001</v>
      </c>
      <c r="E19" s="52">
        <v>25.931529999999999</v>
      </c>
      <c r="F19" s="52">
        <v>14.67501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63.852760000000004</v>
      </c>
      <c r="Q19" s="95">
        <v>0.839469623635</v>
      </c>
    </row>
    <row r="20" spans="1:17" ht="14.4" customHeight="1" x14ac:dyDescent="0.3">
      <c r="A20" s="15" t="s">
        <v>48</v>
      </c>
      <c r="B20" s="51">
        <v>8355.2055700000092</v>
      </c>
      <c r="C20" s="52">
        <v>696.26713083333402</v>
      </c>
      <c r="D20" s="52">
        <v>703.71597000000202</v>
      </c>
      <c r="E20" s="52">
        <v>696.28813000000105</v>
      </c>
      <c r="F20" s="52">
        <v>695.70590999999797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2095.7100099999998</v>
      </c>
      <c r="Q20" s="95">
        <v>1.003307455426</v>
      </c>
    </row>
    <row r="21" spans="1:17" ht="14.4" customHeight="1" x14ac:dyDescent="0.3">
      <c r="A21" s="16" t="s">
        <v>49</v>
      </c>
      <c r="B21" s="51">
        <v>616.99999999999102</v>
      </c>
      <c r="C21" s="52">
        <v>51.416666666665002</v>
      </c>
      <c r="D21" s="52">
        <v>57.439120000000003</v>
      </c>
      <c r="E21" s="52">
        <v>56.940080000000002</v>
      </c>
      <c r="F21" s="52">
        <v>56.940099999998999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171.3193</v>
      </c>
      <c r="Q21" s="95">
        <v>1.110659967585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77.863499999998993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77.863499999998993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-1.8189894035458601E-12</v>
      </c>
      <c r="C24" s="52">
        <v>-2.2737367544323201E-13</v>
      </c>
      <c r="D24" s="52">
        <v>0.29775000000000001</v>
      </c>
      <c r="E24" s="52">
        <v>1.23045</v>
      </c>
      <c r="F24" s="52">
        <v>0.62099999999900002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2.1491999999989999</v>
      </c>
      <c r="Q24" s="95"/>
    </row>
    <row r="25" spans="1:17" ht="14.4" customHeight="1" x14ac:dyDescent="0.3">
      <c r="A25" s="17" t="s">
        <v>53</v>
      </c>
      <c r="B25" s="54">
        <v>9752.8966460838401</v>
      </c>
      <c r="C25" s="55">
        <v>812.74138717365395</v>
      </c>
      <c r="D25" s="55">
        <v>818.73098000000198</v>
      </c>
      <c r="E25" s="55">
        <v>815.11960000000204</v>
      </c>
      <c r="F25" s="55">
        <v>883.32007999999803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2517.1706600000002</v>
      </c>
      <c r="Q25" s="96">
        <v>1.032378687622</v>
      </c>
    </row>
    <row r="26" spans="1:17" ht="14.4" customHeight="1" x14ac:dyDescent="0.3">
      <c r="A26" s="15" t="s">
        <v>54</v>
      </c>
      <c r="B26" s="51">
        <v>1694.4498757958399</v>
      </c>
      <c r="C26" s="52">
        <v>141.20415631632</v>
      </c>
      <c r="D26" s="52">
        <v>141.27891</v>
      </c>
      <c r="E26" s="52">
        <v>144.65674999999999</v>
      </c>
      <c r="F26" s="52">
        <v>121.288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407.22366</v>
      </c>
      <c r="Q26" s="95">
        <v>0.96131178813100004</v>
      </c>
    </row>
    <row r="27" spans="1:17" ht="14.4" customHeight="1" x14ac:dyDescent="0.3">
      <c r="A27" s="18" t="s">
        <v>55</v>
      </c>
      <c r="B27" s="54">
        <v>11447.346521879699</v>
      </c>
      <c r="C27" s="55">
        <v>953.94554348997303</v>
      </c>
      <c r="D27" s="55">
        <v>960.00989000000197</v>
      </c>
      <c r="E27" s="55">
        <v>959.77635000000203</v>
      </c>
      <c r="F27" s="55">
        <v>1004.60808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2924.3943199999999</v>
      </c>
      <c r="Q27" s="96">
        <v>1.0218592804569999</v>
      </c>
    </row>
    <row r="28" spans="1:17" ht="14.4" customHeight="1" x14ac:dyDescent="0.3">
      <c r="A28" s="16" t="s">
        <v>56</v>
      </c>
      <c r="B28" s="51">
        <v>1768.4791214551601</v>
      </c>
      <c r="C28" s="52">
        <v>147.373260121264</v>
      </c>
      <c r="D28" s="52">
        <v>90.74606</v>
      </c>
      <c r="E28" s="52">
        <v>145.80547999999999</v>
      </c>
      <c r="F28" s="52">
        <v>155.08705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391.63859000000002</v>
      </c>
      <c r="Q28" s="95">
        <v>0.88582010440100001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0.62099999999900002</v>
      </c>
      <c r="F31" s="58">
        <v>0.621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1.242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261</v>
      </c>
      <c r="G4" s="353" t="s">
        <v>64</v>
      </c>
      <c r="H4" s="140" t="s">
        <v>140</v>
      </c>
      <c r="I4" s="351" t="s">
        <v>65</v>
      </c>
      <c r="J4" s="353" t="s">
        <v>263</v>
      </c>
      <c r="K4" s="354" t="s">
        <v>264</v>
      </c>
    </row>
    <row r="5" spans="1:11" ht="42" thickBot="1" x14ac:dyDescent="0.35">
      <c r="A5" s="78"/>
      <c r="B5" s="24" t="s">
        <v>257</v>
      </c>
      <c r="C5" s="25" t="s">
        <v>258</v>
      </c>
      <c r="D5" s="26" t="s">
        <v>259</v>
      </c>
      <c r="E5" s="26" t="s">
        <v>260</v>
      </c>
      <c r="F5" s="352"/>
      <c r="G5" s="352"/>
      <c r="H5" s="25" t="s">
        <v>262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8447.2948057933008</v>
      </c>
      <c r="C6" s="459">
        <v>9677.9832000000206</v>
      </c>
      <c r="D6" s="460">
        <v>1230.68839420672</v>
      </c>
      <c r="E6" s="461">
        <v>1.1456902384130001</v>
      </c>
      <c r="F6" s="459">
        <v>9752.8966460838401</v>
      </c>
      <c r="G6" s="460">
        <v>2438.22416152096</v>
      </c>
      <c r="H6" s="462">
        <v>883.32007999999803</v>
      </c>
      <c r="I6" s="459">
        <v>2517.1706600000002</v>
      </c>
      <c r="J6" s="460">
        <v>78.946498479040002</v>
      </c>
      <c r="K6" s="463">
        <v>0.25809467190500002</v>
      </c>
    </row>
    <row r="7" spans="1:11" ht="14.4" customHeight="1" thickBot="1" x14ac:dyDescent="0.35">
      <c r="A7" s="478" t="s">
        <v>269</v>
      </c>
      <c r="B7" s="459">
        <v>393.86775250123202</v>
      </c>
      <c r="C7" s="459">
        <v>470.50716000000102</v>
      </c>
      <c r="D7" s="460">
        <v>76.639407498769003</v>
      </c>
      <c r="E7" s="461">
        <v>1.194581574683</v>
      </c>
      <c r="F7" s="459">
        <v>434.490246598829</v>
      </c>
      <c r="G7" s="460">
        <v>108.622561649707</v>
      </c>
      <c r="H7" s="462">
        <v>30.298949999999</v>
      </c>
      <c r="I7" s="459">
        <v>91.937029999999993</v>
      </c>
      <c r="J7" s="460">
        <v>-16.685531649706999</v>
      </c>
      <c r="K7" s="463">
        <v>0.21159745407300001</v>
      </c>
    </row>
    <row r="8" spans="1:11" ht="14.4" customHeight="1" thickBot="1" x14ac:dyDescent="0.35">
      <c r="A8" s="479" t="s">
        <v>270</v>
      </c>
      <c r="B8" s="459">
        <v>219.68693626311901</v>
      </c>
      <c r="C8" s="459">
        <v>293.948160000001</v>
      </c>
      <c r="D8" s="460">
        <v>74.261223736881007</v>
      </c>
      <c r="E8" s="461">
        <v>1.3380320423230001</v>
      </c>
      <c r="F8" s="459">
        <v>231.205432493025</v>
      </c>
      <c r="G8" s="460">
        <v>57.801358123256001</v>
      </c>
      <c r="H8" s="462">
        <v>12.123950000000001</v>
      </c>
      <c r="I8" s="459">
        <v>32.593029999999999</v>
      </c>
      <c r="J8" s="460">
        <v>-25.208328123255999</v>
      </c>
      <c r="K8" s="463">
        <v>0.14097000078399999</v>
      </c>
    </row>
    <row r="9" spans="1:11" ht="14.4" customHeight="1" thickBot="1" x14ac:dyDescent="0.35">
      <c r="A9" s="480" t="s">
        <v>271</v>
      </c>
      <c r="B9" s="464">
        <v>0</v>
      </c>
      <c r="C9" s="464">
        <v>-2.0000000000000601E-5</v>
      </c>
      <c r="D9" s="465">
        <v>-2.0000000000000601E-5</v>
      </c>
      <c r="E9" s="466" t="s">
        <v>266</v>
      </c>
      <c r="F9" s="464">
        <v>0</v>
      </c>
      <c r="G9" s="465">
        <v>0</v>
      </c>
      <c r="H9" s="467">
        <v>0</v>
      </c>
      <c r="I9" s="464">
        <v>0</v>
      </c>
      <c r="J9" s="465">
        <v>0</v>
      </c>
      <c r="K9" s="468" t="s">
        <v>266</v>
      </c>
    </row>
    <row r="10" spans="1:11" ht="14.4" customHeight="1" thickBot="1" x14ac:dyDescent="0.35">
      <c r="A10" s="481" t="s">
        <v>272</v>
      </c>
      <c r="B10" s="459">
        <v>0</v>
      </c>
      <c r="C10" s="459">
        <v>-2.0000000000000601E-5</v>
      </c>
      <c r="D10" s="460">
        <v>-2.0000000000000601E-5</v>
      </c>
      <c r="E10" s="469" t="s">
        <v>266</v>
      </c>
      <c r="F10" s="459">
        <v>0</v>
      </c>
      <c r="G10" s="460">
        <v>0</v>
      </c>
      <c r="H10" s="462">
        <v>0</v>
      </c>
      <c r="I10" s="459">
        <v>0</v>
      </c>
      <c r="J10" s="460">
        <v>0</v>
      </c>
      <c r="K10" s="470" t="s">
        <v>266</v>
      </c>
    </row>
    <row r="11" spans="1:11" ht="14.4" customHeight="1" thickBot="1" x14ac:dyDescent="0.35">
      <c r="A11" s="480" t="s">
        <v>273</v>
      </c>
      <c r="B11" s="464">
        <v>15.307148625136</v>
      </c>
      <c r="C11" s="464">
        <v>21.63391</v>
      </c>
      <c r="D11" s="465">
        <v>6.3267613748629996</v>
      </c>
      <c r="E11" s="471">
        <v>1.413320699354</v>
      </c>
      <c r="F11" s="464">
        <v>17</v>
      </c>
      <c r="G11" s="465">
        <v>4.25</v>
      </c>
      <c r="H11" s="467">
        <v>0.39244999999899999</v>
      </c>
      <c r="I11" s="464">
        <v>6.9170100000000003</v>
      </c>
      <c r="J11" s="465">
        <v>2.6670099999999999</v>
      </c>
      <c r="K11" s="472">
        <v>0.40688294117599999</v>
      </c>
    </row>
    <row r="12" spans="1:11" ht="14.4" customHeight="1" thickBot="1" x14ac:dyDescent="0.35">
      <c r="A12" s="481" t="s">
        <v>274</v>
      </c>
      <c r="B12" s="459">
        <v>10.307148625136</v>
      </c>
      <c r="C12" s="459">
        <v>12.79941</v>
      </c>
      <c r="D12" s="460">
        <v>2.4922613748629998</v>
      </c>
      <c r="E12" s="461">
        <v>1.241799305075</v>
      </c>
      <c r="F12" s="459">
        <v>10</v>
      </c>
      <c r="G12" s="460">
        <v>2.5</v>
      </c>
      <c r="H12" s="462">
        <v>0.39244999999899999</v>
      </c>
      <c r="I12" s="459">
        <v>0.62500999999999995</v>
      </c>
      <c r="J12" s="460">
        <v>-1.8749899999999999</v>
      </c>
      <c r="K12" s="463">
        <v>6.2500999998999995E-2</v>
      </c>
    </row>
    <row r="13" spans="1:11" ht="14.4" customHeight="1" thickBot="1" x14ac:dyDescent="0.35">
      <c r="A13" s="481" t="s">
        <v>275</v>
      </c>
      <c r="B13" s="459">
        <v>5</v>
      </c>
      <c r="C13" s="459">
        <v>8.8345000000000002</v>
      </c>
      <c r="D13" s="460">
        <v>3.8344999999999998</v>
      </c>
      <c r="E13" s="461">
        <v>1.7668999999999999</v>
      </c>
      <c r="F13" s="459">
        <v>7</v>
      </c>
      <c r="G13" s="460">
        <v>1.75</v>
      </c>
      <c r="H13" s="462">
        <v>0</v>
      </c>
      <c r="I13" s="459">
        <v>6.2919999999999998</v>
      </c>
      <c r="J13" s="460">
        <v>4.5419999999999998</v>
      </c>
      <c r="K13" s="463">
        <v>0.89885714285700002</v>
      </c>
    </row>
    <row r="14" spans="1:11" ht="14.4" customHeight="1" thickBot="1" x14ac:dyDescent="0.35">
      <c r="A14" s="480" t="s">
        <v>276</v>
      </c>
      <c r="B14" s="464">
        <v>112</v>
      </c>
      <c r="C14" s="464">
        <v>88.538179999999997</v>
      </c>
      <c r="D14" s="465">
        <v>-23.461819999999001</v>
      </c>
      <c r="E14" s="471">
        <v>0.79051946428499997</v>
      </c>
      <c r="F14" s="464">
        <v>100</v>
      </c>
      <c r="G14" s="465">
        <v>25</v>
      </c>
      <c r="H14" s="467">
        <v>2.770149999999</v>
      </c>
      <c r="I14" s="464">
        <v>4.9364600000000003</v>
      </c>
      <c r="J14" s="465">
        <v>-20.06354</v>
      </c>
      <c r="K14" s="472">
        <v>4.9364600000000002E-2</v>
      </c>
    </row>
    <row r="15" spans="1:11" ht="14.4" customHeight="1" thickBot="1" x14ac:dyDescent="0.35">
      <c r="A15" s="481" t="s">
        <v>277</v>
      </c>
      <c r="B15" s="459">
        <v>5</v>
      </c>
      <c r="C15" s="459">
        <v>4.4043999999999999</v>
      </c>
      <c r="D15" s="460">
        <v>-0.59559999999900004</v>
      </c>
      <c r="E15" s="461">
        <v>0.88088</v>
      </c>
      <c r="F15" s="459">
        <v>5</v>
      </c>
      <c r="G15" s="460">
        <v>1.25</v>
      </c>
      <c r="H15" s="462">
        <v>1.13256</v>
      </c>
      <c r="I15" s="459">
        <v>1.13256</v>
      </c>
      <c r="J15" s="460">
        <v>-0.11744</v>
      </c>
      <c r="K15" s="463">
        <v>0.22651199999900001</v>
      </c>
    </row>
    <row r="16" spans="1:11" ht="14.4" customHeight="1" thickBot="1" x14ac:dyDescent="0.35">
      <c r="A16" s="481" t="s">
        <v>278</v>
      </c>
      <c r="B16" s="459">
        <v>6</v>
      </c>
      <c r="C16" s="459">
        <v>0</v>
      </c>
      <c r="D16" s="460">
        <v>-6</v>
      </c>
      <c r="E16" s="461">
        <v>0</v>
      </c>
      <c r="F16" s="459">
        <v>5</v>
      </c>
      <c r="G16" s="460">
        <v>1.25</v>
      </c>
      <c r="H16" s="462">
        <v>0</v>
      </c>
      <c r="I16" s="459">
        <v>0</v>
      </c>
      <c r="J16" s="460">
        <v>-1.25</v>
      </c>
      <c r="K16" s="463">
        <v>0</v>
      </c>
    </row>
    <row r="17" spans="1:11" ht="14.4" customHeight="1" thickBot="1" x14ac:dyDescent="0.35">
      <c r="A17" s="481" t="s">
        <v>279</v>
      </c>
      <c r="B17" s="459">
        <v>4</v>
      </c>
      <c r="C17" s="459">
        <v>1.94879</v>
      </c>
      <c r="D17" s="460">
        <v>-2.0512100000000002</v>
      </c>
      <c r="E17" s="461">
        <v>0.48719750000000001</v>
      </c>
      <c r="F17" s="459">
        <v>3</v>
      </c>
      <c r="G17" s="460">
        <v>0.75</v>
      </c>
      <c r="H17" s="462">
        <v>0.10929</v>
      </c>
      <c r="I17" s="459">
        <v>0.25185000000000002</v>
      </c>
      <c r="J17" s="460">
        <v>-0.49814999999999998</v>
      </c>
      <c r="K17" s="463">
        <v>8.3949999999999997E-2</v>
      </c>
    </row>
    <row r="18" spans="1:11" ht="14.4" customHeight="1" thickBot="1" x14ac:dyDescent="0.35">
      <c r="A18" s="481" t="s">
        <v>280</v>
      </c>
      <c r="B18" s="459">
        <v>75</v>
      </c>
      <c r="C18" s="459">
        <v>64.540170000000003</v>
      </c>
      <c r="D18" s="460">
        <v>-10.459829999999</v>
      </c>
      <c r="E18" s="461">
        <v>0.86053559999999996</v>
      </c>
      <c r="F18" s="459">
        <v>65</v>
      </c>
      <c r="G18" s="460">
        <v>16.25</v>
      </c>
      <c r="H18" s="462">
        <v>1.2963100000000001</v>
      </c>
      <c r="I18" s="459">
        <v>3.3200599999999998</v>
      </c>
      <c r="J18" s="460">
        <v>-12.92994</v>
      </c>
      <c r="K18" s="463">
        <v>5.1077846152999998E-2</v>
      </c>
    </row>
    <row r="19" spans="1:11" ht="14.4" customHeight="1" thickBot="1" x14ac:dyDescent="0.35">
      <c r="A19" s="481" t="s">
        <v>281</v>
      </c>
      <c r="B19" s="459">
        <v>17</v>
      </c>
      <c r="C19" s="459">
        <v>13.04116</v>
      </c>
      <c r="D19" s="460">
        <v>-3.9588399999989998</v>
      </c>
      <c r="E19" s="461">
        <v>0.76712705882300003</v>
      </c>
      <c r="F19" s="459">
        <v>17</v>
      </c>
      <c r="G19" s="460">
        <v>4.25</v>
      </c>
      <c r="H19" s="462">
        <v>0.18099999999999999</v>
      </c>
      <c r="I19" s="459">
        <v>0.18099999999999999</v>
      </c>
      <c r="J19" s="460">
        <v>-4.069</v>
      </c>
      <c r="K19" s="463">
        <v>1.0647058823000001E-2</v>
      </c>
    </row>
    <row r="20" spans="1:11" ht="14.4" customHeight="1" thickBot="1" x14ac:dyDescent="0.35">
      <c r="A20" s="481" t="s">
        <v>282</v>
      </c>
      <c r="B20" s="459">
        <v>5</v>
      </c>
      <c r="C20" s="459">
        <v>4.53</v>
      </c>
      <c r="D20" s="460">
        <v>-0.469999999999</v>
      </c>
      <c r="E20" s="461">
        <v>0.90600000000000003</v>
      </c>
      <c r="F20" s="459">
        <v>5</v>
      </c>
      <c r="G20" s="460">
        <v>1.25</v>
      </c>
      <c r="H20" s="462">
        <v>3.5099999999000001E-2</v>
      </c>
      <c r="I20" s="459">
        <v>3.5099999999000001E-2</v>
      </c>
      <c r="J20" s="460">
        <v>-1.2149000000000001</v>
      </c>
      <c r="K20" s="463">
        <v>7.0199999989999998E-3</v>
      </c>
    </row>
    <row r="21" spans="1:11" ht="14.4" customHeight="1" thickBot="1" x14ac:dyDescent="0.35">
      <c r="A21" s="481" t="s">
        <v>283</v>
      </c>
      <c r="B21" s="459">
        <v>0</v>
      </c>
      <c r="C21" s="459">
        <v>7.3660000000000003E-2</v>
      </c>
      <c r="D21" s="460">
        <v>7.3660000000000003E-2</v>
      </c>
      <c r="E21" s="469" t="s">
        <v>284</v>
      </c>
      <c r="F21" s="459">
        <v>0</v>
      </c>
      <c r="G21" s="460">
        <v>0</v>
      </c>
      <c r="H21" s="462">
        <v>1.5890000000000001E-2</v>
      </c>
      <c r="I21" s="459">
        <v>1.5890000000000001E-2</v>
      </c>
      <c r="J21" s="460">
        <v>1.5890000000000001E-2</v>
      </c>
      <c r="K21" s="470" t="s">
        <v>266</v>
      </c>
    </row>
    <row r="22" spans="1:11" ht="14.4" customHeight="1" thickBot="1" x14ac:dyDescent="0.35">
      <c r="A22" s="480" t="s">
        <v>285</v>
      </c>
      <c r="B22" s="464">
        <v>68.068300422217007</v>
      </c>
      <c r="C22" s="464">
        <v>99.870270000000005</v>
      </c>
      <c r="D22" s="465">
        <v>31.801969577783002</v>
      </c>
      <c r="E22" s="471">
        <v>1.4672067523429999</v>
      </c>
      <c r="F22" s="464">
        <v>78.804053337268996</v>
      </c>
      <c r="G22" s="465">
        <v>19.701013334317</v>
      </c>
      <c r="H22" s="467">
        <v>8.3403499999990007</v>
      </c>
      <c r="I22" s="464">
        <v>16.051850000000002</v>
      </c>
      <c r="J22" s="465">
        <v>-3.649163334317</v>
      </c>
      <c r="K22" s="472">
        <v>0.20369320257199999</v>
      </c>
    </row>
    <row r="23" spans="1:11" ht="14.4" customHeight="1" thickBot="1" x14ac:dyDescent="0.35">
      <c r="A23" s="481" t="s">
        <v>286</v>
      </c>
      <c r="B23" s="459">
        <v>0</v>
      </c>
      <c r="C23" s="459">
        <v>14.41352</v>
      </c>
      <c r="D23" s="460">
        <v>14.41352</v>
      </c>
      <c r="E23" s="469" t="s">
        <v>266</v>
      </c>
      <c r="F23" s="459">
        <v>0</v>
      </c>
      <c r="G23" s="460">
        <v>0</v>
      </c>
      <c r="H23" s="462">
        <v>0.98009999999899999</v>
      </c>
      <c r="I23" s="459">
        <v>0.98009999999899999</v>
      </c>
      <c r="J23" s="460">
        <v>0.98009999999899999</v>
      </c>
      <c r="K23" s="470" t="s">
        <v>266</v>
      </c>
    </row>
    <row r="24" spans="1:11" ht="14.4" customHeight="1" thickBot="1" x14ac:dyDescent="0.35">
      <c r="A24" s="481" t="s">
        <v>287</v>
      </c>
      <c r="B24" s="459">
        <v>2</v>
      </c>
      <c r="C24" s="459">
        <v>1.8016700000000001</v>
      </c>
      <c r="D24" s="460">
        <v>-0.198329999999</v>
      </c>
      <c r="E24" s="461">
        <v>0.90083500000000005</v>
      </c>
      <c r="F24" s="459">
        <v>2</v>
      </c>
      <c r="G24" s="460">
        <v>0.5</v>
      </c>
      <c r="H24" s="462">
        <v>0</v>
      </c>
      <c r="I24" s="459">
        <v>0</v>
      </c>
      <c r="J24" s="460">
        <v>-0.5</v>
      </c>
      <c r="K24" s="463">
        <v>0</v>
      </c>
    </row>
    <row r="25" spans="1:11" ht="14.4" customHeight="1" thickBot="1" x14ac:dyDescent="0.35">
      <c r="A25" s="481" t="s">
        <v>288</v>
      </c>
      <c r="B25" s="459">
        <v>15.342485616343</v>
      </c>
      <c r="C25" s="459">
        <v>21.34883</v>
      </c>
      <c r="D25" s="460">
        <v>6.0063443836569999</v>
      </c>
      <c r="E25" s="461">
        <v>1.391484439604</v>
      </c>
      <c r="F25" s="459">
        <v>20</v>
      </c>
      <c r="G25" s="460">
        <v>5</v>
      </c>
      <c r="H25" s="462">
        <v>0.94186999999900001</v>
      </c>
      <c r="I25" s="459">
        <v>3.4523700000000002</v>
      </c>
      <c r="J25" s="460">
        <v>-1.5476300000000001</v>
      </c>
      <c r="K25" s="463">
        <v>0.17261850000000001</v>
      </c>
    </row>
    <row r="26" spans="1:11" ht="14.4" customHeight="1" thickBot="1" x14ac:dyDescent="0.35">
      <c r="A26" s="481" t="s">
        <v>289</v>
      </c>
      <c r="B26" s="459">
        <v>19.865248238214999</v>
      </c>
      <c r="C26" s="459">
        <v>22.047969999999999</v>
      </c>
      <c r="D26" s="460">
        <v>2.1827217617839998</v>
      </c>
      <c r="E26" s="461">
        <v>1.1098763899449999</v>
      </c>
      <c r="F26" s="459">
        <v>20</v>
      </c>
      <c r="G26" s="460">
        <v>5</v>
      </c>
      <c r="H26" s="462">
        <v>0.80871999999900002</v>
      </c>
      <c r="I26" s="459">
        <v>2.6036100000000002</v>
      </c>
      <c r="J26" s="460">
        <v>-2.3963899999999998</v>
      </c>
      <c r="K26" s="463">
        <v>0.1301805</v>
      </c>
    </row>
    <row r="27" spans="1:11" ht="14.4" customHeight="1" thickBot="1" x14ac:dyDescent="0.35">
      <c r="A27" s="481" t="s">
        <v>290</v>
      </c>
      <c r="B27" s="459">
        <v>1.8913335260090001</v>
      </c>
      <c r="C27" s="459">
        <v>1.7274</v>
      </c>
      <c r="D27" s="460">
        <v>-0.16393352600899999</v>
      </c>
      <c r="E27" s="461">
        <v>0.91332384068899997</v>
      </c>
      <c r="F27" s="459">
        <v>1.670841002358</v>
      </c>
      <c r="G27" s="460">
        <v>0.41771025058900002</v>
      </c>
      <c r="H27" s="462">
        <v>0</v>
      </c>
      <c r="I27" s="459">
        <v>0</v>
      </c>
      <c r="J27" s="460">
        <v>-0.41771025058900002</v>
      </c>
      <c r="K27" s="463">
        <v>0</v>
      </c>
    </row>
    <row r="28" spans="1:11" ht="14.4" customHeight="1" thickBot="1" x14ac:dyDescent="0.35">
      <c r="A28" s="481" t="s">
        <v>291</v>
      </c>
      <c r="B28" s="459">
        <v>2.3331688497E-2</v>
      </c>
      <c r="C28" s="459">
        <v>3.5999999999999997E-2</v>
      </c>
      <c r="D28" s="460">
        <v>1.2668311502E-2</v>
      </c>
      <c r="E28" s="461">
        <v>1.5429659111109999</v>
      </c>
      <c r="F28" s="459">
        <v>0</v>
      </c>
      <c r="G28" s="460">
        <v>0</v>
      </c>
      <c r="H28" s="462">
        <v>0</v>
      </c>
      <c r="I28" s="459">
        <v>0.34300000000000003</v>
      </c>
      <c r="J28" s="460">
        <v>0.34300000000000003</v>
      </c>
      <c r="K28" s="470" t="s">
        <v>266</v>
      </c>
    </row>
    <row r="29" spans="1:11" ht="14.4" customHeight="1" thickBot="1" x14ac:dyDescent="0.35">
      <c r="A29" s="481" t="s">
        <v>292</v>
      </c>
      <c r="B29" s="459">
        <v>0</v>
      </c>
      <c r="C29" s="459">
        <v>3.27922</v>
      </c>
      <c r="D29" s="460">
        <v>3.27922</v>
      </c>
      <c r="E29" s="469" t="s">
        <v>266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70" t="s">
        <v>266</v>
      </c>
    </row>
    <row r="30" spans="1:11" ht="14.4" customHeight="1" thickBot="1" x14ac:dyDescent="0.35">
      <c r="A30" s="481" t="s">
        <v>293</v>
      </c>
      <c r="B30" s="459">
        <v>0.175947739208</v>
      </c>
      <c r="C30" s="459">
        <v>1.93336</v>
      </c>
      <c r="D30" s="460">
        <v>1.7574122607910001</v>
      </c>
      <c r="E30" s="461">
        <v>10.988262814291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70" t="s">
        <v>266</v>
      </c>
    </row>
    <row r="31" spans="1:11" ht="14.4" customHeight="1" thickBot="1" x14ac:dyDescent="0.35">
      <c r="A31" s="481" t="s">
        <v>294</v>
      </c>
      <c r="B31" s="459">
        <v>9.7664597222329999</v>
      </c>
      <c r="C31" s="459">
        <v>21.901589999999999</v>
      </c>
      <c r="D31" s="460">
        <v>12.135130277767001</v>
      </c>
      <c r="E31" s="461">
        <v>2.2425311344019998</v>
      </c>
      <c r="F31" s="459">
        <v>25.133212334909999</v>
      </c>
      <c r="G31" s="460">
        <v>6.2833030837269996</v>
      </c>
      <c r="H31" s="462">
        <v>5.287699999999</v>
      </c>
      <c r="I31" s="459">
        <v>7.3250599999989996</v>
      </c>
      <c r="J31" s="460">
        <v>1.041756916272</v>
      </c>
      <c r="K31" s="463">
        <v>0.29144941372299998</v>
      </c>
    </row>
    <row r="32" spans="1:11" ht="14.4" customHeight="1" thickBot="1" x14ac:dyDescent="0.35">
      <c r="A32" s="481" t="s">
        <v>295</v>
      </c>
      <c r="B32" s="459">
        <v>9</v>
      </c>
      <c r="C32" s="459">
        <v>11.380710000000001</v>
      </c>
      <c r="D32" s="460">
        <v>2.3807100000000001</v>
      </c>
      <c r="E32" s="461">
        <v>1.2645233333329999</v>
      </c>
      <c r="F32" s="459">
        <v>10</v>
      </c>
      <c r="G32" s="460">
        <v>2.5</v>
      </c>
      <c r="H32" s="462">
        <v>0.32195999999899999</v>
      </c>
      <c r="I32" s="459">
        <v>1.34771</v>
      </c>
      <c r="J32" s="460">
        <v>-1.15229</v>
      </c>
      <c r="K32" s="463">
        <v>0.134771</v>
      </c>
    </row>
    <row r="33" spans="1:11" ht="14.4" customHeight="1" thickBot="1" x14ac:dyDescent="0.35">
      <c r="A33" s="481" t="s">
        <v>296</v>
      </c>
      <c r="B33" s="459">
        <v>10.003493891710001</v>
      </c>
      <c r="C33" s="459">
        <v>0</v>
      </c>
      <c r="D33" s="460">
        <v>-10.003493891710001</v>
      </c>
      <c r="E33" s="461">
        <v>0</v>
      </c>
      <c r="F33" s="459">
        <v>0</v>
      </c>
      <c r="G33" s="460">
        <v>0</v>
      </c>
      <c r="H33" s="462">
        <v>0</v>
      </c>
      <c r="I33" s="459">
        <v>0</v>
      </c>
      <c r="J33" s="460">
        <v>0</v>
      </c>
      <c r="K33" s="463">
        <v>0</v>
      </c>
    </row>
    <row r="34" spans="1:11" ht="14.4" customHeight="1" thickBot="1" x14ac:dyDescent="0.35">
      <c r="A34" s="480" t="s">
        <v>297</v>
      </c>
      <c r="B34" s="464">
        <v>11.258408644319999</v>
      </c>
      <c r="C34" s="464">
        <v>35.320329999999998</v>
      </c>
      <c r="D34" s="465">
        <v>24.061921355679999</v>
      </c>
      <c r="E34" s="471">
        <v>3.1372400057459999</v>
      </c>
      <c r="F34" s="464">
        <v>30.401379155756</v>
      </c>
      <c r="G34" s="465">
        <v>7.6003447889390001</v>
      </c>
      <c r="H34" s="467">
        <v>0</v>
      </c>
      <c r="I34" s="464">
        <v>2.8220999999999998</v>
      </c>
      <c r="J34" s="465">
        <v>-4.7782447889390003</v>
      </c>
      <c r="K34" s="472">
        <v>9.2828025516000001E-2</v>
      </c>
    </row>
    <row r="35" spans="1:11" ht="14.4" customHeight="1" thickBot="1" x14ac:dyDescent="0.35">
      <c r="A35" s="481" t="s">
        <v>298</v>
      </c>
      <c r="B35" s="459">
        <v>0.63630846291200005</v>
      </c>
      <c r="C35" s="459">
        <v>0</v>
      </c>
      <c r="D35" s="460">
        <v>-0.63630846291200005</v>
      </c>
      <c r="E35" s="461">
        <v>0</v>
      </c>
      <c r="F35" s="459">
        <v>0</v>
      </c>
      <c r="G35" s="460">
        <v>0</v>
      </c>
      <c r="H35" s="462">
        <v>0</v>
      </c>
      <c r="I35" s="459">
        <v>0</v>
      </c>
      <c r="J35" s="460">
        <v>0</v>
      </c>
      <c r="K35" s="463">
        <v>0</v>
      </c>
    </row>
    <row r="36" spans="1:11" ht="14.4" customHeight="1" thickBot="1" x14ac:dyDescent="0.35">
      <c r="A36" s="481" t="s">
        <v>299</v>
      </c>
      <c r="B36" s="459">
        <v>9.0837181108710006</v>
      </c>
      <c r="C36" s="459">
        <v>24.584099999999999</v>
      </c>
      <c r="D36" s="460">
        <v>15.500381889128001</v>
      </c>
      <c r="E36" s="461">
        <v>2.706391777016</v>
      </c>
      <c r="F36" s="459">
        <v>20.204376299604998</v>
      </c>
      <c r="G36" s="460">
        <v>5.051094074901</v>
      </c>
      <c r="H36" s="462">
        <v>0</v>
      </c>
      <c r="I36" s="459">
        <v>2.528</v>
      </c>
      <c r="J36" s="460">
        <v>-2.523094074901</v>
      </c>
      <c r="K36" s="463">
        <v>0.12512140748600001</v>
      </c>
    </row>
    <row r="37" spans="1:11" ht="14.4" customHeight="1" thickBot="1" x14ac:dyDescent="0.35">
      <c r="A37" s="481" t="s">
        <v>300</v>
      </c>
      <c r="B37" s="459">
        <v>1.538382070535</v>
      </c>
      <c r="C37" s="459">
        <v>10.736230000000001</v>
      </c>
      <c r="D37" s="460">
        <v>9.1978479294640003</v>
      </c>
      <c r="E37" s="461">
        <v>6.9789099896759996</v>
      </c>
      <c r="F37" s="459">
        <v>10.197002856151</v>
      </c>
      <c r="G37" s="460">
        <v>2.549250714037</v>
      </c>
      <c r="H37" s="462">
        <v>0</v>
      </c>
      <c r="I37" s="459">
        <v>0.29409999999999997</v>
      </c>
      <c r="J37" s="460">
        <v>-2.2551507140370002</v>
      </c>
      <c r="K37" s="463">
        <v>2.8841808141E-2</v>
      </c>
    </row>
    <row r="38" spans="1:11" ht="14.4" customHeight="1" thickBot="1" x14ac:dyDescent="0.35">
      <c r="A38" s="480" t="s">
        <v>301</v>
      </c>
      <c r="B38" s="464">
        <v>13.053078571445001</v>
      </c>
      <c r="C38" s="464">
        <v>41.95149</v>
      </c>
      <c r="D38" s="465">
        <v>28.898411428553999</v>
      </c>
      <c r="E38" s="471">
        <v>3.213915381753</v>
      </c>
      <c r="F38" s="464">
        <v>5</v>
      </c>
      <c r="G38" s="465">
        <v>1.25</v>
      </c>
      <c r="H38" s="467">
        <v>0</v>
      </c>
      <c r="I38" s="464">
        <v>0.49160999999999999</v>
      </c>
      <c r="J38" s="465">
        <v>-0.75838999999900003</v>
      </c>
      <c r="K38" s="472">
        <v>9.8322000000000007E-2</v>
      </c>
    </row>
    <row r="39" spans="1:11" ht="14.4" customHeight="1" thickBot="1" x14ac:dyDescent="0.35">
      <c r="A39" s="481" t="s">
        <v>302</v>
      </c>
      <c r="B39" s="459">
        <v>0</v>
      </c>
      <c r="C39" s="459">
        <v>0.1186</v>
      </c>
      <c r="D39" s="460">
        <v>0.1186</v>
      </c>
      <c r="E39" s="469" t="s">
        <v>266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266</v>
      </c>
    </row>
    <row r="40" spans="1:11" ht="14.4" customHeight="1" thickBot="1" x14ac:dyDescent="0.35">
      <c r="A40" s="481" t="s">
        <v>303</v>
      </c>
      <c r="B40" s="459">
        <v>8.0530785714450008</v>
      </c>
      <c r="C40" s="459">
        <v>17.846499999999999</v>
      </c>
      <c r="D40" s="460">
        <v>9.7934214285539998</v>
      </c>
      <c r="E40" s="461">
        <v>2.2161090124310001</v>
      </c>
      <c r="F40" s="459">
        <v>0</v>
      </c>
      <c r="G40" s="460">
        <v>0</v>
      </c>
      <c r="H40" s="462">
        <v>0</v>
      </c>
      <c r="I40" s="459">
        <v>4.6330000000000003E-2</v>
      </c>
      <c r="J40" s="460">
        <v>4.6330000000000003E-2</v>
      </c>
      <c r="K40" s="470" t="s">
        <v>266</v>
      </c>
    </row>
    <row r="41" spans="1:11" ht="14.4" customHeight="1" thickBot="1" x14ac:dyDescent="0.35">
      <c r="A41" s="481" t="s">
        <v>304</v>
      </c>
      <c r="B41" s="459">
        <v>0</v>
      </c>
      <c r="C41" s="459">
        <v>17.510950000000001</v>
      </c>
      <c r="D41" s="460">
        <v>17.510950000000001</v>
      </c>
      <c r="E41" s="469" t="s">
        <v>266</v>
      </c>
      <c r="F41" s="459">
        <v>0</v>
      </c>
      <c r="G41" s="460">
        <v>0</v>
      </c>
      <c r="H41" s="462">
        <v>0</v>
      </c>
      <c r="I41" s="459">
        <v>0</v>
      </c>
      <c r="J41" s="460">
        <v>0</v>
      </c>
      <c r="K41" s="470" t="s">
        <v>266</v>
      </c>
    </row>
    <row r="42" spans="1:11" ht="14.4" customHeight="1" thickBot="1" x14ac:dyDescent="0.35">
      <c r="A42" s="481" t="s">
        <v>305</v>
      </c>
      <c r="B42" s="459">
        <v>0</v>
      </c>
      <c r="C42" s="459">
        <v>5.5440000000000003E-2</v>
      </c>
      <c r="D42" s="460">
        <v>5.5440000000000003E-2</v>
      </c>
      <c r="E42" s="469" t="s">
        <v>284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70" t="s">
        <v>266</v>
      </c>
    </row>
    <row r="43" spans="1:11" ht="14.4" customHeight="1" thickBot="1" x14ac:dyDescent="0.35">
      <c r="A43" s="481" t="s">
        <v>306</v>
      </c>
      <c r="B43" s="459">
        <v>5</v>
      </c>
      <c r="C43" s="459">
        <v>6.42</v>
      </c>
      <c r="D43" s="460">
        <v>1.42</v>
      </c>
      <c r="E43" s="461">
        <v>1.284</v>
      </c>
      <c r="F43" s="459">
        <v>5</v>
      </c>
      <c r="G43" s="460">
        <v>1.25</v>
      </c>
      <c r="H43" s="462">
        <v>0</v>
      </c>
      <c r="I43" s="459">
        <v>0.44528000000000001</v>
      </c>
      <c r="J43" s="460">
        <v>-0.80471999999900001</v>
      </c>
      <c r="K43" s="463">
        <v>8.9055999999999996E-2</v>
      </c>
    </row>
    <row r="44" spans="1:11" ht="14.4" customHeight="1" thickBot="1" x14ac:dyDescent="0.35">
      <c r="A44" s="480" t="s">
        <v>307</v>
      </c>
      <c r="B44" s="464">
        <v>0</v>
      </c>
      <c r="C44" s="464">
        <v>0</v>
      </c>
      <c r="D44" s="465">
        <v>0</v>
      </c>
      <c r="E44" s="471">
        <v>1</v>
      </c>
      <c r="F44" s="464">
        <v>0</v>
      </c>
      <c r="G44" s="465">
        <v>0</v>
      </c>
      <c r="H44" s="467">
        <v>0</v>
      </c>
      <c r="I44" s="464">
        <v>0.13200000000000001</v>
      </c>
      <c r="J44" s="465">
        <v>0.13200000000000001</v>
      </c>
      <c r="K44" s="468" t="s">
        <v>284</v>
      </c>
    </row>
    <row r="45" spans="1:11" ht="14.4" customHeight="1" thickBot="1" x14ac:dyDescent="0.35">
      <c r="A45" s="481" t="s">
        <v>308</v>
      </c>
      <c r="B45" s="459">
        <v>0</v>
      </c>
      <c r="C45" s="459">
        <v>0</v>
      </c>
      <c r="D45" s="460">
        <v>0</v>
      </c>
      <c r="E45" s="461">
        <v>1</v>
      </c>
      <c r="F45" s="459">
        <v>0</v>
      </c>
      <c r="G45" s="460">
        <v>0</v>
      </c>
      <c r="H45" s="462">
        <v>0</v>
      </c>
      <c r="I45" s="459">
        <v>0.13200000000000001</v>
      </c>
      <c r="J45" s="460">
        <v>0.13200000000000001</v>
      </c>
      <c r="K45" s="470" t="s">
        <v>284</v>
      </c>
    </row>
    <row r="46" spans="1:11" ht="14.4" customHeight="1" thickBot="1" x14ac:dyDescent="0.35">
      <c r="A46" s="480" t="s">
        <v>309</v>
      </c>
      <c r="B46" s="464">
        <v>0</v>
      </c>
      <c r="C46" s="464">
        <v>6.6340000000000003</v>
      </c>
      <c r="D46" s="465">
        <v>6.6340000000000003</v>
      </c>
      <c r="E46" s="466" t="s">
        <v>266</v>
      </c>
      <c r="F46" s="464">
        <v>0</v>
      </c>
      <c r="G46" s="465">
        <v>0</v>
      </c>
      <c r="H46" s="467">
        <v>0.62099999999900002</v>
      </c>
      <c r="I46" s="464">
        <v>1.242</v>
      </c>
      <c r="J46" s="465">
        <v>1.242</v>
      </c>
      <c r="K46" s="468" t="s">
        <v>266</v>
      </c>
    </row>
    <row r="47" spans="1:11" ht="14.4" customHeight="1" thickBot="1" x14ac:dyDescent="0.35">
      <c r="A47" s="481" t="s">
        <v>310</v>
      </c>
      <c r="B47" s="459">
        <v>0</v>
      </c>
      <c r="C47" s="459">
        <v>6.6340000000000003</v>
      </c>
      <c r="D47" s="460">
        <v>6.6340000000000003</v>
      </c>
      <c r="E47" s="469" t="s">
        <v>266</v>
      </c>
      <c r="F47" s="459">
        <v>0</v>
      </c>
      <c r="G47" s="460">
        <v>0</v>
      </c>
      <c r="H47" s="462">
        <v>0.62099999999900002</v>
      </c>
      <c r="I47" s="459">
        <v>1.242</v>
      </c>
      <c r="J47" s="460">
        <v>1.242</v>
      </c>
      <c r="K47" s="470" t="s">
        <v>266</v>
      </c>
    </row>
    <row r="48" spans="1:11" ht="14.4" customHeight="1" thickBot="1" x14ac:dyDescent="0.35">
      <c r="A48" s="479" t="s">
        <v>42</v>
      </c>
      <c r="B48" s="459">
        <v>174.18081623811301</v>
      </c>
      <c r="C48" s="459">
        <v>176.559</v>
      </c>
      <c r="D48" s="460">
        <v>2.3781837618870001</v>
      </c>
      <c r="E48" s="461">
        <v>1.0136535343740001</v>
      </c>
      <c r="F48" s="459">
        <v>203.284814105804</v>
      </c>
      <c r="G48" s="460">
        <v>50.821203526451001</v>
      </c>
      <c r="H48" s="462">
        <v>18.175000000000001</v>
      </c>
      <c r="I48" s="459">
        <v>59.344000000000001</v>
      </c>
      <c r="J48" s="460">
        <v>8.5227964735490005</v>
      </c>
      <c r="K48" s="463">
        <v>0.29192539669500001</v>
      </c>
    </row>
    <row r="49" spans="1:11" ht="14.4" customHeight="1" thickBot="1" x14ac:dyDescent="0.35">
      <c r="A49" s="480" t="s">
        <v>311</v>
      </c>
      <c r="B49" s="464">
        <v>174.18081623811301</v>
      </c>
      <c r="C49" s="464">
        <v>176.559</v>
      </c>
      <c r="D49" s="465">
        <v>2.3781837618870001</v>
      </c>
      <c r="E49" s="471">
        <v>1.0136535343740001</v>
      </c>
      <c r="F49" s="464">
        <v>203.284814105804</v>
      </c>
      <c r="G49" s="465">
        <v>50.821203526451001</v>
      </c>
      <c r="H49" s="467">
        <v>18.175000000000001</v>
      </c>
      <c r="I49" s="464">
        <v>59.344000000000001</v>
      </c>
      <c r="J49" s="465">
        <v>8.5227964735490005</v>
      </c>
      <c r="K49" s="472">
        <v>0.29192539669500001</v>
      </c>
    </row>
    <row r="50" spans="1:11" ht="14.4" customHeight="1" thickBot="1" x14ac:dyDescent="0.35">
      <c r="A50" s="481" t="s">
        <v>312</v>
      </c>
      <c r="B50" s="459">
        <v>69.062462904773994</v>
      </c>
      <c r="C50" s="459">
        <v>71.963999999999999</v>
      </c>
      <c r="D50" s="460">
        <v>2.9015370952250001</v>
      </c>
      <c r="E50" s="461">
        <v>1.042013229375</v>
      </c>
      <c r="F50" s="459">
        <v>94.223498712031002</v>
      </c>
      <c r="G50" s="460">
        <v>23.555874678007999</v>
      </c>
      <c r="H50" s="462">
        <v>8.2539999999989995</v>
      </c>
      <c r="I50" s="459">
        <v>24.599</v>
      </c>
      <c r="J50" s="460">
        <v>1.043125321992</v>
      </c>
      <c r="K50" s="463">
        <v>0.26107075555699999</v>
      </c>
    </row>
    <row r="51" spans="1:11" ht="14.4" customHeight="1" thickBot="1" x14ac:dyDescent="0.35">
      <c r="A51" s="481" t="s">
        <v>313</v>
      </c>
      <c r="B51" s="459">
        <v>47.858013299465</v>
      </c>
      <c r="C51" s="459">
        <v>50.67</v>
      </c>
      <c r="D51" s="460">
        <v>2.8119867005339998</v>
      </c>
      <c r="E51" s="461">
        <v>1.0587568623650001</v>
      </c>
      <c r="F51" s="459">
        <v>49.988597305486998</v>
      </c>
      <c r="G51" s="460">
        <v>12.497149326371</v>
      </c>
      <c r="H51" s="462">
        <v>3.9319999999989999</v>
      </c>
      <c r="I51" s="459">
        <v>13.034000000000001</v>
      </c>
      <c r="J51" s="460">
        <v>0.53685067362799999</v>
      </c>
      <c r="K51" s="463">
        <v>0.26073946264800002</v>
      </c>
    </row>
    <row r="52" spans="1:11" ht="14.4" customHeight="1" thickBot="1" x14ac:dyDescent="0.35">
      <c r="A52" s="481" t="s">
        <v>314</v>
      </c>
      <c r="B52" s="459">
        <v>57.260340033871998</v>
      </c>
      <c r="C52" s="459">
        <v>53.924999999999997</v>
      </c>
      <c r="D52" s="460">
        <v>-3.3353400338719998</v>
      </c>
      <c r="E52" s="461">
        <v>0.94175130584400002</v>
      </c>
      <c r="F52" s="459">
        <v>59.072718088283999</v>
      </c>
      <c r="G52" s="460">
        <v>14.768179522071</v>
      </c>
      <c r="H52" s="462">
        <v>5.9889999999989998</v>
      </c>
      <c r="I52" s="459">
        <v>21.710999999999999</v>
      </c>
      <c r="J52" s="460">
        <v>6.9428204779279996</v>
      </c>
      <c r="K52" s="463">
        <v>0.367530066376</v>
      </c>
    </row>
    <row r="53" spans="1:11" ht="14.4" customHeight="1" thickBot="1" x14ac:dyDescent="0.35">
      <c r="A53" s="482" t="s">
        <v>315</v>
      </c>
      <c r="B53" s="464">
        <v>326.900950845821</v>
      </c>
      <c r="C53" s="464">
        <v>358.01601000000102</v>
      </c>
      <c r="D53" s="465">
        <v>31.115059154179999</v>
      </c>
      <c r="E53" s="471">
        <v>1.095181916949</v>
      </c>
      <c r="F53" s="464">
        <v>346.20082948501602</v>
      </c>
      <c r="G53" s="465">
        <v>86.550207371254004</v>
      </c>
      <c r="H53" s="467">
        <v>22.511619999998999</v>
      </c>
      <c r="I53" s="464">
        <v>79.565619999999996</v>
      </c>
      <c r="J53" s="465">
        <v>-6.9845873712530002</v>
      </c>
      <c r="K53" s="472">
        <v>0.22982504148899999</v>
      </c>
    </row>
    <row r="54" spans="1:11" ht="14.4" customHeight="1" thickBot="1" x14ac:dyDescent="0.35">
      <c r="A54" s="479" t="s">
        <v>45</v>
      </c>
      <c r="B54" s="459">
        <v>49.224879796737</v>
      </c>
      <c r="C54" s="459">
        <v>65.361429999999999</v>
      </c>
      <c r="D54" s="460">
        <v>16.136550203262001</v>
      </c>
      <c r="E54" s="461">
        <v>1.327812891974</v>
      </c>
      <c r="F54" s="459">
        <v>41.947962187838002</v>
      </c>
      <c r="G54" s="460">
        <v>10.486990546958999</v>
      </c>
      <c r="H54" s="462">
        <v>7.7546099999990004</v>
      </c>
      <c r="I54" s="459">
        <v>15.63086</v>
      </c>
      <c r="J54" s="460">
        <v>5.1438694530399998</v>
      </c>
      <c r="K54" s="463">
        <v>0.372625014059</v>
      </c>
    </row>
    <row r="55" spans="1:11" ht="14.4" customHeight="1" thickBot="1" x14ac:dyDescent="0.35">
      <c r="A55" s="483" t="s">
        <v>316</v>
      </c>
      <c r="B55" s="459">
        <v>49.224879796737</v>
      </c>
      <c r="C55" s="459">
        <v>65.361429999999999</v>
      </c>
      <c r="D55" s="460">
        <v>16.136550203262001</v>
      </c>
      <c r="E55" s="461">
        <v>1.327812891974</v>
      </c>
      <c r="F55" s="459">
        <v>41.947962187838002</v>
      </c>
      <c r="G55" s="460">
        <v>10.486990546958999</v>
      </c>
      <c r="H55" s="462">
        <v>7.7546099999990004</v>
      </c>
      <c r="I55" s="459">
        <v>15.63086</v>
      </c>
      <c r="J55" s="460">
        <v>5.1438694530399998</v>
      </c>
      <c r="K55" s="463">
        <v>0.372625014059</v>
      </c>
    </row>
    <row r="56" spans="1:11" ht="14.4" customHeight="1" thickBot="1" x14ac:dyDescent="0.35">
      <c r="A56" s="481" t="s">
        <v>317</v>
      </c>
      <c r="B56" s="459">
        <v>9.0359589681079999</v>
      </c>
      <c r="C56" s="459">
        <v>25.666499999999999</v>
      </c>
      <c r="D56" s="460">
        <v>16.630541031892001</v>
      </c>
      <c r="E56" s="461">
        <v>2.840484345998</v>
      </c>
      <c r="F56" s="459">
        <v>2.671590151527</v>
      </c>
      <c r="G56" s="460">
        <v>0.66789753788100004</v>
      </c>
      <c r="H56" s="462">
        <v>0</v>
      </c>
      <c r="I56" s="459">
        <v>0</v>
      </c>
      <c r="J56" s="460">
        <v>-0.66789753788100004</v>
      </c>
      <c r="K56" s="463">
        <v>0</v>
      </c>
    </row>
    <row r="57" spans="1:11" ht="14.4" customHeight="1" thickBot="1" x14ac:dyDescent="0.35">
      <c r="A57" s="481" t="s">
        <v>318</v>
      </c>
      <c r="B57" s="459">
        <v>17.922860519602001</v>
      </c>
      <c r="C57" s="459">
        <v>0.13855999999999999</v>
      </c>
      <c r="D57" s="460">
        <v>-17.784300519601999</v>
      </c>
      <c r="E57" s="461">
        <v>7.7309087929999997E-3</v>
      </c>
      <c r="F57" s="459">
        <v>7.0870666130000001E-3</v>
      </c>
      <c r="G57" s="460">
        <v>1.7717666529999999E-3</v>
      </c>
      <c r="H57" s="462">
        <v>0.17499999999999999</v>
      </c>
      <c r="I57" s="459">
        <v>1.2882</v>
      </c>
      <c r="J57" s="460">
        <v>1.286428233346</v>
      </c>
      <c r="K57" s="463">
        <v>0</v>
      </c>
    </row>
    <row r="58" spans="1:11" ht="14.4" customHeight="1" thickBot="1" x14ac:dyDescent="0.35">
      <c r="A58" s="481" t="s">
        <v>319</v>
      </c>
      <c r="B58" s="459">
        <v>5.4168036834809996</v>
      </c>
      <c r="C58" s="459">
        <v>4.5111999999999997</v>
      </c>
      <c r="D58" s="460">
        <v>-0.90560368348099995</v>
      </c>
      <c r="E58" s="461">
        <v>0.832815856656</v>
      </c>
      <c r="F58" s="459">
        <v>7.3033762092499996</v>
      </c>
      <c r="G58" s="460">
        <v>1.8258440523120001</v>
      </c>
      <c r="H58" s="462">
        <v>0</v>
      </c>
      <c r="I58" s="459">
        <v>0.29039999999999999</v>
      </c>
      <c r="J58" s="460">
        <v>-1.5354440523120001</v>
      </c>
      <c r="K58" s="463">
        <v>3.9762432014000003E-2</v>
      </c>
    </row>
    <row r="59" spans="1:11" ht="14.4" customHeight="1" thickBot="1" x14ac:dyDescent="0.35">
      <c r="A59" s="481" t="s">
        <v>320</v>
      </c>
      <c r="B59" s="459">
        <v>16.849256625544999</v>
      </c>
      <c r="C59" s="459">
        <v>35.045169999999999</v>
      </c>
      <c r="D59" s="460">
        <v>18.195913374454001</v>
      </c>
      <c r="E59" s="461">
        <v>2.0799238078469999</v>
      </c>
      <c r="F59" s="459">
        <v>31.798459093710999</v>
      </c>
      <c r="G59" s="460">
        <v>7.9496147734270002</v>
      </c>
      <c r="H59" s="462">
        <v>7.5796099999989996</v>
      </c>
      <c r="I59" s="459">
        <v>14.05226</v>
      </c>
      <c r="J59" s="460">
        <v>6.1026452265720001</v>
      </c>
      <c r="K59" s="463">
        <v>0.44191638212899997</v>
      </c>
    </row>
    <row r="60" spans="1:11" ht="14.4" customHeight="1" thickBot="1" x14ac:dyDescent="0.35">
      <c r="A60" s="481" t="s">
        <v>321</v>
      </c>
      <c r="B60" s="459">
        <v>0</v>
      </c>
      <c r="C60" s="459">
        <v>0</v>
      </c>
      <c r="D60" s="460">
        <v>0</v>
      </c>
      <c r="E60" s="461">
        <v>1</v>
      </c>
      <c r="F60" s="459">
        <v>2.7899157457000001E-2</v>
      </c>
      <c r="G60" s="460">
        <v>6.9747893639999997E-3</v>
      </c>
      <c r="H60" s="462">
        <v>0</v>
      </c>
      <c r="I60" s="459">
        <v>0</v>
      </c>
      <c r="J60" s="460">
        <v>-6.9747893639999997E-3</v>
      </c>
      <c r="K60" s="463">
        <v>0</v>
      </c>
    </row>
    <row r="61" spans="1:11" ht="14.4" customHeight="1" thickBot="1" x14ac:dyDescent="0.35">
      <c r="A61" s="481" t="s">
        <v>322</v>
      </c>
      <c r="B61" s="459">
        <v>0</v>
      </c>
      <c r="C61" s="459">
        <v>0</v>
      </c>
      <c r="D61" s="460">
        <v>0</v>
      </c>
      <c r="E61" s="461">
        <v>1</v>
      </c>
      <c r="F61" s="459">
        <v>0.105374874353</v>
      </c>
      <c r="G61" s="460">
        <v>2.6343718588000001E-2</v>
      </c>
      <c r="H61" s="462">
        <v>0</v>
      </c>
      <c r="I61" s="459">
        <v>0</v>
      </c>
      <c r="J61" s="460">
        <v>-2.6343718588000001E-2</v>
      </c>
      <c r="K61" s="463">
        <v>0</v>
      </c>
    </row>
    <row r="62" spans="1:11" ht="14.4" customHeight="1" thickBot="1" x14ac:dyDescent="0.35">
      <c r="A62" s="481" t="s">
        <v>323</v>
      </c>
      <c r="B62" s="459">
        <v>0</v>
      </c>
      <c r="C62" s="459">
        <v>0</v>
      </c>
      <c r="D62" s="460">
        <v>0</v>
      </c>
      <c r="E62" s="461">
        <v>1</v>
      </c>
      <c r="F62" s="459">
        <v>3.4175634924999997E-2</v>
      </c>
      <c r="G62" s="460">
        <v>8.5439087309999995E-3</v>
      </c>
      <c r="H62" s="462">
        <v>0</v>
      </c>
      <c r="I62" s="459">
        <v>0</v>
      </c>
      <c r="J62" s="460">
        <v>-8.5439087309999995E-3</v>
      </c>
      <c r="K62" s="463">
        <v>0</v>
      </c>
    </row>
    <row r="63" spans="1:11" ht="14.4" customHeight="1" thickBot="1" x14ac:dyDescent="0.35">
      <c r="A63" s="484" t="s">
        <v>46</v>
      </c>
      <c r="B63" s="464">
        <v>0</v>
      </c>
      <c r="C63" s="464">
        <v>26.673999999999999</v>
      </c>
      <c r="D63" s="465">
        <v>26.673999999999999</v>
      </c>
      <c r="E63" s="466" t="s">
        <v>266</v>
      </c>
      <c r="F63" s="464">
        <v>0</v>
      </c>
      <c r="G63" s="465">
        <v>0</v>
      </c>
      <c r="H63" s="467">
        <v>8.1999999998999998E-2</v>
      </c>
      <c r="I63" s="464">
        <v>8.1999999998999998E-2</v>
      </c>
      <c r="J63" s="465">
        <v>8.1999999998999998E-2</v>
      </c>
      <c r="K63" s="468" t="s">
        <v>266</v>
      </c>
    </row>
    <row r="64" spans="1:11" ht="14.4" customHeight="1" thickBot="1" x14ac:dyDescent="0.35">
      <c r="A64" s="480" t="s">
        <v>324</v>
      </c>
      <c r="B64" s="464">
        <v>0</v>
      </c>
      <c r="C64" s="464">
        <v>26.673999999999999</v>
      </c>
      <c r="D64" s="465">
        <v>26.673999999999999</v>
      </c>
      <c r="E64" s="466" t="s">
        <v>266</v>
      </c>
      <c r="F64" s="464">
        <v>0</v>
      </c>
      <c r="G64" s="465">
        <v>0</v>
      </c>
      <c r="H64" s="467">
        <v>8.1999999998999998E-2</v>
      </c>
      <c r="I64" s="464">
        <v>8.1999999998999998E-2</v>
      </c>
      <c r="J64" s="465">
        <v>8.1999999998999998E-2</v>
      </c>
      <c r="K64" s="468" t="s">
        <v>266</v>
      </c>
    </row>
    <row r="65" spans="1:11" ht="14.4" customHeight="1" thickBot="1" x14ac:dyDescent="0.35">
      <c r="A65" s="481" t="s">
        <v>325</v>
      </c>
      <c r="B65" s="459">
        <v>0</v>
      </c>
      <c r="C65" s="459">
        <v>26.673999999999999</v>
      </c>
      <c r="D65" s="460">
        <v>26.673999999999999</v>
      </c>
      <c r="E65" s="469" t="s">
        <v>266</v>
      </c>
      <c r="F65" s="459">
        <v>0</v>
      </c>
      <c r="G65" s="460">
        <v>0</v>
      </c>
      <c r="H65" s="462">
        <v>8.1999999998999998E-2</v>
      </c>
      <c r="I65" s="459">
        <v>8.1999999998999998E-2</v>
      </c>
      <c r="J65" s="460">
        <v>8.1999999998999998E-2</v>
      </c>
      <c r="K65" s="470" t="s">
        <v>266</v>
      </c>
    </row>
    <row r="66" spans="1:11" ht="14.4" customHeight="1" thickBot="1" x14ac:dyDescent="0.35">
      <c r="A66" s="479" t="s">
        <v>47</v>
      </c>
      <c r="B66" s="459">
        <v>277.67607104908302</v>
      </c>
      <c r="C66" s="459">
        <v>265.98057999999997</v>
      </c>
      <c r="D66" s="460">
        <v>-11.695491049081999</v>
      </c>
      <c r="E66" s="461">
        <v>0.95788081052499996</v>
      </c>
      <c r="F66" s="459">
        <v>304.25286729717698</v>
      </c>
      <c r="G66" s="460">
        <v>76.063216824294003</v>
      </c>
      <c r="H66" s="462">
        <v>14.67501</v>
      </c>
      <c r="I66" s="459">
        <v>63.852760000000004</v>
      </c>
      <c r="J66" s="460">
        <v>-12.210456824294001</v>
      </c>
      <c r="K66" s="463">
        <v>0.20986740590799999</v>
      </c>
    </row>
    <row r="67" spans="1:11" ht="14.4" customHeight="1" thickBot="1" x14ac:dyDescent="0.35">
      <c r="A67" s="480" t="s">
        <v>326</v>
      </c>
      <c r="B67" s="464">
        <v>31.805800769249998</v>
      </c>
      <c r="C67" s="464">
        <v>37.13176</v>
      </c>
      <c r="D67" s="465">
        <v>5.3259592307489996</v>
      </c>
      <c r="E67" s="471">
        <v>1.167452448985</v>
      </c>
      <c r="F67" s="464">
        <v>37.452611300465001</v>
      </c>
      <c r="G67" s="465">
        <v>9.3631528251159999</v>
      </c>
      <c r="H67" s="467">
        <v>3.5916799999990001</v>
      </c>
      <c r="I67" s="464">
        <v>10.138500000000001</v>
      </c>
      <c r="J67" s="465">
        <v>0.77534717488299998</v>
      </c>
      <c r="K67" s="472">
        <v>0.27070208586099997</v>
      </c>
    </row>
    <row r="68" spans="1:11" ht="14.4" customHeight="1" thickBot="1" x14ac:dyDescent="0.35">
      <c r="A68" s="481" t="s">
        <v>327</v>
      </c>
      <c r="B68" s="459">
        <v>16.224555655404</v>
      </c>
      <c r="C68" s="459">
        <v>16.944299999999998</v>
      </c>
      <c r="D68" s="460">
        <v>0.71974434459500003</v>
      </c>
      <c r="E68" s="461">
        <v>1.0443614210379999</v>
      </c>
      <c r="F68" s="459">
        <v>17.256468825620001</v>
      </c>
      <c r="G68" s="460">
        <v>4.3141172064050002</v>
      </c>
      <c r="H68" s="462">
        <v>1.8871</v>
      </c>
      <c r="I68" s="459">
        <v>4.8029999999999999</v>
      </c>
      <c r="J68" s="460">
        <v>0.488882793594</v>
      </c>
      <c r="K68" s="463">
        <v>0.27833040748499999</v>
      </c>
    </row>
    <row r="69" spans="1:11" ht="14.4" customHeight="1" thickBot="1" x14ac:dyDescent="0.35">
      <c r="A69" s="481" t="s">
        <v>328</v>
      </c>
      <c r="B69" s="459">
        <v>15.581245113845</v>
      </c>
      <c r="C69" s="459">
        <v>20.187460000000002</v>
      </c>
      <c r="D69" s="460">
        <v>4.6062148861540004</v>
      </c>
      <c r="E69" s="461">
        <v>1.295625596831</v>
      </c>
      <c r="F69" s="459">
        <v>20.196142474843999</v>
      </c>
      <c r="G69" s="460">
        <v>5.0490356187109997</v>
      </c>
      <c r="H69" s="462">
        <v>1.70458</v>
      </c>
      <c r="I69" s="459">
        <v>5.3354999999999997</v>
      </c>
      <c r="J69" s="460">
        <v>0.286464381288</v>
      </c>
      <c r="K69" s="463">
        <v>0.26418411370599998</v>
      </c>
    </row>
    <row r="70" spans="1:11" ht="14.4" customHeight="1" thickBot="1" x14ac:dyDescent="0.35">
      <c r="A70" s="480" t="s">
        <v>329</v>
      </c>
      <c r="B70" s="464">
        <v>19.183857260347999</v>
      </c>
      <c r="C70" s="464">
        <v>13.82133</v>
      </c>
      <c r="D70" s="465">
        <v>-5.3625272603480001</v>
      </c>
      <c r="E70" s="471">
        <v>0.72046668260799995</v>
      </c>
      <c r="F70" s="464">
        <v>2.9999999999989999</v>
      </c>
      <c r="G70" s="465">
        <v>0.74999999999900002</v>
      </c>
      <c r="H70" s="467">
        <v>0</v>
      </c>
      <c r="I70" s="464">
        <v>4.6900700000000004</v>
      </c>
      <c r="J70" s="465">
        <v>3.94007</v>
      </c>
      <c r="K70" s="472">
        <v>1.5633566666659999</v>
      </c>
    </row>
    <row r="71" spans="1:11" ht="14.4" customHeight="1" thickBot="1" x14ac:dyDescent="0.35">
      <c r="A71" s="481" t="s">
        <v>330</v>
      </c>
      <c r="B71" s="459">
        <v>3.9752112676050002</v>
      </c>
      <c r="C71" s="459">
        <v>3.375</v>
      </c>
      <c r="D71" s="460">
        <v>-0.60021126760499999</v>
      </c>
      <c r="E71" s="461">
        <v>0.84901147959099998</v>
      </c>
      <c r="F71" s="459">
        <v>2.9999999999989999</v>
      </c>
      <c r="G71" s="460">
        <v>0.74999999999900002</v>
      </c>
      <c r="H71" s="462">
        <v>0</v>
      </c>
      <c r="I71" s="459">
        <v>0.81</v>
      </c>
      <c r="J71" s="460">
        <v>0.06</v>
      </c>
      <c r="K71" s="463">
        <v>0.27</v>
      </c>
    </row>
    <row r="72" spans="1:11" ht="14.4" customHeight="1" thickBot="1" x14ac:dyDescent="0.35">
      <c r="A72" s="481" t="s">
        <v>331</v>
      </c>
      <c r="B72" s="459">
        <v>15.208645992741999</v>
      </c>
      <c r="C72" s="459">
        <v>10.44633</v>
      </c>
      <c r="D72" s="460">
        <v>-4.7623159927419998</v>
      </c>
      <c r="E72" s="461">
        <v>0.68686785167999997</v>
      </c>
      <c r="F72" s="459">
        <v>0</v>
      </c>
      <c r="G72" s="460">
        <v>0</v>
      </c>
      <c r="H72" s="462">
        <v>0</v>
      </c>
      <c r="I72" s="459">
        <v>3.8800699999999999</v>
      </c>
      <c r="J72" s="460">
        <v>3.8800699999999999</v>
      </c>
      <c r="K72" s="470" t="s">
        <v>266</v>
      </c>
    </row>
    <row r="73" spans="1:11" ht="14.4" customHeight="1" thickBot="1" x14ac:dyDescent="0.35">
      <c r="A73" s="480" t="s">
        <v>332</v>
      </c>
      <c r="B73" s="464">
        <v>102.521261121094</v>
      </c>
      <c r="C73" s="464">
        <v>87.742140000000006</v>
      </c>
      <c r="D73" s="465">
        <v>-14.779121121093</v>
      </c>
      <c r="E73" s="471">
        <v>0.855843354251</v>
      </c>
      <c r="F73" s="464">
        <v>89.207864192391</v>
      </c>
      <c r="G73" s="465">
        <v>22.301966048097</v>
      </c>
      <c r="H73" s="467">
        <v>8.1153299999990001</v>
      </c>
      <c r="I73" s="464">
        <v>24.370090000000001</v>
      </c>
      <c r="J73" s="465">
        <v>2.0681239519019998</v>
      </c>
      <c r="K73" s="472">
        <v>0.27318320218300002</v>
      </c>
    </row>
    <row r="74" spans="1:11" ht="14.4" customHeight="1" thickBot="1" x14ac:dyDescent="0.35">
      <c r="A74" s="481" t="s">
        <v>333</v>
      </c>
      <c r="B74" s="459">
        <v>97.317452660363998</v>
      </c>
      <c r="C74" s="459">
        <v>80.918779999999998</v>
      </c>
      <c r="D74" s="460">
        <v>-16.398672660363999</v>
      </c>
      <c r="E74" s="461">
        <v>0.83149299316699998</v>
      </c>
      <c r="F74" s="459">
        <v>84.035857422754006</v>
      </c>
      <c r="G74" s="460">
        <v>21.008964355688001</v>
      </c>
      <c r="H74" s="462">
        <v>7.6520899999990002</v>
      </c>
      <c r="I74" s="459">
        <v>22.95627</v>
      </c>
      <c r="J74" s="460">
        <v>1.947305644311</v>
      </c>
      <c r="K74" s="463">
        <v>0.27317231838900002</v>
      </c>
    </row>
    <row r="75" spans="1:11" ht="14.4" customHeight="1" thickBot="1" x14ac:dyDescent="0.35">
      <c r="A75" s="481" t="s">
        <v>334</v>
      </c>
      <c r="B75" s="459">
        <v>0</v>
      </c>
      <c r="C75" s="459">
        <v>1.8452500000000001</v>
      </c>
      <c r="D75" s="460">
        <v>1.8452500000000001</v>
      </c>
      <c r="E75" s="469" t="s">
        <v>284</v>
      </c>
      <c r="F75" s="459">
        <v>0</v>
      </c>
      <c r="G75" s="460">
        <v>0</v>
      </c>
      <c r="H75" s="462">
        <v>0</v>
      </c>
      <c r="I75" s="459">
        <v>0</v>
      </c>
      <c r="J75" s="460">
        <v>0</v>
      </c>
      <c r="K75" s="470" t="s">
        <v>266</v>
      </c>
    </row>
    <row r="76" spans="1:11" ht="14.4" customHeight="1" thickBot="1" x14ac:dyDescent="0.35">
      <c r="A76" s="481" t="s">
        <v>335</v>
      </c>
      <c r="B76" s="459">
        <v>5.2038084607290003</v>
      </c>
      <c r="C76" s="459">
        <v>4.97811</v>
      </c>
      <c r="D76" s="460">
        <v>-0.22569846072899999</v>
      </c>
      <c r="E76" s="461">
        <v>0.95662821519399999</v>
      </c>
      <c r="F76" s="459">
        <v>5.1720067696359999</v>
      </c>
      <c r="G76" s="460">
        <v>1.293001692409</v>
      </c>
      <c r="H76" s="462">
        <v>0.46323999999900001</v>
      </c>
      <c r="I76" s="459">
        <v>1.4138200000000001</v>
      </c>
      <c r="J76" s="460">
        <v>0.12081830758999999</v>
      </c>
      <c r="K76" s="463">
        <v>0.27336004436400002</v>
      </c>
    </row>
    <row r="77" spans="1:11" ht="14.4" customHeight="1" thickBot="1" x14ac:dyDescent="0.35">
      <c r="A77" s="480" t="s">
        <v>336</v>
      </c>
      <c r="B77" s="464">
        <v>124.165151898391</v>
      </c>
      <c r="C77" s="464">
        <v>126.10535</v>
      </c>
      <c r="D77" s="465">
        <v>1.940198101609</v>
      </c>
      <c r="E77" s="471">
        <v>1.0156259471510001</v>
      </c>
      <c r="F77" s="464">
        <v>174.59239180432101</v>
      </c>
      <c r="G77" s="465">
        <v>43.648097951079997</v>
      </c>
      <c r="H77" s="467">
        <v>2.442999999999</v>
      </c>
      <c r="I77" s="464">
        <v>24.09667</v>
      </c>
      <c r="J77" s="465">
        <v>-19.551427951080001</v>
      </c>
      <c r="K77" s="472">
        <v>0.138016724274</v>
      </c>
    </row>
    <row r="78" spans="1:11" ht="14.4" customHeight="1" thickBot="1" x14ac:dyDescent="0.35">
      <c r="A78" s="481" t="s">
        <v>337</v>
      </c>
      <c r="B78" s="459">
        <v>0</v>
      </c>
      <c r="C78" s="459">
        <v>13.2858</v>
      </c>
      <c r="D78" s="460">
        <v>13.2858</v>
      </c>
      <c r="E78" s="469" t="s">
        <v>284</v>
      </c>
      <c r="F78" s="459">
        <v>10.628575378261001</v>
      </c>
      <c r="G78" s="460">
        <v>2.6571438445650002</v>
      </c>
      <c r="H78" s="462">
        <v>0</v>
      </c>
      <c r="I78" s="459">
        <v>0</v>
      </c>
      <c r="J78" s="460">
        <v>-2.6571438445650002</v>
      </c>
      <c r="K78" s="463">
        <v>0</v>
      </c>
    </row>
    <row r="79" spans="1:11" ht="14.4" customHeight="1" thickBot="1" x14ac:dyDescent="0.35">
      <c r="A79" s="481" t="s">
        <v>338</v>
      </c>
      <c r="B79" s="459">
        <v>100.59505185530099</v>
      </c>
      <c r="C79" s="459">
        <v>98.559629999999999</v>
      </c>
      <c r="D79" s="460">
        <v>-2.0354218553000001</v>
      </c>
      <c r="E79" s="461">
        <v>0.97976618314899999</v>
      </c>
      <c r="F79" s="459">
        <v>135.45111291702</v>
      </c>
      <c r="G79" s="460">
        <v>33.862778229254999</v>
      </c>
      <c r="H79" s="462">
        <v>1.978</v>
      </c>
      <c r="I79" s="459">
        <v>23.63167</v>
      </c>
      <c r="J79" s="460">
        <v>-10.231108229255</v>
      </c>
      <c r="K79" s="463">
        <v>0.174466414421</v>
      </c>
    </row>
    <row r="80" spans="1:11" ht="14.4" customHeight="1" thickBot="1" x14ac:dyDescent="0.35">
      <c r="A80" s="481" t="s">
        <v>339</v>
      </c>
      <c r="B80" s="459">
        <v>1.0167256597900001</v>
      </c>
      <c r="C80" s="459">
        <v>0.46500000000000002</v>
      </c>
      <c r="D80" s="460">
        <v>-0.55172565978999999</v>
      </c>
      <c r="E80" s="461">
        <v>0.457350510948</v>
      </c>
      <c r="F80" s="459">
        <v>1</v>
      </c>
      <c r="G80" s="460">
        <v>0.25</v>
      </c>
      <c r="H80" s="462">
        <v>0.46499999999899999</v>
      </c>
      <c r="I80" s="459">
        <v>0.46499999999899999</v>
      </c>
      <c r="J80" s="460">
        <v>0.21499999999899999</v>
      </c>
      <c r="K80" s="463">
        <v>0.46499999999899999</v>
      </c>
    </row>
    <row r="81" spans="1:11" ht="14.4" customHeight="1" thickBot="1" x14ac:dyDescent="0.35">
      <c r="A81" s="481" t="s">
        <v>340</v>
      </c>
      <c r="B81" s="459">
        <v>5.311851304478</v>
      </c>
      <c r="C81" s="459">
        <v>5.5876000000000001</v>
      </c>
      <c r="D81" s="460">
        <v>0.27574869552100001</v>
      </c>
      <c r="E81" s="461">
        <v>1.0519119756390001</v>
      </c>
      <c r="F81" s="459">
        <v>7.279258868036</v>
      </c>
      <c r="G81" s="460">
        <v>1.819814717009</v>
      </c>
      <c r="H81" s="462">
        <v>0</v>
      </c>
      <c r="I81" s="459">
        <v>0</v>
      </c>
      <c r="J81" s="460">
        <v>-1.819814717009</v>
      </c>
      <c r="K81" s="463">
        <v>0</v>
      </c>
    </row>
    <row r="82" spans="1:11" ht="14.4" customHeight="1" thickBot="1" x14ac:dyDescent="0.35">
      <c r="A82" s="481" t="s">
        <v>341</v>
      </c>
      <c r="B82" s="459">
        <v>17.241523078821</v>
      </c>
      <c r="C82" s="459">
        <v>7.04894</v>
      </c>
      <c r="D82" s="460">
        <v>-10.192583078821</v>
      </c>
      <c r="E82" s="461">
        <v>0.40883511089899999</v>
      </c>
      <c r="F82" s="459">
        <v>11.718043436945999</v>
      </c>
      <c r="G82" s="460">
        <v>2.9295108592360002</v>
      </c>
      <c r="H82" s="462">
        <v>0</v>
      </c>
      <c r="I82" s="459">
        <v>0</v>
      </c>
      <c r="J82" s="460">
        <v>-2.9295108592360002</v>
      </c>
      <c r="K82" s="463">
        <v>0</v>
      </c>
    </row>
    <row r="83" spans="1:11" ht="14.4" customHeight="1" thickBot="1" x14ac:dyDescent="0.35">
      <c r="A83" s="481" t="s">
        <v>342</v>
      </c>
      <c r="B83" s="459">
        <v>0</v>
      </c>
      <c r="C83" s="459">
        <v>1.15838</v>
      </c>
      <c r="D83" s="460">
        <v>1.15838</v>
      </c>
      <c r="E83" s="469" t="s">
        <v>284</v>
      </c>
      <c r="F83" s="459">
        <v>8.5154012040559994</v>
      </c>
      <c r="G83" s="460">
        <v>2.1288503010139999</v>
      </c>
      <c r="H83" s="462">
        <v>0</v>
      </c>
      <c r="I83" s="459">
        <v>0</v>
      </c>
      <c r="J83" s="460">
        <v>-2.1288503010139999</v>
      </c>
      <c r="K83" s="463">
        <v>0</v>
      </c>
    </row>
    <row r="84" spans="1:11" ht="14.4" customHeight="1" thickBot="1" x14ac:dyDescent="0.35">
      <c r="A84" s="480" t="s">
        <v>343</v>
      </c>
      <c r="B84" s="464">
        <v>0</v>
      </c>
      <c r="C84" s="464">
        <v>0</v>
      </c>
      <c r="D84" s="465">
        <v>0</v>
      </c>
      <c r="E84" s="471">
        <v>1</v>
      </c>
      <c r="F84" s="464">
        <v>0</v>
      </c>
      <c r="G84" s="465">
        <v>0</v>
      </c>
      <c r="H84" s="467">
        <v>0</v>
      </c>
      <c r="I84" s="464">
        <v>3.243E-2</v>
      </c>
      <c r="J84" s="465">
        <v>3.243E-2</v>
      </c>
      <c r="K84" s="468" t="s">
        <v>284</v>
      </c>
    </row>
    <row r="85" spans="1:11" ht="14.4" customHeight="1" thickBot="1" x14ac:dyDescent="0.35">
      <c r="A85" s="481" t="s">
        <v>344</v>
      </c>
      <c r="B85" s="459">
        <v>0</v>
      </c>
      <c r="C85" s="459">
        <v>0</v>
      </c>
      <c r="D85" s="460">
        <v>0</v>
      </c>
      <c r="E85" s="461">
        <v>1</v>
      </c>
      <c r="F85" s="459">
        <v>0</v>
      </c>
      <c r="G85" s="460">
        <v>0</v>
      </c>
      <c r="H85" s="462">
        <v>0</v>
      </c>
      <c r="I85" s="459">
        <v>3.243E-2</v>
      </c>
      <c r="J85" s="460">
        <v>3.243E-2</v>
      </c>
      <c r="K85" s="470" t="s">
        <v>284</v>
      </c>
    </row>
    <row r="86" spans="1:11" ht="14.4" customHeight="1" thickBot="1" x14ac:dyDescent="0.35">
      <c r="A86" s="480" t="s">
        <v>345</v>
      </c>
      <c r="B86" s="464">
        <v>0</v>
      </c>
      <c r="C86" s="464">
        <v>0.57599999999999996</v>
      </c>
      <c r="D86" s="465">
        <v>0.57599999999999996</v>
      </c>
      <c r="E86" s="466" t="s">
        <v>266</v>
      </c>
      <c r="F86" s="464">
        <v>0</v>
      </c>
      <c r="G86" s="465">
        <v>0</v>
      </c>
      <c r="H86" s="467">
        <v>0.52499999999900004</v>
      </c>
      <c r="I86" s="464">
        <v>0.52499999999900004</v>
      </c>
      <c r="J86" s="465">
        <v>0.52499999999900004</v>
      </c>
      <c r="K86" s="468" t="s">
        <v>266</v>
      </c>
    </row>
    <row r="87" spans="1:11" ht="14.4" customHeight="1" thickBot="1" x14ac:dyDescent="0.35">
      <c r="A87" s="481" t="s">
        <v>346</v>
      </c>
      <c r="B87" s="459">
        <v>0</v>
      </c>
      <c r="C87" s="459">
        <v>0.57599999999999996</v>
      </c>
      <c r="D87" s="460">
        <v>0.57599999999999996</v>
      </c>
      <c r="E87" s="469" t="s">
        <v>266</v>
      </c>
      <c r="F87" s="459">
        <v>0</v>
      </c>
      <c r="G87" s="460">
        <v>0</v>
      </c>
      <c r="H87" s="462">
        <v>0.52499999999900004</v>
      </c>
      <c r="I87" s="459">
        <v>0.52499999999900004</v>
      </c>
      <c r="J87" s="460">
        <v>0.52499999999900004</v>
      </c>
      <c r="K87" s="470" t="s">
        <v>266</v>
      </c>
    </row>
    <row r="88" spans="1:11" ht="14.4" customHeight="1" thickBot="1" x14ac:dyDescent="0.35">
      <c r="A88" s="480" t="s">
        <v>347</v>
      </c>
      <c r="B88" s="464">
        <v>0</v>
      </c>
      <c r="C88" s="464">
        <v>0.60399999999999998</v>
      </c>
      <c r="D88" s="465">
        <v>0.60399999999999998</v>
      </c>
      <c r="E88" s="466" t="s">
        <v>266</v>
      </c>
      <c r="F88" s="464">
        <v>0</v>
      </c>
      <c r="G88" s="465">
        <v>0</v>
      </c>
      <c r="H88" s="467">
        <v>0</v>
      </c>
      <c r="I88" s="464">
        <v>0</v>
      </c>
      <c r="J88" s="465">
        <v>0</v>
      </c>
      <c r="K88" s="472">
        <v>0</v>
      </c>
    </row>
    <row r="89" spans="1:11" ht="14.4" customHeight="1" thickBot="1" x14ac:dyDescent="0.35">
      <c r="A89" s="481" t="s">
        <v>348</v>
      </c>
      <c r="B89" s="459">
        <v>0</v>
      </c>
      <c r="C89" s="459">
        <v>0.60399999999999998</v>
      </c>
      <c r="D89" s="460">
        <v>0.60399999999999998</v>
      </c>
      <c r="E89" s="469" t="s">
        <v>266</v>
      </c>
      <c r="F89" s="459">
        <v>0</v>
      </c>
      <c r="G89" s="460">
        <v>0</v>
      </c>
      <c r="H89" s="462">
        <v>0</v>
      </c>
      <c r="I89" s="459">
        <v>0</v>
      </c>
      <c r="J89" s="460">
        <v>0</v>
      </c>
      <c r="K89" s="463">
        <v>0</v>
      </c>
    </row>
    <row r="90" spans="1:11" ht="14.4" customHeight="1" thickBot="1" x14ac:dyDescent="0.35">
      <c r="A90" s="478" t="s">
        <v>48</v>
      </c>
      <c r="B90" s="459">
        <v>7007.1670369685098</v>
      </c>
      <c r="C90" s="459">
        <v>7985.9707500000104</v>
      </c>
      <c r="D90" s="460">
        <v>978.80371303150298</v>
      </c>
      <c r="E90" s="461">
        <v>1.1396860825299999</v>
      </c>
      <c r="F90" s="459">
        <v>8355.2055700000092</v>
      </c>
      <c r="G90" s="460">
        <v>2088.8013925</v>
      </c>
      <c r="H90" s="462">
        <v>695.70590999999797</v>
      </c>
      <c r="I90" s="459">
        <v>2095.7100099999998</v>
      </c>
      <c r="J90" s="460">
        <v>6.9086174999979999</v>
      </c>
      <c r="K90" s="463">
        <v>0.250826863856</v>
      </c>
    </row>
    <row r="91" spans="1:11" ht="14.4" customHeight="1" thickBot="1" x14ac:dyDescent="0.35">
      <c r="A91" s="484" t="s">
        <v>349</v>
      </c>
      <c r="B91" s="464">
        <v>5305.0870369685099</v>
      </c>
      <c r="C91" s="464">
        <v>5909.6660000000102</v>
      </c>
      <c r="D91" s="465">
        <v>604.57896303149903</v>
      </c>
      <c r="E91" s="471">
        <v>1.1139621195310001</v>
      </c>
      <c r="F91" s="464">
        <v>6058.1300000000101</v>
      </c>
      <c r="G91" s="465">
        <v>1514.5325</v>
      </c>
      <c r="H91" s="467">
        <v>518.86799999999903</v>
      </c>
      <c r="I91" s="464">
        <v>1562.3720000000001</v>
      </c>
      <c r="J91" s="465">
        <v>47.839499999997997</v>
      </c>
      <c r="K91" s="472">
        <v>0.25789674371400001</v>
      </c>
    </row>
    <row r="92" spans="1:11" ht="14.4" customHeight="1" thickBot="1" x14ac:dyDescent="0.35">
      <c r="A92" s="480" t="s">
        <v>350</v>
      </c>
      <c r="B92" s="464">
        <v>4727.99999999999</v>
      </c>
      <c r="C92" s="464">
        <v>5583.1260000000102</v>
      </c>
      <c r="D92" s="465">
        <v>855.12600000002396</v>
      </c>
      <c r="E92" s="471">
        <v>1.180864213197</v>
      </c>
      <c r="F92" s="464">
        <v>5727.9200000000101</v>
      </c>
      <c r="G92" s="465">
        <v>1431.98</v>
      </c>
      <c r="H92" s="467">
        <v>482.12299999999902</v>
      </c>
      <c r="I92" s="464">
        <v>1446.4570000000001</v>
      </c>
      <c r="J92" s="465">
        <v>14.476999999998</v>
      </c>
      <c r="K92" s="472">
        <v>0.25252744451699999</v>
      </c>
    </row>
    <row r="93" spans="1:11" ht="14.4" customHeight="1" thickBot="1" x14ac:dyDescent="0.35">
      <c r="A93" s="481" t="s">
        <v>351</v>
      </c>
      <c r="B93" s="459">
        <v>4727.99999999999</v>
      </c>
      <c r="C93" s="459">
        <v>5583.1260000000102</v>
      </c>
      <c r="D93" s="460">
        <v>855.12600000002396</v>
      </c>
      <c r="E93" s="461">
        <v>1.180864213197</v>
      </c>
      <c r="F93" s="459">
        <v>5727.9200000000101</v>
      </c>
      <c r="G93" s="460">
        <v>1431.98</v>
      </c>
      <c r="H93" s="462">
        <v>482.12299999999902</v>
      </c>
      <c r="I93" s="459">
        <v>1446.4570000000001</v>
      </c>
      <c r="J93" s="460">
        <v>14.476999999998</v>
      </c>
      <c r="K93" s="463">
        <v>0.25252744451699999</v>
      </c>
    </row>
    <row r="94" spans="1:11" ht="14.4" customHeight="1" thickBot="1" x14ac:dyDescent="0.35">
      <c r="A94" s="480" t="s">
        <v>352</v>
      </c>
      <c r="B94" s="464">
        <v>565.81903696852498</v>
      </c>
      <c r="C94" s="464">
        <v>317.70000000000101</v>
      </c>
      <c r="D94" s="465">
        <v>-248.119036968524</v>
      </c>
      <c r="E94" s="471">
        <v>0.56148694059799997</v>
      </c>
      <c r="F94" s="464">
        <v>317.76</v>
      </c>
      <c r="G94" s="465">
        <v>79.44</v>
      </c>
      <c r="H94" s="467">
        <v>36.299999999999002</v>
      </c>
      <c r="I94" s="464">
        <v>112.8</v>
      </c>
      <c r="J94" s="465">
        <v>33.36</v>
      </c>
      <c r="K94" s="472">
        <v>0.35498489425899998</v>
      </c>
    </row>
    <row r="95" spans="1:11" ht="14.4" customHeight="1" thickBot="1" x14ac:dyDescent="0.35">
      <c r="A95" s="481" t="s">
        <v>353</v>
      </c>
      <c r="B95" s="459">
        <v>565.81903696852498</v>
      </c>
      <c r="C95" s="459">
        <v>317.70000000000101</v>
      </c>
      <c r="D95" s="460">
        <v>-248.119036968524</v>
      </c>
      <c r="E95" s="461">
        <v>0.56148694059799997</v>
      </c>
      <c r="F95" s="459">
        <v>317.76</v>
      </c>
      <c r="G95" s="460">
        <v>79.44</v>
      </c>
      <c r="H95" s="462">
        <v>36.299999999999002</v>
      </c>
      <c r="I95" s="459">
        <v>112.8</v>
      </c>
      <c r="J95" s="460">
        <v>33.36</v>
      </c>
      <c r="K95" s="463">
        <v>0.35498489425899998</v>
      </c>
    </row>
    <row r="96" spans="1:11" ht="14.4" customHeight="1" thickBot="1" x14ac:dyDescent="0.35">
      <c r="A96" s="480" t="s">
        <v>354</v>
      </c>
      <c r="B96" s="464">
        <v>11.268000000000001</v>
      </c>
      <c r="C96" s="464">
        <v>8.84</v>
      </c>
      <c r="D96" s="465">
        <v>-2.4279999999989998</v>
      </c>
      <c r="E96" s="471">
        <v>0.784522541711</v>
      </c>
      <c r="F96" s="464">
        <v>12.45</v>
      </c>
      <c r="G96" s="465">
        <v>3.1124999999999998</v>
      </c>
      <c r="H96" s="467">
        <v>0.44499999999899997</v>
      </c>
      <c r="I96" s="464">
        <v>3.1150000000000002</v>
      </c>
      <c r="J96" s="465">
        <v>2.5000000000000001E-3</v>
      </c>
      <c r="K96" s="472">
        <v>0.250200803212</v>
      </c>
    </row>
    <row r="97" spans="1:11" ht="14.4" customHeight="1" thickBot="1" x14ac:dyDescent="0.35">
      <c r="A97" s="481" t="s">
        <v>355</v>
      </c>
      <c r="B97" s="459">
        <v>11.268000000000001</v>
      </c>
      <c r="C97" s="459">
        <v>8.84</v>
      </c>
      <c r="D97" s="460">
        <v>-2.4279999999989998</v>
      </c>
      <c r="E97" s="461">
        <v>0.784522541711</v>
      </c>
      <c r="F97" s="459">
        <v>12.45</v>
      </c>
      <c r="G97" s="460">
        <v>3.1124999999999998</v>
      </c>
      <c r="H97" s="462">
        <v>0.44499999999899997</v>
      </c>
      <c r="I97" s="459">
        <v>3.1150000000000002</v>
      </c>
      <c r="J97" s="460">
        <v>2.5000000000000001E-3</v>
      </c>
      <c r="K97" s="463">
        <v>0.250200803212</v>
      </c>
    </row>
    <row r="98" spans="1:11" ht="14.4" customHeight="1" thickBot="1" x14ac:dyDescent="0.35">
      <c r="A98" s="479" t="s">
        <v>356</v>
      </c>
      <c r="B98" s="459">
        <v>1607.52</v>
      </c>
      <c r="C98" s="459">
        <v>1964.4567</v>
      </c>
      <c r="D98" s="460">
        <v>356.93670000000401</v>
      </c>
      <c r="E98" s="461">
        <v>1.222041840848</v>
      </c>
      <c r="F98" s="459">
        <v>2141.36</v>
      </c>
      <c r="G98" s="460">
        <v>535.33999999999901</v>
      </c>
      <c r="H98" s="462">
        <v>167.18684999999999</v>
      </c>
      <c r="I98" s="459">
        <v>504.34564999999998</v>
      </c>
      <c r="J98" s="460">
        <v>-30.994349999998999</v>
      </c>
      <c r="K98" s="463">
        <v>0.235525857399</v>
      </c>
    </row>
    <row r="99" spans="1:11" ht="14.4" customHeight="1" thickBot="1" x14ac:dyDescent="0.35">
      <c r="A99" s="480" t="s">
        <v>357</v>
      </c>
      <c r="B99" s="464">
        <v>425.520000000001</v>
      </c>
      <c r="C99" s="464">
        <v>520.000190000001</v>
      </c>
      <c r="D99" s="465">
        <v>94.480189999998998</v>
      </c>
      <c r="E99" s="471">
        <v>1.2220346634699999</v>
      </c>
      <c r="F99" s="464">
        <v>566.82999999999902</v>
      </c>
      <c r="G99" s="465">
        <v>141.70750000000001</v>
      </c>
      <c r="H99" s="467">
        <v>44.256099999999002</v>
      </c>
      <c r="I99" s="464">
        <v>133.50640000000001</v>
      </c>
      <c r="J99" s="465">
        <v>-8.2010999999990002</v>
      </c>
      <c r="K99" s="472">
        <v>0.235531640879</v>
      </c>
    </row>
    <row r="100" spans="1:11" ht="14.4" customHeight="1" thickBot="1" x14ac:dyDescent="0.35">
      <c r="A100" s="481" t="s">
        <v>358</v>
      </c>
      <c r="B100" s="459">
        <v>425.520000000001</v>
      </c>
      <c r="C100" s="459">
        <v>520.000190000001</v>
      </c>
      <c r="D100" s="460">
        <v>94.480189999998998</v>
      </c>
      <c r="E100" s="461">
        <v>1.2220346634699999</v>
      </c>
      <c r="F100" s="459">
        <v>566.82999999999902</v>
      </c>
      <c r="G100" s="460">
        <v>141.70750000000001</v>
      </c>
      <c r="H100" s="462">
        <v>44.256099999999002</v>
      </c>
      <c r="I100" s="459">
        <v>133.50640000000001</v>
      </c>
      <c r="J100" s="460">
        <v>-8.2010999999990002</v>
      </c>
      <c r="K100" s="463">
        <v>0.235531640879</v>
      </c>
    </row>
    <row r="101" spans="1:11" ht="14.4" customHeight="1" thickBot="1" x14ac:dyDescent="0.35">
      <c r="A101" s="480" t="s">
        <v>359</v>
      </c>
      <c r="B101" s="464">
        <v>1182</v>
      </c>
      <c r="C101" s="464">
        <v>1444.45651</v>
      </c>
      <c r="D101" s="465">
        <v>262.45651000000402</v>
      </c>
      <c r="E101" s="471">
        <v>1.222044424703</v>
      </c>
      <c r="F101" s="464">
        <v>1574.53</v>
      </c>
      <c r="G101" s="465">
        <v>393.63249999999999</v>
      </c>
      <c r="H101" s="467">
        <v>122.93075</v>
      </c>
      <c r="I101" s="464">
        <v>370.83924999999999</v>
      </c>
      <c r="J101" s="465">
        <v>-22.793249999998999</v>
      </c>
      <c r="K101" s="472">
        <v>0.23552377534800001</v>
      </c>
    </row>
    <row r="102" spans="1:11" ht="14.4" customHeight="1" thickBot="1" x14ac:dyDescent="0.35">
      <c r="A102" s="481" t="s">
        <v>360</v>
      </c>
      <c r="B102" s="459">
        <v>1182</v>
      </c>
      <c r="C102" s="459">
        <v>1444.45651</v>
      </c>
      <c r="D102" s="460">
        <v>262.45651000000402</v>
      </c>
      <c r="E102" s="461">
        <v>1.222044424703</v>
      </c>
      <c r="F102" s="459">
        <v>1574.53</v>
      </c>
      <c r="G102" s="460">
        <v>393.63249999999999</v>
      </c>
      <c r="H102" s="462">
        <v>122.93075</v>
      </c>
      <c r="I102" s="459">
        <v>370.83924999999999</v>
      </c>
      <c r="J102" s="460">
        <v>-22.793249999998999</v>
      </c>
      <c r="K102" s="463">
        <v>0.23552377534800001</v>
      </c>
    </row>
    <row r="103" spans="1:11" ht="14.4" customHeight="1" thickBot="1" x14ac:dyDescent="0.35">
      <c r="A103" s="479" t="s">
        <v>361</v>
      </c>
      <c r="B103" s="459">
        <v>0</v>
      </c>
      <c r="C103" s="459">
        <v>0</v>
      </c>
      <c r="D103" s="460">
        <v>0</v>
      </c>
      <c r="E103" s="461">
        <v>1</v>
      </c>
      <c r="F103" s="459">
        <v>25.87557</v>
      </c>
      <c r="G103" s="460">
        <v>6.4688924999999999</v>
      </c>
      <c r="H103" s="462">
        <v>0</v>
      </c>
      <c r="I103" s="459">
        <v>0</v>
      </c>
      <c r="J103" s="460">
        <v>-6.4688924999999999</v>
      </c>
      <c r="K103" s="463">
        <v>0</v>
      </c>
    </row>
    <row r="104" spans="1:11" ht="14.4" customHeight="1" thickBot="1" x14ac:dyDescent="0.35">
      <c r="A104" s="480" t="s">
        <v>362</v>
      </c>
      <c r="B104" s="464">
        <v>0</v>
      </c>
      <c r="C104" s="464">
        <v>0</v>
      </c>
      <c r="D104" s="465">
        <v>0</v>
      </c>
      <c r="E104" s="471">
        <v>1</v>
      </c>
      <c r="F104" s="464">
        <v>25.87557</v>
      </c>
      <c r="G104" s="465">
        <v>6.4688924999999999</v>
      </c>
      <c r="H104" s="467">
        <v>0</v>
      </c>
      <c r="I104" s="464">
        <v>0</v>
      </c>
      <c r="J104" s="465">
        <v>-6.4688924999999999</v>
      </c>
      <c r="K104" s="472">
        <v>0</v>
      </c>
    </row>
    <row r="105" spans="1:11" ht="14.4" customHeight="1" thickBot="1" x14ac:dyDescent="0.35">
      <c r="A105" s="481" t="s">
        <v>363</v>
      </c>
      <c r="B105" s="459">
        <v>0</v>
      </c>
      <c r="C105" s="459">
        <v>0</v>
      </c>
      <c r="D105" s="460">
        <v>0</v>
      </c>
      <c r="E105" s="461">
        <v>1</v>
      </c>
      <c r="F105" s="459">
        <v>25.87557</v>
      </c>
      <c r="G105" s="460">
        <v>6.4688924999999999</v>
      </c>
      <c r="H105" s="462">
        <v>0</v>
      </c>
      <c r="I105" s="459">
        <v>0</v>
      </c>
      <c r="J105" s="460">
        <v>-6.4688924999999999</v>
      </c>
      <c r="K105" s="463">
        <v>0</v>
      </c>
    </row>
    <row r="106" spans="1:11" ht="14.4" customHeight="1" thickBot="1" x14ac:dyDescent="0.35">
      <c r="A106" s="479" t="s">
        <v>364</v>
      </c>
      <c r="B106" s="459">
        <v>94.56</v>
      </c>
      <c r="C106" s="459">
        <v>111.84805</v>
      </c>
      <c r="D106" s="460">
        <v>17.288049999999</v>
      </c>
      <c r="E106" s="461">
        <v>1.1828262478839999</v>
      </c>
      <c r="F106" s="459">
        <v>129.84</v>
      </c>
      <c r="G106" s="460">
        <v>32.46</v>
      </c>
      <c r="H106" s="462">
        <v>9.6510599999989992</v>
      </c>
      <c r="I106" s="459">
        <v>28.992360000000001</v>
      </c>
      <c r="J106" s="460">
        <v>-3.4676399999990002</v>
      </c>
      <c r="K106" s="463">
        <v>0.22329297597</v>
      </c>
    </row>
    <row r="107" spans="1:11" ht="14.4" customHeight="1" thickBot="1" x14ac:dyDescent="0.35">
      <c r="A107" s="480" t="s">
        <v>365</v>
      </c>
      <c r="B107" s="464">
        <v>94.56</v>
      </c>
      <c r="C107" s="464">
        <v>111.84805</v>
      </c>
      <c r="D107" s="465">
        <v>17.288049999999</v>
      </c>
      <c r="E107" s="471">
        <v>1.1828262478839999</v>
      </c>
      <c r="F107" s="464">
        <v>129.84</v>
      </c>
      <c r="G107" s="465">
        <v>32.46</v>
      </c>
      <c r="H107" s="467">
        <v>9.6510599999989992</v>
      </c>
      <c r="I107" s="464">
        <v>28.992360000000001</v>
      </c>
      <c r="J107" s="465">
        <v>-3.4676399999990002</v>
      </c>
      <c r="K107" s="472">
        <v>0.22329297597</v>
      </c>
    </row>
    <row r="108" spans="1:11" ht="14.4" customHeight="1" thickBot="1" x14ac:dyDescent="0.35">
      <c r="A108" s="481" t="s">
        <v>366</v>
      </c>
      <c r="B108" s="459">
        <v>94.56</v>
      </c>
      <c r="C108" s="459">
        <v>111.84805</v>
      </c>
      <c r="D108" s="460">
        <v>17.288049999999</v>
      </c>
      <c r="E108" s="461">
        <v>1.1828262478839999</v>
      </c>
      <c r="F108" s="459">
        <v>129.84</v>
      </c>
      <c r="G108" s="460">
        <v>32.46</v>
      </c>
      <c r="H108" s="462">
        <v>9.6510599999989992</v>
      </c>
      <c r="I108" s="459">
        <v>28.992360000000001</v>
      </c>
      <c r="J108" s="460">
        <v>-3.4676399999990002</v>
      </c>
      <c r="K108" s="463">
        <v>0.22329297597</v>
      </c>
    </row>
    <row r="109" spans="1:11" ht="14.4" customHeight="1" thickBot="1" x14ac:dyDescent="0.35">
      <c r="A109" s="478" t="s">
        <v>367</v>
      </c>
      <c r="B109" s="459">
        <v>19.884170801726</v>
      </c>
      <c r="C109" s="459">
        <v>77.025099999999995</v>
      </c>
      <c r="D109" s="460">
        <v>57.140929198273</v>
      </c>
      <c r="E109" s="461">
        <v>3.873689316393</v>
      </c>
      <c r="F109" s="459">
        <v>0</v>
      </c>
      <c r="G109" s="460">
        <v>0</v>
      </c>
      <c r="H109" s="462">
        <v>0</v>
      </c>
      <c r="I109" s="459">
        <v>0.7752</v>
      </c>
      <c r="J109" s="460">
        <v>0.7752</v>
      </c>
      <c r="K109" s="470" t="s">
        <v>266</v>
      </c>
    </row>
    <row r="110" spans="1:11" ht="14.4" customHeight="1" thickBot="1" x14ac:dyDescent="0.35">
      <c r="A110" s="479" t="s">
        <v>368</v>
      </c>
      <c r="B110" s="459">
        <v>19.884170801726</v>
      </c>
      <c r="C110" s="459">
        <v>77.025099999999995</v>
      </c>
      <c r="D110" s="460">
        <v>57.140929198273</v>
      </c>
      <c r="E110" s="461">
        <v>3.873689316393</v>
      </c>
      <c r="F110" s="459">
        <v>0</v>
      </c>
      <c r="G110" s="460">
        <v>0</v>
      </c>
      <c r="H110" s="462">
        <v>0</v>
      </c>
      <c r="I110" s="459">
        <v>0.7752</v>
      </c>
      <c r="J110" s="460">
        <v>0.7752</v>
      </c>
      <c r="K110" s="470" t="s">
        <v>266</v>
      </c>
    </row>
    <row r="111" spans="1:11" ht="14.4" customHeight="1" thickBot="1" x14ac:dyDescent="0.35">
      <c r="A111" s="480" t="s">
        <v>369</v>
      </c>
      <c r="B111" s="464">
        <v>0</v>
      </c>
      <c r="C111" s="464">
        <v>24.025099999999998</v>
      </c>
      <c r="D111" s="465">
        <v>24.025099999999998</v>
      </c>
      <c r="E111" s="466" t="s">
        <v>266</v>
      </c>
      <c r="F111" s="464">
        <v>0</v>
      </c>
      <c r="G111" s="465">
        <v>0</v>
      </c>
      <c r="H111" s="467">
        <v>0</v>
      </c>
      <c r="I111" s="464">
        <v>0.7752</v>
      </c>
      <c r="J111" s="465">
        <v>0.7752</v>
      </c>
      <c r="K111" s="468" t="s">
        <v>266</v>
      </c>
    </row>
    <row r="112" spans="1:11" ht="14.4" customHeight="1" thickBot="1" x14ac:dyDescent="0.35">
      <c r="A112" s="481" t="s">
        <v>370</v>
      </c>
      <c r="B112" s="459">
        <v>0</v>
      </c>
      <c r="C112" s="459">
        <v>1.7251000000000001</v>
      </c>
      <c r="D112" s="460">
        <v>1.7251000000000001</v>
      </c>
      <c r="E112" s="469" t="s">
        <v>266</v>
      </c>
      <c r="F112" s="459">
        <v>0</v>
      </c>
      <c r="G112" s="460">
        <v>0</v>
      </c>
      <c r="H112" s="462">
        <v>0</v>
      </c>
      <c r="I112" s="459">
        <v>0.7752</v>
      </c>
      <c r="J112" s="460">
        <v>0.7752</v>
      </c>
      <c r="K112" s="470" t="s">
        <v>266</v>
      </c>
    </row>
    <row r="113" spans="1:11" ht="14.4" customHeight="1" thickBot="1" x14ac:dyDescent="0.35">
      <c r="A113" s="481" t="s">
        <v>371</v>
      </c>
      <c r="B113" s="459">
        <v>0</v>
      </c>
      <c r="C113" s="459">
        <v>21.4</v>
      </c>
      <c r="D113" s="460">
        <v>21.4</v>
      </c>
      <c r="E113" s="469" t="s">
        <v>284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266</v>
      </c>
    </row>
    <row r="114" spans="1:11" ht="14.4" customHeight="1" thickBot="1" x14ac:dyDescent="0.35">
      <c r="A114" s="481" t="s">
        <v>372</v>
      </c>
      <c r="B114" s="459">
        <v>0</v>
      </c>
      <c r="C114" s="459">
        <v>0.9</v>
      </c>
      <c r="D114" s="460">
        <v>0.9</v>
      </c>
      <c r="E114" s="469" t="s">
        <v>284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70" t="s">
        <v>266</v>
      </c>
    </row>
    <row r="115" spans="1:11" ht="14.4" customHeight="1" thickBot="1" x14ac:dyDescent="0.35">
      <c r="A115" s="483" t="s">
        <v>373</v>
      </c>
      <c r="B115" s="459">
        <v>19.884170801726</v>
      </c>
      <c r="C115" s="459">
        <v>53</v>
      </c>
      <c r="D115" s="460">
        <v>33.115829198272998</v>
      </c>
      <c r="E115" s="461">
        <v>2.6654367702070001</v>
      </c>
      <c r="F115" s="459">
        <v>0</v>
      </c>
      <c r="G115" s="460">
        <v>0</v>
      </c>
      <c r="H115" s="462">
        <v>0</v>
      </c>
      <c r="I115" s="459">
        <v>0</v>
      </c>
      <c r="J115" s="460">
        <v>0</v>
      </c>
      <c r="K115" s="470" t="s">
        <v>266</v>
      </c>
    </row>
    <row r="116" spans="1:11" ht="14.4" customHeight="1" thickBot="1" x14ac:dyDescent="0.35">
      <c r="A116" s="481" t="s">
        <v>374</v>
      </c>
      <c r="B116" s="459">
        <v>19.884170801726</v>
      </c>
      <c r="C116" s="459">
        <v>53</v>
      </c>
      <c r="D116" s="460">
        <v>33.115829198272998</v>
      </c>
      <c r="E116" s="461">
        <v>2.6654367702070001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266</v>
      </c>
    </row>
    <row r="117" spans="1:11" ht="14.4" customHeight="1" thickBot="1" x14ac:dyDescent="0.35">
      <c r="A117" s="478" t="s">
        <v>375</v>
      </c>
      <c r="B117" s="459">
        <v>699.47489467600599</v>
      </c>
      <c r="C117" s="459">
        <v>786.46418000000199</v>
      </c>
      <c r="D117" s="460">
        <v>86.989285323995006</v>
      </c>
      <c r="E117" s="461">
        <v>1.1243636990920001</v>
      </c>
      <c r="F117" s="459">
        <v>616.99999999999102</v>
      </c>
      <c r="G117" s="460">
        <v>154.24999999999801</v>
      </c>
      <c r="H117" s="462">
        <v>134.80359999999999</v>
      </c>
      <c r="I117" s="459">
        <v>249.18279999999999</v>
      </c>
      <c r="J117" s="460">
        <v>94.932800000002004</v>
      </c>
      <c r="K117" s="463">
        <v>0.403861912479</v>
      </c>
    </row>
    <row r="118" spans="1:11" ht="14.4" customHeight="1" thickBot="1" x14ac:dyDescent="0.35">
      <c r="A118" s="479" t="s">
        <v>376</v>
      </c>
      <c r="B118" s="459">
        <v>614.47489467600599</v>
      </c>
      <c r="C118" s="459">
        <v>652.44700000000103</v>
      </c>
      <c r="D118" s="460">
        <v>37.972105323994001</v>
      </c>
      <c r="E118" s="461">
        <v>1.0617960239749999</v>
      </c>
      <c r="F118" s="459">
        <v>616.99999999999102</v>
      </c>
      <c r="G118" s="460">
        <v>154.24999999999801</v>
      </c>
      <c r="H118" s="462">
        <v>56.940099999998999</v>
      </c>
      <c r="I118" s="459">
        <v>171.3193</v>
      </c>
      <c r="J118" s="460">
        <v>17.069300000001999</v>
      </c>
      <c r="K118" s="463">
        <v>0.27766499189600002</v>
      </c>
    </row>
    <row r="119" spans="1:11" ht="14.4" customHeight="1" thickBot="1" x14ac:dyDescent="0.35">
      <c r="A119" s="480" t="s">
        <v>377</v>
      </c>
      <c r="B119" s="464">
        <v>614.47489467600599</v>
      </c>
      <c r="C119" s="464">
        <v>652.44700000000103</v>
      </c>
      <c r="D119" s="465">
        <v>37.972105323994001</v>
      </c>
      <c r="E119" s="471">
        <v>1.0617960239749999</v>
      </c>
      <c r="F119" s="464">
        <v>616.99999999999102</v>
      </c>
      <c r="G119" s="465">
        <v>154.24999999999801</v>
      </c>
      <c r="H119" s="467">
        <v>56.940099999998999</v>
      </c>
      <c r="I119" s="464">
        <v>171.3193</v>
      </c>
      <c r="J119" s="465">
        <v>17.069300000001999</v>
      </c>
      <c r="K119" s="472">
        <v>0.27766499189600002</v>
      </c>
    </row>
    <row r="120" spans="1:11" ht="14.4" customHeight="1" thickBot="1" x14ac:dyDescent="0.35">
      <c r="A120" s="481" t="s">
        <v>378</v>
      </c>
      <c r="B120" s="459">
        <v>131.75198748296199</v>
      </c>
      <c r="C120" s="459">
        <v>123.08499999999999</v>
      </c>
      <c r="D120" s="460">
        <v>-8.6669874829609999</v>
      </c>
      <c r="E120" s="461">
        <v>0.93421740613899995</v>
      </c>
      <c r="F120" s="459">
        <v>125.999999999998</v>
      </c>
      <c r="G120" s="460">
        <v>31.499999999999002</v>
      </c>
      <c r="H120" s="462">
        <v>10.55701</v>
      </c>
      <c r="I120" s="459">
        <v>31.671029999999998</v>
      </c>
      <c r="J120" s="460">
        <v>0.17102999999999999</v>
      </c>
      <c r="K120" s="463">
        <v>0.251357380952</v>
      </c>
    </row>
    <row r="121" spans="1:11" ht="14.4" customHeight="1" thickBot="1" x14ac:dyDescent="0.35">
      <c r="A121" s="481" t="s">
        <v>379</v>
      </c>
      <c r="B121" s="459">
        <v>362.06609240490099</v>
      </c>
      <c r="C121" s="459">
        <v>420.222000000001</v>
      </c>
      <c r="D121" s="460">
        <v>58.155907595099002</v>
      </c>
      <c r="E121" s="461">
        <v>1.1606223526999999</v>
      </c>
      <c r="F121" s="459">
        <v>381.99999999999397</v>
      </c>
      <c r="G121" s="460">
        <v>95.499999999997996</v>
      </c>
      <c r="H121" s="462">
        <v>37.288479999998998</v>
      </c>
      <c r="I121" s="459">
        <v>112.36444</v>
      </c>
      <c r="J121" s="460">
        <v>16.864440000001</v>
      </c>
      <c r="K121" s="463">
        <v>0.29414774869100002</v>
      </c>
    </row>
    <row r="122" spans="1:11" ht="14.4" customHeight="1" thickBot="1" x14ac:dyDescent="0.35">
      <c r="A122" s="481" t="s">
        <v>380</v>
      </c>
      <c r="B122" s="459">
        <v>0.31882680157499999</v>
      </c>
      <c r="C122" s="459">
        <v>0.3</v>
      </c>
      <c r="D122" s="460">
        <v>-1.8826801575E-2</v>
      </c>
      <c r="E122" s="461">
        <v>0.94094975239699996</v>
      </c>
      <c r="F122" s="459">
        <v>0</v>
      </c>
      <c r="G122" s="460">
        <v>0</v>
      </c>
      <c r="H122" s="462">
        <v>2.5089999998999999E-2</v>
      </c>
      <c r="I122" s="459">
        <v>7.5270000000000004E-2</v>
      </c>
      <c r="J122" s="460">
        <v>7.5270000000000004E-2</v>
      </c>
      <c r="K122" s="470" t="s">
        <v>266</v>
      </c>
    </row>
    <row r="123" spans="1:11" ht="14.4" customHeight="1" thickBot="1" x14ac:dyDescent="0.35">
      <c r="A123" s="481" t="s">
        <v>381</v>
      </c>
      <c r="B123" s="459">
        <v>120.337987986568</v>
      </c>
      <c r="C123" s="459">
        <v>108.84</v>
      </c>
      <c r="D123" s="460">
        <v>-11.497987986567001</v>
      </c>
      <c r="E123" s="461">
        <v>0.90445254919899998</v>
      </c>
      <c r="F123" s="459">
        <v>108.999999999998</v>
      </c>
      <c r="G123" s="460">
        <v>27.249999999999002</v>
      </c>
      <c r="H123" s="462">
        <v>9.0695199999990006</v>
      </c>
      <c r="I123" s="459">
        <v>27.208559999999999</v>
      </c>
      <c r="J123" s="460">
        <v>-4.1439999998999999E-2</v>
      </c>
      <c r="K123" s="463">
        <v>0.249619816513</v>
      </c>
    </row>
    <row r="124" spans="1:11" ht="14.4" customHeight="1" thickBot="1" x14ac:dyDescent="0.35">
      <c r="A124" s="479" t="s">
        <v>382</v>
      </c>
      <c r="B124" s="459">
        <v>85</v>
      </c>
      <c r="C124" s="459">
        <v>134.01718</v>
      </c>
      <c r="D124" s="460">
        <v>49.017180000000003</v>
      </c>
      <c r="E124" s="461">
        <v>1.576672705882</v>
      </c>
      <c r="F124" s="459">
        <v>0</v>
      </c>
      <c r="G124" s="460">
        <v>0</v>
      </c>
      <c r="H124" s="462">
        <v>77.863499999998993</v>
      </c>
      <c r="I124" s="459">
        <v>77.863499999998993</v>
      </c>
      <c r="J124" s="460">
        <v>77.863499999998993</v>
      </c>
      <c r="K124" s="470" t="s">
        <v>266</v>
      </c>
    </row>
    <row r="125" spans="1:11" ht="14.4" customHeight="1" thickBot="1" x14ac:dyDescent="0.35">
      <c r="A125" s="480" t="s">
        <v>383</v>
      </c>
      <c r="B125" s="464">
        <v>85</v>
      </c>
      <c r="C125" s="464">
        <v>99.703999999999994</v>
      </c>
      <c r="D125" s="465">
        <v>14.704000000000001</v>
      </c>
      <c r="E125" s="471">
        <v>1.172988235294</v>
      </c>
      <c r="F125" s="464">
        <v>0</v>
      </c>
      <c r="G125" s="465">
        <v>0</v>
      </c>
      <c r="H125" s="467">
        <v>77.863499999998993</v>
      </c>
      <c r="I125" s="464">
        <v>77.863499999998993</v>
      </c>
      <c r="J125" s="465">
        <v>77.863499999998993</v>
      </c>
      <c r="K125" s="468" t="s">
        <v>266</v>
      </c>
    </row>
    <row r="126" spans="1:11" ht="14.4" customHeight="1" thickBot="1" x14ac:dyDescent="0.35">
      <c r="A126" s="481" t="s">
        <v>384</v>
      </c>
      <c r="B126" s="459">
        <v>85</v>
      </c>
      <c r="C126" s="459">
        <v>89.781999999999996</v>
      </c>
      <c r="D126" s="460">
        <v>4.782</v>
      </c>
      <c r="E126" s="461">
        <v>1.056258823529</v>
      </c>
      <c r="F126" s="459">
        <v>0</v>
      </c>
      <c r="G126" s="460">
        <v>0</v>
      </c>
      <c r="H126" s="462">
        <v>77.863499999998993</v>
      </c>
      <c r="I126" s="459">
        <v>77.863499999998993</v>
      </c>
      <c r="J126" s="460">
        <v>77.863499999998993</v>
      </c>
      <c r="K126" s="470" t="s">
        <v>266</v>
      </c>
    </row>
    <row r="127" spans="1:11" ht="14.4" customHeight="1" thickBot="1" x14ac:dyDescent="0.35">
      <c r="A127" s="481" t="s">
        <v>385</v>
      </c>
      <c r="B127" s="459">
        <v>0</v>
      </c>
      <c r="C127" s="459">
        <v>9.9220000000000006</v>
      </c>
      <c r="D127" s="460">
        <v>9.9220000000000006</v>
      </c>
      <c r="E127" s="469" t="s">
        <v>284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266</v>
      </c>
    </row>
    <row r="128" spans="1:11" ht="14.4" customHeight="1" thickBot="1" x14ac:dyDescent="0.35">
      <c r="A128" s="480" t="s">
        <v>386</v>
      </c>
      <c r="B128" s="464">
        <v>0</v>
      </c>
      <c r="C128" s="464">
        <v>4.2350000000000003</v>
      </c>
      <c r="D128" s="465">
        <v>4.2350000000000003</v>
      </c>
      <c r="E128" s="466" t="s">
        <v>284</v>
      </c>
      <c r="F128" s="464">
        <v>0</v>
      </c>
      <c r="G128" s="465">
        <v>0</v>
      </c>
      <c r="H128" s="467">
        <v>0</v>
      </c>
      <c r="I128" s="464">
        <v>0</v>
      </c>
      <c r="J128" s="465">
        <v>0</v>
      </c>
      <c r="K128" s="468" t="s">
        <v>266</v>
      </c>
    </row>
    <row r="129" spans="1:11" ht="14.4" customHeight="1" thickBot="1" x14ac:dyDescent="0.35">
      <c r="A129" s="481" t="s">
        <v>387</v>
      </c>
      <c r="B129" s="459">
        <v>0</v>
      </c>
      <c r="C129" s="459">
        <v>4.2350000000000003</v>
      </c>
      <c r="D129" s="460">
        <v>4.2350000000000003</v>
      </c>
      <c r="E129" s="469" t="s">
        <v>284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266</v>
      </c>
    </row>
    <row r="130" spans="1:11" ht="14.4" customHeight="1" thickBot="1" x14ac:dyDescent="0.35">
      <c r="A130" s="480" t="s">
        <v>388</v>
      </c>
      <c r="B130" s="464">
        <v>0</v>
      </c>
      <c r="C130" s="464">
        <v>30.07818</v>
      </c>
      <c r="D130" s="465">
        <v>30.07818</v>
      </c>
      <c r="E130" s="466" t="s">
        <v>266</v>
      </c>
      <c r="F130" s="464">
        <v>0</v>
      </c>
      <c r="G130" s="465">
        <v>0</v>
      </c>
      <c r="H130" s="467">
        <v>0</v>
      </c>
      <c r="I130" s="464">
        <v>0</v>
      </c>
      <c r="J130" s="465">
        <v>0</v>
      </c>
      <c r="K130" s="468" t="s">
        <v>266</v>
      </c>
    </row>
    <row r="131" spans="1:11" ht="14.4" customHeight="1" thickBot="1" x14ac:dyDescent="0.35">
      <c r="A131" s="481" t="s">
        <v>389</v>
      </c>
      <c r="B131" s="459">
        <v>0</v>
      </c>
      <c r="C131" s="459">
        <v>30.07818</v>
      </c>
      <c r="D131" s="460">
        <v>30.07818</v>
      </c>
      <c r="E131" s="469" t="s">
        <v>266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266</v>
      </c>
    </row>
    <row r="132" spans="1:11" ht="14.4" customHeight="1" thickBot="1" x14ac:dyDescent="0.35">
      <c r="A132" s="477" t="s">
        <v>390</v>
      </c>
      <c r="B132" s="459">
        <v>8185.9956118887303</v>
      </c>
      <c r="C132" s="459">
        <v>10881.56798</v>
      </c>
      <c r="D132" s="460">
        <v>2695.57236811127</v>
      </c>
      <c r="E132" s="461">
        <v>1.329290717453</v>
      </c>
      <c r="F132" s="459">
        <v>14766.220490646499</v>
      </c>
      <c r="G132" s="460">
        <v>3691.5551226616199</v>
      </c>
      <c r="H132" s="462">
        <v>1073.57412</v>
      </c>
      <c r="I132" s="459">
        <v>3192.1764899999998</v>
      </c>
      <c r="J132" s="460">
        <v>-499.37863266161702</v>
      </c>
      <c r="K132" s="463">
        <v>0.21618101206199999</v>
      </c>
    </row>
    <row r="133" spans="1:11" ht="14.4" customHeight="1" thickBot="1" x14ac:dyDescent="0.35">
      <c r="A133" s="478" t="s">
        <v>391</v>
      </c>
      <c r="B133" s="459">
        <v>8185.8066867303796</v>
      </c>
      <c r="C133" s="459">
        <v>10829.228580000001</v>
      </c>
      <c r="D133" s="460">
        <v>2643.4218932696199</v>
      </c>
      <c r="E133" s="461">
        <v>1.322927476109</v>
      </c>
      <c r="F133" s="459">
        <v>14735.9739551107</v>
      </c>
      <c r="G133" s="460">
        <v>3683.9934887776699</v>
      </c>
      <c r="H133" s="462">
        <v>1066.17956</v>
      </c>
      <c r="I133" s="459">
        <v>3176.3984099999998</v>
      </c>
      <c r="J133" s="460">
        <v>-507.59507877766703</v>
      </c>
      <c r="K133" s="463">
        <v>0.21555401900599999</v>
      </c>
    </row>
    <row r="134" spans="1:11" ht="14.4" customHeight="1" thickBot="1" x14ac:dyDescent="0.35">
      <c r="A134" s="479" t="s">
        <v>392</v>
      </c>
      <c r="B134" s="459">
        <v>8185.8066867303796</v>
      </c>
      <c r="C134" s="459">
        <v>10829.228580000001</v>
      </c>
      <c r="D134" s="460">
        <v>2643.4218932696199</v>
      </c>
      <c r="E134" s="461">
        <v>1.322927476109</v>
      </c>
      <c r="F134" s="459">
        <v>14735.9739551107</v>
      </c>
      <c r="G134" s="460">
        <v>3683.9934887776699</v>
      </c>
      <c r="H134" s="462">
        <v>1066.17956</v>
      </c>
      <c r="I134" s="459">
        <v>3176.3984099999998</v>
      </c>
      <c r="J134" s="460">
        <v>-507.59507877766703</v>
      </c>
      <c r="K134" s="463">
        <v>0.21555401900599999</v>
      </c>
    </row>
    <row r="135" spans="1:11" ht="14.4" customHeight="1" thickBot="1" x14ac:dyDescent="0.35">
      <c r="A135" s="480" t="s">
        <v>393</v>
      </c>
      <c r="B135" s="464">
        <v>1698.0858165383599</v>
      </c>
      <c r="C135" s="464">
        <v>1723.7994699999999</v>
      </c>
      <c r="D135" s="465">
        <v>25.71365346164</v>
      </c>
      <c r="E135" s="471">
        <v>1.0151427290720001</v>
      </c>
      <c r="F135" s="464">
        <v>1768.4791214551601</v>
      </c>
      <c r="G135" s="465">
        <v>442.11978036379099</v>
      </c>
      <c r="H135" s="467">
        <v>155.08705</v>
      </c>
      <c r="I135" s="464">
        <v>391.63859000000002</v>
      </c>
      <c r="J135" s="465">
        <v>-50.481190363791001</v>
      </c>
      <c r="K135" s="472">
        <v>0.22145502610000001</v>
      </c>
    </row>
    <row r="136" spans="1:11" ht="14.4" customHeight="1" thickBot="1" x14ac:dyDescent="0.35">
      <c r="A136" s="481" t="s">
        <v>394</v>
      </c>
      <c r="B136" s="459">
        <v>274.44016306272698</v>
      </c>
      <c r="C136" s="459">
        <v>334.9042</v>
      </c>
      <c r="D136" s="460">
        <v>60.464036937273001</v>
      </c>
      <c r="E136" s="461">
        <v>1.220317741625</v>
      </c>
      <c r="F136" s="459">
        <v>385.38966491188802</v>
      </c>
      <c r="G136" s="460">
        <v>96.347416227970996</v>
      </c>
      <c r="H136" s="462">
        <v>4.3090000000000002</v>
      </c>
      <c r="I136" s="459">
        <v>31.62332</v>
      </c>
      <c r="J136" s="460">
        <v>-64.724096227971003</v>
      </c>
      <c r="K136" s="463">
        <v>8.2055443825000005E-2</v>
      </c>
    </row>
    <row r="137" spans="1:11" ht="14.4" customHeight="1" thickBot="1" x14ac:dyDescent="0.35">
      <c r="A137" s="481" t="s">
        <v>395</v>
      </c>
      <c r="B137" s="459">
        <v>5.3547154972459996</v>
      </c>
      <c r="C137" s="459">
        <v>1.9523999999999999</v>
      </c>
      <c r="D137" s="460">
        <v>-3.4023154972460001</v>
      </c>
      <c r="E137" s="461">
        <v>0.36461320886300003</v>
      </c>
      <c r="F137" s="459">
        <v>2.041236862331</v>
      </c>
      <c r="G137" s="460">
        <v>0.51030921558200004</v>
      </c>
      <c r="H137" s="462">
        <v>0</v>
      </c>
      <c r="I137" s="459">
        <v>4.5920799999990001</v>
      </c>
      <c r="J137" s="460">
        <v>4.0817707844170004</v>
      </c>
      <c r="K137" s="463">
        <v>2.249655630241</v>
      </c>
    </row>
    <row r="138" spans="1:11" ht="14.4" customHeight="1" thickBot="1" x14ac:dyDescent="0.35">
      <c r="A138" s="481" t="s">
        <v>396</v>
      </c>
      <c r="B138" s="459">
        <v>0</v>
      </c>
      <c r="C138" s="459">
        <v>0.74999999999900002</v>
      </c>
      <c r="D138" s="460">
        <v>0.74999999999900002</v>
      </c>
      <c r="E138" s="469" t="s">
        <v>284</v>
      </c>
      <c r="F138" s="459">
        <v>0.76902374531600004</v>
      </c>
      <c r="G138" s="460">
        <v>0.19225593632900001</v>
      </c>
      <c r="H138" s="462">
        <v>0</v>
      </c>
      <c r="I138" s="459">
        <v>0</v>
      </c>
      <c r="J138" s="460">
        <v>-0.19225593632900001</v>
      </c>
      <c r="K138" s="463">
        <v>0</v>
      </c>
    </row>
    <row r="139" spans="1:11" ht="14.4" customHeight="1" thickBot="1" x14ac:dyDescent="0.35">
      <c r="A139" s="481" t="s">
        <v>397</v>
      </c>
      <c r="B139" s="459">
        <v>1418.29093797839</v>
      </c>
      <c r="C139" s="459">
        <v>1386.1928700000001</v>
      </c>
      <c r="D139" s="460">
        <v>-32.098067978385998</v>
      </c>
      <c r="E139" s="461">
        <v>0.97736848828400003</v>
      </c>
      <c r="F139" s="459">
        <v>1380.27919593563</v>
      </c>
      <c r="G139" s="460">
        <v>345.06979898390699</v>
      </c>
      <c r="H139" s="462">
        <v>150.77805000000001</v>
      </c>
      <c r="I139" s="459">
        <v>355.42318999999998</v>
      </c>
      <c r="J139" s="460">
        <v>10.353391016092001</v>
      </c>
      <c r="K139" s="463">
        <v>0.25750093969799998</v>
      </c>
    </row>
    <row r="140" spans="1:11" ht="14.4" customHeight="1" thickBot="1" x14ac:dyDescent="0.35">
      <c r="A140" s="480" t="s">
        <v>398</v>
      </c>
      <c r="B140" s="464">
        <v>2.4433016079860002</v>
      </c>
      <c r="C140" s="464">
        <v>5.8963200000000002</v>
      </c>
      <c r="D140" s="465">
        <v>3.453018392013</v>
      </c>
      <c r="E140" s="471">
        <v>2.4132591656820002</v>
      </c>
      <c r="F140" s="464">
        <v>0</v>
      </c>
      <c r="G140" s="465">
        <v>0</v>
      </c>
      <c r="H140" s="467">
        <v>0</v>
      </c>
      <c r="I140" s="464">
        <v>0</v>
      </c>
      <c r="J140" s="465">
        <v>0</v>
      </c>
      <c r="K140" s="468" t="s">
        <v>266</v>
      </c>
    </row>
    <row r="141" spans="1:11" ht="14.4" customHeight="1" thickBot="1" x14ac:dyDescent="0.35">
      <c r="A141" s="481" t="s">
        <v>399</v>
      </c>
      <c r="B141" s="459">
        <v>0</v>
      </c>
      <c r="C141" s="459">
        <v>5.8963200000000002</v>
      </c>
      <c r="D141" s="460">
        <v>5.8963200000000002</v>
      </c>
      <c r="E141" s="469" t="s">
        <v>284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266</v>
      </c>
    </row>
    <row r="142" spans="1:11" ht="14.4" customHeight="1" thickBot="1" x14ac:dyDescent="0.35">
      <c r="A142" s="481" t="s">
        <v>400</v>
      </c>
      <c r="B142" s="459">
        <v>2.4433016079860002</v>
      </c>
      <c r="C142" s="459">
        <v>0</v>
      </c>
      <c r="D142" s="460">
        <v>-2.4433016079860002</v>
      </c>
      <c r="E142" s="461">
        <v>0</v>
      </c>
      <c r="F142" s="459">
        <v>0</v>
      </c>
      <c r="G142" s="460">
        <v>0</v>
      </c>
      <c r="H142" s="462">
        <v>0</v>
      </c>
      <c r="I142" s="459">
        <v>0</v>
      </c>
      <c r="J142" s="460">
        <v>0</v>
      </c>
      <c r="K142" s="470" t="s">
        <v>266</v>
      </c>
    </row>
    <row r="143" spans="1:11" ht="14.4" customHeight="1" thickBot="1" x14ac:dyDescent="0.35">
      <c r="A143" s="483" t="s">
        <v>401</v>
      </c>
      <c r="B143" s="459">
        <v>7.2378722200130001</v>
      </c>
      <c r="C143" s="459">
        <v>4.3528399999999996</v>
      </c>
      <c r="D143" s="460">
        <v>-2.8850322200130001</v>
      </c>
      <c r="E143" s="461">
        <v>0.601397740618</v>
      </c>
      <c r="F143" s="459">
        <v>1.9147108602709999</v>
      </c>
      <c r="G143" s="460">
        <v>0.47867771506700002</v>
      </c>
      <c r="H143" s="462">
        <v>0</v>
      </c>
      <c r="I143" s="459">
        <v>0.58322999999900005</v>
      </c>
      <c r="J143" s="460">
        <v>0.104552284932</v>
      </c>
      <c r="K143" s="463">
        <v>0.304604738032</v>
      </c>
    </row>
    <row r="144" spans="1:11" ht="14.4" customHeight="1" thickBot="1" x14ac:dyDescent="0.35">
      <c r="A144" s="481" t="s">
        <v>402</v>
      </c>
      <c r="B144" s="459">
        <v>0</v>
      </c>
      <c r="C144" s="459">
        <v>0</v>
      </c>
      <c r="D144" s="460">
        <v>0</v>
      </c>
      <c r="E144" s="461">
        <v>1</v>
      </c>
      <c r="F144" s="459">
        <v>1.9147108602709999</v>
      </c>
      <c r="G144" s="460">
        <v>0.47867771506700002</v>
      </c>
      <c r="H144" s="462">
        <v>0</v>
      </c>
      <c r="I144" s="459">
        <v>0.58322999999900005</v>
      </c>
      <c r="J144" s="460">
        <v>0.104552284932</v>
      </c>
      <c r="K144" s="463">
        <v>0.304604738032</v>
      </c>
    </row>
    <row r="145" spans="1:11" ht="14.4" customHeight="1" thickBot="1" x14ac:dyDescent="0.35">
      <c r="A145" s="481" t="s">
        <v>403</v>
      </c>
      <c r="B145" s="459">
        <v>7.2378722200130001</v>
      </c>
      <c r="C145" s="459">
        <v>4.3528399999999996</v>
      </c>
      <c r="D145" s="460">
        <v>-2.8850322200130001</v>
      </c>
      <c r="E145" s="461">
        <v>0.601397740618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70" t="s">
        <v>266</v>
      </c>
    </row>
    <row r="146" spans="1:11" ht="14.4" customHeight="1" thickBot="1" x14ac:dyDescent="0.35">
      <c r="A146" s="480" t="s">
        <v>404</v>
      </c>
      <c r="B146" s="464">
        <v>0.67555724673799999</v>
      </c>
      <c r="C146" s="464">
        <v>0</v>
      </c>
      <c r="D146" s="465">
        <v>-0.67555724673799999</v>
      </c>
      <c r="E146" s="471">
        <v>0</v>
      </c>
      <c r="F146" s="464">
        <v>0</v>
      </c>
      <c r="G146" s="465">
        <v>0</v>
      </c>
      <c r="H146" s="467">
        <v>0</v>
      </c>
      <c r="I146" s="464">
        <v>0</v>
      </c>
      <c r="J146" s="465">
        <v>0</v>
      </c>
      <c r="K146" s="472">
        <v>0</v>
      </c>
    </row>
    <row r="147" spans="1:11" ht="14.4" customHeight="1" thickBot="1" x14ac:dyDescent="0.35">
      <c r="A147" s="481" t="s">
        <v>405</v>
      </c>
      <c r="B147" s="459">
        <v>0.67555724673799999</v>
      </c>
      <c r="C147" s="459">
        <v>0</v>
      </c>
      <c r="D147" s="460">
        <v>-0.67555724673799999</v>
      </c>
      <c r="E147" s="461">
        <v>0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63">
        <v>0</v>
      </c>
    </row>
    <row r="148" spans="1:11" ht="14.4" customHeight="1" thickBot="1" x14ac:dyDescent="0.35">
      <c r="A148" s="480" t="s">
        <v>406</v>
      </c>
      <c r="B148" s="464">
        <v>6477.3641391172796</v>
      </c>
      <c r="C148" s="464">
        <v>8741.9782799999994</v>
      </c>
      <c r="D148" s="465">
        <v>2264.6141408827202</v>
      </c>
      <c r="E148" s="471">
        <v>1.349619705214</v>
      </c>
      <c r="F148" s="464">
        <v>12965.5801227952</v>
      </c>
      <c r="G148" s="465">
        <v>3241.3950306988099</v>
      </c>
      <c r="H148" s="467">
        <v>882.64020000000005</v>
      </c>
      <c r="I148" s="464">
        <v>2585.9960900000001</v>
      </c>
      <c r="J148" s="465">
        <v>-655.398940698807</v>
      </c>
      <c r="K148" s="472">
        <v>0.19945085877400001</v>
      </c>
    </row>
    <row r="149" spans="1:11" ht="14.4" customHeight="1" thickBot="1" x14ac:dyDescent="0.35">
      <c r="A149" s="481" t="s">
        <v>407</v>
      </c>
      <c r="B149" s="459">
        <v>1857.7501543554799</v>
      </c>
      <c r="C149" s="459">
        <v>2206.2078000000001</v>
      </c>
      <c r="D149" s="460">
        <v>348.45764564452401</v>
      </c>
      <c r="E149" s="461">
        <v>1.187569703508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266</v>
      </c>
    </row>
    <row r="150" spans="1:11" ht="14.4" customHeight="1" thickBot="1" x14ac:dyDescent="0.35">
      <c r="A150" s="481" t="s">
        <v>408</v>
      </c>
      <c r="B150" s="459">
        <v>4619.6139847617997</v>
      </c>
      <c r="C150" s="459">
        <v>6535.7704800000001</v>
      </c>
      <c r="D150" s="460">
        <v>1916.1564952382</v>
      </c>
      <c r="E150" s="461">
        <v>1.4147871448910001</v>
      </c>
      <c r="F150" s="459">
        <v>12965.5801227952</v>
      </c>
      <c r="G150" s="460">
        <v>3241.3950306988099</v>
      </c>
      <c r="H150" s="462">
        <v>882.64020000000005</v>
      </c>
      <c r="I150" s="459">
        <v>2585.9960900000001</v>
      </c>
      <c r="J150" s="460">
        <v>-655.398940698807</v>
      </c>
      <c r="K150" s="463">
        <v>0.19945085877400001</v>
      </c>
    </row>
    <row r="151" spans="1:11" ht="14.4" customHeight="1" thickBot="1" x14ac:dyDescent="0.35">
      <c r="A151" s="480" t="s">
        <v>409</v>
      </c>
      <c r="B151" s="464">
        <v>0</v>
      </c>
      <c r="C151" s="464">
        <v>353.20166999999998</v>
      </c>
      <c r="D151" s="465">
        <v>353.20166999999998</v>
      </c>
      <c r="E151" s="466" t="s">
        <v>266</v>
      </c>
      <c r="F151" s="464">
        <v>0</v>
      </c>
      <c r="G151" s="465">
        <v>0</v>
      </c>
      <c r="H151" s="467">
        <v>28.452310000000001</v>
      </c>
      <c r="I151" s="464">
        <v>198.18049999999999</v>
      </c>
      <c r="J151" s="465">
        <v>198.18049999999999</v>
      </c>
      <c r="K151" s="468" t="s">
        <v>266</v>
      </c>
    </row>
    <row r="152" spans="1:11" ht="14.4" customHeight="1" thickBot="1" x14ac:dyDescent="0.35">
      <c r="A152" s="481" t="s">
        <v>410</v>
      </c>
      <c r="B152" s="459">
        <v>0</v>
      </c>
      <c r="C152" s="459">
        <v>88.379760000000005</v>
      </c>
      <c r="D152" s="460">
        <v>88.379760000000005</v>
      </c>
      <c r="E152" s="469" t="s">
        <v>266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266</v>
      </c>
    </row>
    <row r="153" spans="1:11" ht="14.4" customHeight="1" thickBot="1" x14ac:dyDescent="0.35">
      <c r="A153" s="481" t="s">
        <v>411</v>
      </c>
      <c r="B153" s="459">
        <v>0</v>
      </c>
      <c r="C153" s="459">
        <v>264.82191</v>
      </c>
      <c r="D153" s="460">
        <v>264.82191</v>
      </c>
      <c r="E153" s="469" t="s">
        <v>266</v>
      </c>
      <c r="F153" s="459">
        <v>0</v>
      </c>
      <c r="G153" s="460">
        <v>0</v>
      </c>
      <c r="H153" s="462">
        <v>28.452310000000001</v>
      </c>
      <c r="I153" s="459">
        <v>198.18049999999999</v>
      </c>
      <c r="J153" s="460">
        <v>198.18049999999999</v>
      </c>
      <c r="K153" s="470" t="s">
        <v>266</v>
      </c>
    </row>
    <row r="154" spans="1:11" ht="14.4" customHeight="1" thickBot="1" x14ac:dyDescent="0.35">
      <c r="A154" s="478" t="s">
        <v>412</v>
      </c>
      <c r="B154" s="459">
        <v>0.18892515835699999</v>
      </c>
      <c r="C154" s="459">
        <v>21.3994</v>
      </c>
      <c r="D154" s="460">
        <v>21.210474841642</v>
      </c>
      <c r="E154" s="461">
        <v>113.269191811638</v>
      </c>
      <c r="F154" s="459">
        <v>4.5874880150000002E-3</v>
      </c>
      <c r="G154" s="460">
        <v>1.1468720029999999E-3</v>
      </c>
      <c r="H154" s="462">
        <v>3.51356</v>
      </c>
      <c r="I154" s="459">
        <v>4.1350600000000002</v>
      </c>
      <c r="J154" s="460">
        <v>4.1339131279960002</v>
      </c>
      <c r="K154" s="463">
        <v>0</v>
      </c>
    </row>
    <row r="155" spans="1:11" ht="14.4" customHeight="1" thickBot="1" x14ac:dyDescent="0.35">
      <c r="A155" s="479" t="s">
        <v>413</v>
      </c>
      <c r="B155" s="459">
        <v>0</v>
      </c>
      <c r="C155" s="459">
        <v>21.395</v>
      </c>
      <c r="D155" s="460">
        <v>21.395</v>
      </c>
      <c r="E155" s="469" t="s">
        <v>266</v>
      </c>
      <c r="F155" s="459">
        <v>0</v>
      </c>
      <c r="G155" s="460">
        <v>0</v>
      </c>
      <c r="H155" s="462">
        <v>0.621</v>
      </c>
      <c r="I155" s="459">
        <v>1.242</v>
      </c>
      <c r="J155" s="460">
        <v>1.242</v>
      </c>
      <c r="K155" s="470" t="s">
        <v>266</v>
      </c>
    </row>
    <row r="156" spans="1:11" ht="14.4" customHeight="1" thickBot="1" x14ac:dyDescent="0.35">
      <c r="A156" s="480" t="s">
        <v>414</v>
      </c>
      <c r="B156" s="464">
        <v>0</v>
      </c>
      <c r="C156" s="464">
        <v>21.395</v>
      </c>
      <c r="D156" s="465">
        <v>21.395</v>
      </c>
      <c r="E156" s="466" t="s">
        <v>266</v>
      </c>
      <c r="F156" s="464">
        <v>0</v>
      </c>
      <c r="G156" s="465">
        <v>0</v>
      </c>
      <c r="H156" s="467">
        <v>0.621</v>
      </c>
      <c r="I156" s="464">
        <v>1.242</v>
      </c>
      <c r="J156" s="465">
        <v>1.242</v>
      </c>
      <c r="K156" s="468" t="s">
        <v>266</v>
      </c>
    </row>
    <row r="157" spans="1:11" ht="14.4" customHeight="1" thickBot="1" x14ac:dyDescent="0.35">
      <c r="A157" s="481" t="s">
        <v>415</v>
      </c>
      <c r="B157" s="459">
        <v>0</v>
      </c>
      <c r="C157" s="459">
        <v>21.395</v>
      </c>
      <c r="D157" s="460">
        <v>21.395</v>
      </c>
      <c r="E157" s="469" t="s">
        <v>266</v>
      </c>
      <c r="F157" s="459">
        <v>0</v>
      </c>
      <c r="G157" s="460">
        <v>0</v>
      </c>
      <c r="H157" s="462">
        <v>0.621</v>
      </c>
      <c r="I157" s="459">
        <v>1.242</v>
      </c>
      <c r="J157" s="460">
        <v>1.242</v>
      </c>
      <c r="K157" s="470" t="s">
        <v>266</v>
      </c>
    </row>
    <row r="158" spans="1:11" ht="14.4" customHeight="1" thickBot="1" x14ac:dyDescent="0.35">
      <c r="A158" s="484" t="s">
        <v>416</v>
      </c>
      <c r="B158" s="464">
        <v>0.18892515835699999</v>
      </c>
      <c r="C158" s="464">
        <v>4.4000000000000003E-3</v>
      </c>
      <c r="D158" s="465">
        <v>-0.18452515835700001</v>
      </c>
      <c r="E158" s="471">
        <v>2.3289645689000001E-2</v>
      </c>
      <c r="F158" s="464">
        <v>4.5874880150000002E-3</v>
      </c>
      <c r="G158" s="465">
        <v>1.1468720029999999E-3</v>
      </c>
      <c r="H158" s="467">
        <v>2.89256</v>
      </c>
      <c r="I158" s="464">
        <v>2.8930600000000002</v>
      </c>
      <c r="J158" s="465">
        <v>2.8919131279960002</v>
      </c>
      <c r="K158" s="472">
        <v>0</v>
      </c>
    </row>
    <row r="159" spans="1:11" ht="14.4" customHeight="1" thickBot="1" x14ac:dyDescent="0.35">
      <c r="A159" s="480" t="s">
        <v>417</v>
      </c>
      <c r="B159" s="464">
        <v>0</v>
      </c>
      <c r="C159" s="464">
        <v>4.4000000000000003E-3</v>
      </c>
      <c r="D159" s="465">
        <v>4.4000000000000003E-3</v>
      </c>
      <c r="E159" s="466" t="s">
        <v>266</v>
      </c>
      <c r="F159" s="464">
        <v>4.5874880150000002E-3</v>
      </c>
      <c r="G159" s="465">
        <v>1.1468720029999999E-3</v>
      </c>
      <c r="H159" s="467">
        <v>-4.0000000000000003E-5</v>
      </c>
      <c r="I159" s="464">
        <v>4.6000000000000001E-4</v>
      </c>
      <c r="J159" s="465">
        <v>-6.8687200300000003E-4</v>
      </c>
      <c r="K159" s="472">
        <v>0</v>
      </c>
    </row>
    <row r="160" spans="1:11" ht="14.4" customHeight="1" thickBot="1" x14ac:dyDescent="0.35">
      <c r="A160" s="481" t="s">
        <v>418</v>
      </c>
      <c r="B160" s="459">
        <v>0</v>
      </c>
      <c r="C160" s="459">
        <v>4.4000000000000003E-3</v>
      </c>
      <c r="D160" s="460">
        <v>4.4000000000000003E-3</v>
      </c>
      <c r="E160" s="469" t="s">
        <v>266</v>
      </c>
      <c r="F160" s="459">
        <v>4.5874880150000002E-3</v>
      </c>
      <c r="G160" s="460">
        <v>1.1468720029999999E-3</v>
      </c>
      <c r="H160" s="462">
        <v>-4.0000000000000003E-5</v>
      </c>
      <c r="I160" s="459">
        <v>4.6000000000000001E-4</v>
      </c>
      <c r="J160" s="460">
        <v>-6.8687200300000003E-4</v>
      </c>
      <c r="K160" s="463">
        <v>0</v>
      </c>
    </row>
    <row r="161" spans="1:11" ht="14.4" customHeight="1" thickBot="1" x14ac:dyDescent="0.35">
      <c r="A161" s="480" t="s">
        <v>419</v>
      </c>
      <c r="B161" s="464">
        <v>0.18892515835699999</v>
      </c>
      <c r="C161" s="464">
        <v>0</v>
      </c>
      <c r="D161" s="465">
        <v>-0.18892515835699999</v>
      </c>
      <c r="E161" s="471">
        <v>0</v>
      </c>
      <c r="F161" s="464">
        <v>0</v>
      </c>
      <c r="G161" s="465">
        <v>0</v>
      </c>
      <c r="H161" s="467">
        <v>2.8925999999999998</v>
      </c>
      <c r="I161" s="464">
        <v>2.8925999999999998</v>
      </c>
      <c r="J161" s="465">
        <v>2.8925999999999998</v>
      </c>
      <c r="K161" s="468" t="s">
        <v>284</v>
      </c>
    </row>
    <row r="162" spans="1:11" ht="14.4" customHeight="1" thickBot="1" x14ac:dyDescent="0.35">
      <c r="A162" s="481" t="s">
        <v>420</v>
      </c>
      <c r="B162" s="459">
        <v>0.18892515835699999</v>
      </c>
      <c r="C162" s="459">
        <v>0</v>
      </c>
      <c r="D162" s="460">
        <v>-0.18892515835699999</v>
      </c>
      <c r="E162" s="461">
        <v>0</v>
      </c>
      <c r="F162" s="459">
        <v>0</v>
      </c>
      <c r="G162" s="460">
        <v>0</v>
      </c>
      <c r="H162" s="462">
        <v>0</v>
      </c>
      <c r="I162" s="459">
        <v>0</v>
      </c>
      <c r="J162" s="460">
        <v>0</v>
      </c>
      <c r="K162" s="463">
        <v>0</v>
      </c>
    </row>
    <row r="163" spans="1:11" ht="14.4" customHeight="1" thickBot="1" x14ac:dyDescent="0.35">
      <c r="A163" s="481" t="s">
        <v>421</v>
      </c>
      <c r="B163" s="459">
        <v>0</v>
      </c>
      <c r="C163" s="459">
        <v>0</v>
      </c>
      <c r="D163" s="460">
        <v>0</v>
      </c>
      <c r="E163" s="461">
        <v>1</v>
      </c>
      <c r="F163" s="459">
        <v>0</v>
      </c>
      <c r="G163" s="460">
        <v>0</v>
      </c>
      <c r="H163" s="462">
        <v>2.8925999999999998</v>
      </c>
      <c r="I163" s="459">
        <v>2.8925999999999998</v>
      </c>
      <c r="J163" s="460">
        <v>2.8925999999999998</v>
      </c>
      <c r="K163" s="470" t="s">
        <v>284</v>
      </c>
    </row>
    <row r="164" spans="1:11" ht="14.4" customHeight="1" thickBot="1" x14ac:dyDescent="0.35">
      <c r="A164" s="478" t="s">
        <v>422</v>
      </c>
      <c r="B164" s="459">
        <v>0</v>
      </c>
      <c r="C164" s="459">
        <v>30.94</v>
      </c>
      <c r="D164" s="460">
        <v>30.94</v>
      </c>
      <c r="E164" s="469" t="s">
        <v>284</v>
      </c>
      <c r="F164" s="459">
        <v>30.24194804779</v>
      </c>
      <c r="G164" s="460">
        <v>7.560487011947</v>
      </c>
      <c r="H164" s="462">
        <v>3.8809999999999998</v>
      </c>
      <c r="I164" s="459">
        <v>11.64302</v>
      </c>
      <c r="J164" s="460">
        <v>4.0825329880519998</v>
      </c>
      <c r="K164" s="463">
        <v>0.38499570138799999</v>
      </c>
    </row>
    <row r="165" spans="1:11" ht="14.4" customHeight="1" thickBot="1" x14ac:dyDescent="0.35">
      <c r="A165" s="484" t="s">
        <v>423</v>
      </c>
      <c r="B165" s="464">
        <v>0</v>
      </c>
      <c r="C165" s="464">
        <v>30.94</v>
      </c>
      <c r="D165" s="465">
        <v>30.94</v>
      </c>
      <c r="E165" s="466" t="s">
        <v>284</v>
      </c>
      <c r="F165" s="464">
        <v>30.24194804779</v>
      </c>
      <c r="G165" s="465">
        <v>7.560487011947</v>
      </c>
      <c r="H165" s="467">
        <v>3.8809999999999998</v>
      </c>
      <c r="I165" s="464">
        <v>11.64302</v>
      </c>
      <c r="J165" s="465">
        <v>4.0825329880519998</v>
      </c>
      <c r="K165" s="472">
        <v>0.38499570138799999</v>
      </c>
    </row>
    <row r="166" spans="1:11" ht="14.4" customHeight="1" thickBot="1" x14ac:dyDescent="0.35">
      <c r="A166" s="483" t="s">
        <v>424</v>
      </c>
      <c r="B166" s="459">
        <v>0</v>
      </c>
      <c r="C166" s="459">
        <v>30.94</v>
      </c>
      <c r="D166" s="460">
        <v>30.94</v>
      </c>
      <c r="E166" s="469" t="s">
        <v>284</v>
      </c>
      <c r="F166" s="459">
        <v>30.24194804779</v>
      </c>
      <c r="G166" s="460">
        <v>7.560487011947</v>
      </c>
      <c r="H166" s="462">
        <v>3.8809999999999998</v>
      </c>
      <c r="I166" s="459">
        <v>11.64302</v>
      </c>
      <c r="J166" s="460">
        <v>4.0825329880519998</v>
      </c>
      <c r="K166" s="463">
        <v>0.38499570138799999</v>
      </c>
    </row>
    <row r="167" spans="1:11" ht="14.4" customHeight="1" thickBot="1" x14ac:dyDescent="0.35">
      <c r="A167" s="481" t="s">
        <v>425</v>
      </c>
      <c r="B167" s="459">
        <v>0</v>
      </c>
      <c r="C167" s="459">
        <v>30.94</v>
      </c>
      <c r="D167" s="460">
        <v>30.94</v>
      </c>
      <c r="E167" s="469" t="s">
        <v>284</v>
      </c>
      <c r="F167" s="459">
        <v>30.24194804779</v>
      </c>
      <c r="G167" s="460">
        <v>7.560487011947</v>
      </c>
      <c r="H167" s="462">
        <v>3.8809999999999998</v>
      </c>
      <c r="I167" s="459">
        <v>11.64302</v>
      </c>
      <c r="J167" s="460">
        <v>4.0825329880519998</v>
      </c>
      <c r="K167" s="463">
        <v>0.38499570138799999</v>
      </c>
    </row>
    <row r="168" spans="1:11" ht="14.4" customHeight="1" thickBot="1" x14ac:dyDescent="0.35">
      <c r="A168" s="477" t="s">
        <v>426</v>
      </c>
      <c r="B168" s="459">
        <v>1538.0739334673001</v>
      </c>
      <c r="C168" s="459">
        <v>1528.3313000000001</v>
      </c>
      <c r="D168" s="460">
        <v>-9.7426334672960007</v>
      </c>
      <c r="E168" s="461">
        <v>0.99366569236000002</v>
      </c>
      <c r="F168" s="459">
        <v>1694.4498757958399</v>
      </c>
      <c r="G168" s="460">
        <v>423.61246894895902</v>
      </c>
      <c r="H168" s="462">
        <v>121.288</v>
      </c>
      <c r="I168" s="459">
        <v>407.22366</v>
      </c>
      <c r="J168" s="460">
        <v>-16.388808948958001</v>
      </c>
      <c r="K168" s="463">
        <v>0.240327947032</v>
      </c>
    </row>
    <row r="169" spans="1:11" ht="14.4" customHeight="1" thickBot="1" x14ac:dyDescent="0.35">
      <c r="A169" s="482" t="s">
        <v>427</v>
      </c>
      <c r="B169" s="464">
        <v>1538.0739334673001</v>
      </c>
      <c r="C169" s="464">
        <v>1528.3313000000001</v>
      </c>
      <c r="D169" s="465">
        <v>-9.7426334672960007</v>
      </c>
      <c r="E169" s="471">
        <v>0.99366569236000002</v>
      </c>
      <c r="F169" s="464">
        <v>1694.4498757958399</v>
      </c>
      <c r="G169" s="465">
        <v>423.61246894895902</v>
      </c>
      <c r="H169" s="467">
        <v>121.288</v>
      </c>
      <c r="I169" s="464">
        <v>407.22366</v>
      </c>
      <c r="J169" s="465">
        <v>-16.388808948958001</v>
      </c>
      <c r="K169" s="472">
        <v>0.240327947032</v>
      </c>
    </row>
    <row r="170" spans="1:11" ht="14.4" customHeight="1" thickBot="1" x14ac:dyDescent="0.35">
      <c r="A170" s="484" t="s">
        <v>54</v>
      </c>
      <c r="B170" s="464">
        <v>1538.0739334673001</v>
      </c>
      <c r="C170" s="464">
        <v>1528.3313000000001</v>
      </c>
      <c r="D170" s="465">
        <v>-9.7426334672960007</v>
      </c>
      <c r="E170" s="471">
        <v>0.99366569236000002</v>
      </c>
      <c r="F170" s="464">
        <v>1694.4498757958399</v>
      </c>
      <c r="G170" s="465">
        <v>423.61246894895902</v>
      </c>
      <c r="H170" s="467">
        <v>121.288</v>
      </c>
      <c r="I170" s="464">
        <v>407.22366</v>
      </c>
      <c r="J170" s="465">
        <v>-16.388808948958001</v>
      </c>
      <c r="K170" s="472">
        <v>0.240327947032</v>
      </c>
    </row>
    <row r="171" spans="1:11" ht="14.4" customHeight="1" thickBot="1" x14ac:dyDescent="0.35">
      <c r="A171" s="483" t="s">
        <v>428</v>
      </c>
      <c r="B171" s="459">
        <v>0</v>
      </c>
      <c r="C171" s="459">
        <v>0.77176</v>
      </c>
      <c r="D171" s="460">
        <v>0.77176</v>
      </c>
      <c r="E171" s="469" t="s">
        <v>284</v>
      </c>
      <c r="F171" s="459">
        <v>0.36763563678700001</v>
      </c>
      <c r="G171" s="460">
        <v>9.1908909196000005E-2</v>
      </c>
      <c r="H171" s="462">
        <v>0.10964</v>
      </c>
      <c r="I171" s="459">
        <v>0.16664000000000001</v>
      </c>
      <c r="J171" s="460">
        <v>7.4731090803E-2</v>
      </c>
      <c r="K171" s="463">
        <v>0.45327488231599999</v>
      </c>
    </row>
    <row r="172" spans="1:11" ht="14.4" customHeight="1" thickBot="1" x14ac:dyDescent="0.35">
      <c r="A172" s="481" t="s">
        <v>429</v>
      </c>
      <c r="B172" s="459">
        <v>0</v>
      </c>
      <c r="C172" s="459">
        <v>0.77176</v>
      </c>
      <c r="D172" s="460">
        <v>0.77176</v>
      </c>
      <c r="E172" s="469" t="s">
        <v>284</v>
      </c>
      <c r="F172" s="459">
        <v>0.36763563678700001</v>
      </c>
      <c r="G172" s="460">
        <v>9.1908909196000005E-2</v>
      </c>
      <c r="H172" s="462">
        <v>0.10964</v>
      </c>
      <c r="I172" s="459">
        <v>0.16664000000000001</v>
      </c>
      <c r="J172" s="460">
        <v>7.4731090803E-2</v>
      </c>
      <c r="K172" s="463">
        <v>0.45327488231599999</v>
      </c>
    </row>
    <row r="173" spans="1:11" ht="14.4" customHeight="1" thickBot="1" x14ac:dyDescent="0.35">
      <c r="A173" s="480" t="s">
        <v>430</v>
      </c>
      <c r="B173" s="464">
        <v>29.904941162067999</v>
      </c>
      <c r="C173" s="464">
        <v>43.722000000000001</v>
      </c>
      <c r="D173" s="465">
        <v>13.817058837931</v>
      </c>
      <c r="E173" s="471">
        <v>1.462032637451</v>
      </c>
      <c r="F173" s="464">
        <v>19.075942050914001</v>
      </c>
      <c r="G173" s="465">
        <v>4.7689855127280003</v>
      </c>
      <c r="H173" s="467">
        <v>0.71499999999999997</v>
      </c>
      <c r="I173" s="464">
        <v>2.335</v>
      </c>
      <c r="J173" s="465">
        <v>-2.4339855127279999</v>
      </c>
      <c r="K173" s="472">
        <v>0.12240548822</v>
      </c>
    </row>
    <row r="174" spans="1:11" ht="14.4" customHeight="1" thickBot="1" x14ac:dyDescent="0.35">
      <c r="A174" s="481" t="s">
        <v>431</v>
      </c>
      <c r="B174" s="459">
        <v>29.904941162067999</v>
      </c>
      <c r="C174" s="459">
        <v>43.722000000000001</v>
      </c>
      <c r="D174" s="460">
        <v>13.817058837931</v>
      </c>
      <c r="E174" s="461">
        <v>1.462032637451</v>
      </c>
      <c r="F174" s="459">
        <v>19.075942050914001</v>
      </c>
      <c r="G174" s="460">
        <v>4.7689855127280003</v>
      </c>
      <c r="H174" s="462">
        <v>0.71499999999999997</v>
      </c>
      <c r="I174" s="459">
        <v>2.335</v>
      </c>
      <c r="J174" s="460">
        <v>-2.4339855127279999</v>
      </c>
      <c r="K174" s="463">
        <v>0.12240548822</v>
      </c>
    </row>
    <row r="175" spans="1:11" ht="14.4" customHeight="1" thickBot="1" x14ac:dyDescent="0.35">
      <c r="A175" s="480" t="s">
        <v>432</v>
      </c>
      <c r="B175" s="464">
        <v>3.1881447575530002</v>
      </c>
      <c r="C175" s="464">
        <v>3.0180600000000002</v>
      </c>
      <c r="D175" s="465">
        <v>-0.17008475755300001</v>
      </c>
      <c r="E175" s="471">
        <v>0.94665086735699999</v>
      </c>
      <c r="F175" s="464">
        <v>2.1811123786689999</v>
      </c>
      <c r="G175" s="465">
        <v>0.54527809466699995</v>
      </c>
      <c r="H175" s="467">
        <v>0.37</v>
      </c>
      <c r="I175" s="464">
        <v>0.66400000000000003</v>
      </c>
      <c r="J175" s="465">
        <v>0.118721905332</v>
      </c>
      <c r="K175" s="472">
        <v>0.304431814927</v>
      </c>
    </row>
    <row r="176" spans="1:11" ht="14.4" customHeight="1" thickBot="1" x14ac:dyDescent="0.35">
      <c r="A176" s="481" t="s">
        <v>433</v>
      </c>
      <c r="B176" s="459">
        <v>0</v>
      </c>
      <c r="C176" s="459">
        <v>1.1100000000000001</v>
      </c>
      <c r="D176" s="460">
        <v>1.1100000000000001</v>
      </c>
      <c r="E176" s="469" t="s">
        <v>284</v>
      </c>
      <c r="F176" s="459">
        <v>0</v>
      </c>
      <c r="G176" s="460">
        <v>0</v>
      </c>
      <c r="H176" s="462">
        <v>0.37</v>
      </c>
      <c r="I176" s="459">
        <v>0.37</v>
      </c>
      <c r="J176" s="460">
        <v>0.37</v>
      </c>
      <c r="K176" s="470" t="s">
        <v>284</v>
      </c>
    </row>
    <row r="177" spans="1:11" ht="14.4" customHeight="1" thickBot="1" x14ac:dyDescent="0.35">
      <c r="A177" s="481" t="s">
        <v>434</v>
      </c>
      <c r="B177" s="459">
        <v>3.1881447575530002</v>
      </c>
      <c r="C177" s="459">
        <v>1.9080600000000001</v>
      </c>
      <c r="D177" s="460">
        <v>-1.2800847575530001</v>
      </c>
      <c r="E177" s="461">
        <v>0.59848599894300003</v>
      </c>
      <c r="F177" s="459">
        <v>2.1811123786689999</v>
      </c>
      <c r="G177" s="460">
        <v>0.54527809466699995</v>
      </c>
      <c r="H177" s="462">
        <v>0</v>
      </c>
      <c r="I177" s="459">
        <v>0.29399999999999998</v>
      </c>
      <c r="J177" s="460">
        <v>-0.25127809466700002</v>
      </c>
      <c r="K177" s="463">
        <v>0.13479360480200001</v>
      </c>
    </row>
    <row r="178" spans="1:11" ht="14.4" customHeight="1" thickBot="1" x14ac:dyDescent="0.35">
      <c r="A178" s="480" t="s">
        <v>435</v>
      </c>
      <c r="B178" s="464">
        <v>37.171299949249999</v>
      </c>
      <c r="C178" s="464">
        <v>46.637210000000003</v>
      </c>
      <c r="D178" s="465">
        <v>9.4659100507490006</v>
      </c>
      <c r="E178" s="471">
        <v>1.254656416742</v>
      </c>
      <c r="F178" s="464">
        <v>53.413986999800997</v>
      </c>
      <c r="G178" s="465">
        <v>13.353496749950001</v>
      </c>
      <c r="H178" s="467">
        <v>3.70078</v>
      </c>
      <c r="I178" s="464">
        <v>13.630990000000001</v>
      </c>
      <c r="J178" s="465">
        <v>0.277493250049</v>
      </c>
      <c r="K178" s="472">
        <v>0.255195142052</v>
      </c>
    </row>
    <row r="179" spans="1:11" ht="14.4" customHeight="1" thickBot="1" x14ac:dyDescent="0.35">
      <c r="A179" s="481" t="s">
        <v>436</v>
      </c>
      <c r="B179" s="459">
        <v>37.171299949249999</v>
      </c>
      <c r="C179" s="459">
        <v>46.637210000000003</v>
      </c>
      <c r="D179" s="460">
        <v>9.4659100507490006</v>
      </c>
      <c r="E179" s="461">
        <v>1.254656416742</v>
      </c>
      <c r="F179" s="459">
        <v>53.413986999800997</v>
      </c>
      <c r="G179" s="460">
        <v>13.353496749950001</v>
      </c>
      <c r="H179" s="462">
        <v>3.70078</v>
      </c>
      <c r="I179" s="459">
        <v>13.630990000000001</v>
      </c>
      <c r="J179" s="460">
        <v>0.277493250049</v>
      </c>
      <c r="K179" s="463">
        <v>0.255195142052</v>
      </c>
    </row>
    <row r="180" spans="1:11" ht="14.4" customHeight="1" thickBot="1" x14ac:dyDescent="0.35">
      <c r="A180" s="480" t="s">
        <v>437</v>
      </c>
      <c r="B180" s="464">
        <v>0</v>
      </c>
      <c r="C180" s="464">
        <v>0.998</v>
      </c>
      <c r="D180" s="465">
        <v>0.998</v>
      </c>
      <c r="E180" s="466" t="s">
        <v>284</v>
      </c>
      <c r="F180" s="464">
        <v>0</v>
      </c>
      <c r="G180" s="465">
        <v>0</v>
      </c>
      <c r="H180" s="467">
        <v>0</v>
      </c>
      <c r="I180" s="464">
        <v>0.184</v>
      </c>
      <c r="J180" s="465">
        <v>0.184</v>
      </c>
      <c r="K180" s="468" t="s">
        <v>284</v>
      </c>
    </row>
    <row r="181" spans="1:11" ht="14.4" customHeight="1" thickBot="1" x14ac:dyDescent="0.35">
      <c r="A181" s="481" t="s">
        <v>438</v>
      </c>
      <c r="B181" s="459">
        <v>0</v>
      </c>
      <c r="C181" s="459">
        <v>0.998</v>
      </c>
      <c r="D181" s="460">
        <v>0.998</v>
      </c>
      <c r="E181" s="469" t="s">
        <v>284</v>
      </c>
      <c r="F181" s="459">
        <v>0</v>
      </c>
      <c r="G181" s="460">
        <v>0</v>
      </c>
      <c r="H181" s="462">
        <v>0</v>
      </c>
      <c r="I181" s="459">
        <v>0.184</v>
      </c>
      <c r="J181" s="460">
        <v>0.184</v>
      </c>
      <c r="K181" s="470" t="s">
        <v>284</v>
      </c>
    </row>
    <row r="182" spans="1:11" ht="14.4" customHeight="1" thickBot="1" x14ac:dyDescent="0.35">
      <c r="A182" s="480" t="s">
        <v>439</v>
      </c>
      <c r="B182" s="464">
        <v>719.65661228571605</v>
      </c>
      <c r="C182" s="464">
        <v>602.74932000000001</v>
      </c>
      <c r="D182" s="465">
        <v>-116.907292285716</v>
      </c>
      <c r="E182" s="471">
        <v>0.83755128447299998</v>
      </c>
      <c r="F182" s="464">
        <v>809.31168654265298</v>
      </c>
      <c r="G182" s="465">
        <v>202.32792163566299</v>
      </c>
      <c r="H182" s="467">
        <v>45.973149999999997</v>
      </c>
      <c r="I182" s="464">
        <v>175.38050000000001</v>
      </c>
      <c r="J182" s="465">
        <v>-26.947421635663002</v>
      </c>
      <c r="K182" s="472">
        <v>0.216703283686</v>
      </c>
    </row>
    <row r="183" spans="1:11" ht="14.4" customHeight="1" thickBot="1" x14ac:dyDescent="0.35">
      <c r="A183" s="481" t="s">
        <v>440</v>
      </c>
      <c r="B183" s="459">
        <v>719.65661228571605</v>
      </c>
      <c r="C183" s="459">
        <v>602.74932000000001</v>
      </c>
      <c r="D183" s="460">
        <v>-116.907292285716</v>
      </c>
      <c r="E183" s="461">
        <v>0.83755128447299998</v>
      </c>
      <c r="F183" s="459">
        <v>809.31168654265298</v>
      </c>
      <c r="G183" s="460">
        <v>202.32792163566299</v>
      </c>
      <c r="H183" s="462">
        <v>45.973149999999997</v>
      </c>
      <c r="I183" s="459">
        <v>175.38050000000001</v>
      </c>
      <c r="J183" s="460">
        <v>-26.947421635663002</v>
      </c>
      <c r="K183" s="463">
        <v>0.216703283686</v>
      </c>
    </row>
    <row r="184" spans="1:11" ht="14.4" customHeight="1" thickBot="1" x14ac:dyDescent="0.35">
      <c r="A184" s="480" t="s">
        <v>441</v>
      </c>
      <c r="B184" s="464">
        <v>0</v>
      </c>
      <c r="C184" s="464">
        <v>9.2200000000000004E-2</v>
      </c>
      <c r="D184" s="465">
        <v>9.2200000000000004E-2</v>
      </c>
      <c r="E184" s="466" t="s">
        <v>284</v>
      </c>
      <c r="F184" s="464">
        <v>0</v>
      </c>
      <c r="G184" s="465">
        <v>0</v>
      </c>
      <c r="H184" s="467">
        <v>0</v>
      </c>
      <c r="I184" s="464">
        <v>0</v>
      </c>
      <c r="J184" s="465">
        <v>0</v>
      </c>
      <c r="K184" s="472">
        <v>0</v>
      </c>
    </row>
    <row r="185" spans="1:11" ht="14.4" customHeight="1" thickBot="1" x14ac:dyDescent="0.35">
      <c r="A185" s="481" t="s">
        <v>442</v>
      </c>
      <c r="B185" s="459">
        <v>0</v>
      </c>
      <c r="C185" s="459">
        <v>9.2200000000000004E-2</v>
      </c>
      <c r="D185" s="460">
        <v>9.2200000000000004E-2</v>
      </c>
      <c r="E185" s="469" t="s">
        <v>284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63">
        <v>0</v>
      </c>
    </row>
    <row r="186" spans="1:11" ht="14.4" customHeight="1" thickBot="1" x14ac:dyDescent="0.35">
      <c r="A186" s="480" t="s">
        <v>443</v>
      </c>
      <c r="B186" s="464">
        <v>748.152935312708</v>
      </c>
      <c r="C186" s="464">
        <v>830.34275000000002</v>
      </c>
      <c r="D186" s="465">
        <v>82.189814687291005</v>
      </c>
      <c r="E186" s="471">
        <v>1.1098569701559999</v>
      </c>
      <c r="F186" s="464">
        <v>810.09951218700996</v>
      </c>
      <c r="G186" s="465">
        <v>202.524878046753</v>
      </c>
      <c r="H186" s="467">
        <v>70.419430000000006</v>
      </c>
      <c r="I186" s="464">
        <v>214.86252999999999</v>
      </c>
      <c r="J186" s="465">
        <v>12.337651953247001</v>
      </c>
      <c r="K186" s="472">
        <v>0.26522979802800001</v>
      </c>
    </row>
    <row r="187" spans="1:11" ht="14.4" customHeight="1" thickBot="1" x14ac:dyDescent="0.35">
      <c r="A187" s="481" t="s">
        <v>444</v>
      </c>
      <c r="B187" s="459">
        <v>748.152935312708</v>
      </c>
      <c r="C187" s="459">
        <v>830.34275000000002</v>
      </c>
      <c r="D187" s="460">
        <v>82.189814687291005</v>
      </c>
      <c r="E187" s="461">
        <v>1.1098569701559999</v>
      </c>
      <c r="F187" s="459">
        <v>810.09951218700996</v>
      </c>
      <c r="G187" s="460">
        <v>202.524878046753</v>
      </c>
      <c r="H187" s="462">
        <v>70.419430000000006</v>
      </c>
      <c r="I187" s="459">
        <v>214.86252999999999</v>
      </c>
      <c r="J187" s="460">
        <v>12.337651953247001</v>
      </c>
      <c r="K187" s="463">
        <v>0.26522979802800001</v>
      </c>
    </row>
    <row r="188" spans="1:11" ht="14.4" customHeight="1" thickBot="1" x14ac:dyDescent="0.35">
      <c r="A188" s="477" t="s">
        <v>445</v>
      </c>
      <c r="B188" s="459">
        <v>0</v>
      </c>
      <c r="C188" s="459">
        <v>12.10398</v>
      </c>
      <c r="D188" s="460">
        <v>12.10398</v>
      </c>
      <c r="E188" s="469" t="s">
        <v>266</v>
      </c>
      <c r="F188" s="459">
        <v>0</v>
      </c>
      <c r="G188" s="460">
        <v>0</v>
      </c>
      <c r="H188" s="462">
        <v>5.3708900000000002</v>
      </c>
      <c r="I188" s="459">
        <v>11.098839999999999</v>
      </c>
      <c r="J188" s="460">
        <v>11.098839999999999</v>
      </c>
      <c r="K188" s="470" t="s">
        <v>284</v>
      </c>
    </row>
    <row r="189" spans="1:11" ht="14.4" customHeight="1" thickBot="1" x14ac:dyDescent="0.35">
      <c r="A189" s="482" t="s">
        <v>446</v>
      </c>
      <c r="B189" s="464">
        <v>0</v>
      </c>
      <c r="C189" s="464">
        <v>12.10398</v>
      </c>
      <c r="D189" s="465">
        <v>12.10398</v>
      </c>
      <c r="E189" s="466" t="s">
        <v>266</v>
      </c>
      <c r="F189" s="464">
        <v>0</v>
      </c>
      <c r="G189" s="465">
        <v>0</v>
      </c>
      <c r="H189" s="467">
        <v>5.3708900000000002</v>
      </c>
      <c r="I189" s="464">
        <v>11.098839999999999</v>
      </c>
      <c r="J189" s="465">
        <v>11.098839999999999</v>
      </c>
      <c r="K189" s="468" t="s">
        <v>284</v>
      </c>
    </row>
    <row r="190" spans="1:11" ht="14.4" customHeight="1" thickBot="1" x14ac:dyDescent="0.35">
      <c r="A190" s="484" t="s">
        <v>447</v>
      </c>
      <c r="B190" s="464">
        <v>0</v>
      </c>
      <c r="C190" s="464">
        <v>12.10398</v>
      </c>
      <c r="D190" s="465">
        <v>12.10398</v>
      </c>
      <c r="E190" s="466" t="s">
        <v>266</v>
      </c>
      <c r="F190" s="464">
        <v>0</v>
      </c>
      <c r="G190" s="465">
        <v>0</v>
      </c>
      <c r="H190" s="467">
        <v>5.3708900000000002</v>
      </c>
      <c r="I190" s="464">
        <v>11.098839999999999</v>
      </c>
      <c r="J190" s="465">
        <v>11.098839999999999</v>
      </c>
      <c r="K190" s="468" t="s">
        <v>284</v>
      </c>
    </row>
    <row r="191" spans="1:11" ht="14.4" customHeight="1" thickBot="1" x14ac:dyDescent="0.35">
      <c r="A191" s="480" t="s">
        <v>448</v>
      </c>
      <c r="B191" s="464">
        <v>0</v>
      </c>
      <c r="C191" s="464">
        <v>12.10398</v>
      </c>
      <c r="D191" s="465">
        <v>12.10398</v>
      </c>
      <c r="E191" s="466" t="s">
        <v>284</v>
      </c>
      <c r="F191" s="464">
        <v>0</v>
      </c>
      <c r="G191" s="465">
        <v>0</v>
      </c>
      <c r="H191" s="467">
        <v>5.3708900000000002</v>
      </c>
      <c r="I191" s="464">
        <v>11.098839999999999</v>
      </c>
      <c r="J191" s="465">
        <v>11.098839999999999</v>
      </c>
      <c r="K191" s="468" t="s">
        <v>284</v>
      </c>
    </row>
    <row r="192" spans="1:11" ht="14.4" customHeight="1" thickBot="1" x14ac:dyDescent="0.35">
      <c r="A192" s="481" t="s">
        <v>449</v>
      </c>
      <c r="B192" s="459">
        <v>0</v>
      </c>
      <c r="C192" s="459">
        <v>12.10398</v>
      </c>
      <c r="D192" s="460">
        <v>12.10398</v>
      </c>
      <c r="E192" s="469" t="s">
        <v>284</v>
      </c>
      <c r="F192" s="459">
        <v>0</v>
      </c>
      <c r="G192" s="460">
        <v>0</v>
      </c>
      <c r="H192" s="462">
        <v>5.3708900000000002</v>
      </c>
      <c r="I192" s="459">
        <v>11.098839999999999</v>
      </c>
      <c r="J192" s="460">
        <v>11.098839999999999</v>
      </c>
      <c r="K192" s="470" t="s">
        <v>284</v>
      </c>
    </row>
    <row r="193" spans="1:11" ht="14.4" customHeight="1" thickBot="1" x14ac:dyDescent="0.35">
      <c r="A193" s="485"/>
      <c r="B193" s="459">
        <v>-1799.3731273718599</v>
      </c>
      <c r="C193" s="459">
        <v>-312.642540000015</v>
      </c>
      <c r="D193" s="460">
        <v>1486.7305873718401</v>
      </c>
      <c r="E193" s="461">
        <v>0.17375081090399999</v>
      </c>
      <c r="F193" s="459">
        <v>3318.8739687667899</v>
      </c>
      <c r="G193" s="460">
        <v>829.71849219169599</v>
      </c>
      <c r="H193" s="462">
        <v>74.336930000001999</v>
      </c>
      <c r="I193" s="459">
        <v>278.88100999999699</v>
      </c>
      <c r="J193" s="460">
        <v>-550.837482191699</v>
      </c>
      <c r="K193" s="463">
        <v>8.4028803932999996E-2</v>
      </c>
    </row>
    <row r="194" spans="1:11" ht="14.4" customHeight="1" thickBot="1" x14ac:dyDescent="0.35">
      <c r="A194" s="486" t="s">
        <v>66</v>
      </c>
      <c r="B194" s="473">
        <v>-1799.3731273718599</v>
      </c>
      <c r="C194" s="473">
        <v>-312.642540000015</v>
      </c>
      <c r="D194" s="474">
        <v>1486.7305873718401</v>
      </c>
      <c r="E194" s="475" t="s">
        <v>266</v>
      </c>
      <c r="F194" s="473">
        <v>3318.8739687667899</v>
      </c>
      <c r="G194" s="474">
        <v>829.71849219169599</v>
      </c>
      <c r="H194" s="473">
        <v>74.336930000001999</v>
      </c>
      <c r="I194" s="473">
        <v>278.88100999999699</v>
      </c>
      <c r="J194" s="474">
        <v>-550.837482191699</v>
      </c>
      <c r="K194" s="476">
        <v>8.4028803932999996E-2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450</v>
      </c>
      <c r="B5" s="488" t="s">
        <v>451</v>
      </c>
      <c r="C5" s="489" t="s">
        <v>452</v>
      </c>
      <c r="D5" s="489" t="s">
        <v>452</v>
      </c>
      <c r="E5" s="489"/>
      <c r="F5" s="489" t="s">
        <v>452</v>
      </c>
      <c r="G5" s="489" t="s">
        <v>452</v>
      </c>
      <c r="H5" s="489" t="s">
        <v>452</v>
      </c>
      <c r="I5" s="490" t="s">
        <v>452</v>
      </c>
      <c r="J5" s="491" t="s">
        <v>68</v>
      </c>
    </row>
    <row r="6" spans="1:10" ht="14.4" customHeight="1" x14ac:dyDescent="0.3">
      <c r="A6" s="487" t="s">
        <v>450</v>
      </c>
      <c r="B6" s="488" t="s">
        <v>453</v>
      </c>
      <c r="C6" s="489">
        <v>1.8596599999999999</v>
      </c>
      <c r="D6" s="489">
        <v>0.57618999999999998</v>
      </c>
      <c r="E6" s="489"/>
      <c r="F6" s="489">
        <v>0.62500999999999995</v>
      </c>
      <c r="G6" s="489">
        <v>2.5</v>
      </c>
      <c r="H6" s="489">
        <v>-1.8749899999999999</v>
      </c>
      <c r="I6" s="490">
        <v>0.250004</v>
      </c>
      <c r="J6" s="491" t="s">
        <v>1</v>
      </c>
    </row>
    <row r="7" spans="1:10" ht="14.4" customHeight="1" x14ac:dyDescent="0.3">
      <c r="A7" s="487" t="s">
        <v>450</v>
      </c>
      <c r="B7" s="488" t="s">
        <v>454</v>
      </c>
      <c r="C7" s="489">
        <v>0</v>
      </c>
      <c r="D7" s="489">
        <v>0</v>
      </c>
      <c r="E7" s="489"/>
      <c r="F7" s="489">
        <v>6.2919999999999998</v>
      </c>
      <c r="G7" s="489">
        <v>1.75</v>
      </c>
      <c r="H7" s="489">
        <v>4.5419999999999998</v>
      </c>
      <c r="I7" s="490">
        <v>3.5954285714285712</v>
      </c>
      <c r="J7" s="491" t="s">
        <v>1</v>
      </c>
    </row>
    <row r="8" spans="1:10" ht="14.4" customHeight="1" x14ac:dyDescent="0.3">
      <c r="A8" s="487" t="s">
        <v>450</v>
      </c>
      <c r="B8" s="488" t="s">
        <v>455</v>
      </c>
      <c r="C8" s="489">
        <v>1.8596599999999999</v>
      </c>
      <c r="D8" s="489">
        <v>0.57618999999999998</v>
      </c>
      <c r="E8" s="489"/>
      <c r="F8" s="489">
        <v>6.9170099999999994</v>
      </c>
      <c r="G8" s="489">
        <v>4.25</v>
      </c>
      <c r="H8" s="489">
        <v>2.6670099999999994</v>
      </c>
      <c r="I8" s="490">
        <v>1.6275317647058822</v>
      </c>
      <c r="J8" s="491" t="s">
        <v>456</v>
      </c>
    </row>
    <row r="10" spans="1:10" ht="14.4" customHeight="1" x14ac:dyDescent="0.3">
      <c r="A10" s="487" t="s">
        <v>450</v>
      </c>
      <c r="B10" s="488" t="s">
        <v>451</v>
      </c>
      <c r="C10" s="489" t="s">
        <v>452</v>
      </c>
      <c r="D10" s="489" t="s">
        <v>452</v>
      </c>
      <c r="E10" s="489"/>
      <c r="F10" s="489" t="s">
        <v>452</v>
      </c>
      <c r="G10" s="489" t="s">
        <v>452</v>
      </c>
      <c r="H10" s="489" t="s">
        <v>452</v>
      </c>
      <c r="I10" s="490" t="s">
        <v>452</v>
      </c>
      <c r="J10" s="491" t="s">
        <v>68</v>
      </c>
    </row>
    <row r="11" spans="1:10" ht="14.4" customHeight="1" x14ac:dyDescent="0.3">
      <c r="A11" s="487" t="s">
        <v>457</v>
      </c>
      <c r="B11" s="488" t="s">
        <v>458</v>
      </c>
      <c r="C11" s="489" t="s">
        <v>452</v>
      </c>
      <c r="D11" s="489" t="s">
        <v>452</v>
      </c>
      <c r="E11" s="489"/>
      <c r="F11" s="489" t="s">
        <v>452</v>
      </c>
      <c r="G11" s="489" t="s">
        <v>452</v>
      </c>
      <c r="H11" s="489" t="s">
        <v>452</v>
      </c>
      <c r="I11" s="490" t="s">
        <v>452</v>
      </c>
      <c r="J11" s="491" t="s">
        <v>0</v>
      </c>
    </row>
    <row r="12" spans="1:10" ht="14.4" customHeight="1" x14ac:dyDescent="0.3">
      <c r="A12" s="487" t="s">
        <v>457</v>
      </c>
      <c r="B12" s="488" t="s">
        <v>453</v>
      </c>
      <c r="C12" s="489">
        <v>1.8596599999999999</v>
      </c>
      <c r="D12" s="489">
        <v>0.35482000000000002</v>
      </c>
      <c r="E12" s="489"/>
      <c r="F12" s="489">
        <v>0.23255999999999999</v>
      </c>
      <c r="G12" s="489">
        <v>1</v>
      </c>
      <c r="H12" s="489">
        <v>-0.76744000000000001</v>
      </c>
      <c r="I12" s="490">
        <v>0.23255999999999999</v>
      </c>
      <c r="J12" s="491" t="s">
        <v>1</v>
      </c>
    </row>
    <row r="13" spans="1:10" ht="14.4" customHeight="1" x14ac:dyDescent="0.3">
      <c r="A13" s="487" t="s">
        <v>457</v>
      </c>
      <c r="B13" s="488" t="s">
        <v>454</v>
      </c>
      <c r="C13" s="489">
        <v>0</v>
      </c>
      <c r="D13" s="489">
        <v>0</v>
      </c>
      <c r="E13" s="489"/>
      <c r="F13" s="489">
        <v>6.2919999999999998</v>
      </c>
      <c r="G13" s="489">
        <v>2</v>
      </c>
      <c r="H13" s="489">
        <v>4.2919999999999998</v>
      </c>
      <c r="I13" s="490">
        <v>3.1459999999999999</v>
      </c>
      <c r="J13" s="491" t="s">
        <v>1</v>
      </c>
    </row>
    <row r="14" spans="1:10" ht="14.4" customHeight="1" x14ac:dyDescent="0.3">
      <c r="A14" s="487" t="s">
        <v>457</v>
      </c>
      <c r="B14" s="488" t="s">
        <v>459</v>
      </c>
      <c r="C14" s="489">
        <v>1.8596599999999999</v>
      </c>
      <c r="D14" s="489">
        <v>0.35482000000000002</v>
      </c>
      <c r="E14" s="489"/>
      <c r="F14" s="489">
        <v>6.5245600000000001</v>
      </c>
      <c r="G14" s="489">
        <v>3</v>
      </c>
      <c r="H14" s="489">
        <v>3.5245600000000001</v>
      </c>
      <c r="I14" s="490">
        <v>2.1748533333333335</v>
      </c>
      <c r="J14" s="491" t="s">
        <v>460</v>
      </c>
    </row>
    <row r="15" spans="1:10" ht="14.4" customHeight="1" x14ac:dyDescent="0.3">
      <c r="A15" s="487" t="s">
        <v>452</v>
      </c>
      <c r="B15" s="488" t="s">
        <v>452</v>
      </c>
      <c r="C15" s="489" t="s">
        <v>452</v>
      </c>
      <c r="D15" s="489" t="s">
        <v>452</v>
      </c>
      <c r="E15" s="489"/>
      <c r="F15" s="489" t="s">
        <v>452</v>
      </c>
      <c r="G15" s="489" t="s">
        <v>452</v>
      </c>
      <c r="H15" s="489" t="s">
        <v>452</v>
      </c>
      <c r="I15" s="490" t="s">
        <v>452</v>
      </c>
      <c r="J15" s="491" t="s">
        <v>461</v>
      </c>
    </row>
    <row r="16" spans="1:10" ht="14.4" customHeight="1" x14ac:dyDescent="0.3">
      <c r="A16" s="487" t="s">
        <v>462</v>
      </c>
      <c r="B16" s="488" t="s">
        <v>463</v>
      </c>
      <c r="C16" s="489" t="s">
        <v>452</v>
      </c>
      <c r="D16" s="489" t="s">
        <v>452</v>
      </c>
      <c r="E16" s="489"/>
      <c r="F16" s="489" t="s">
        <v>452</v>
      </c>
      <c r="G16" s="489" t="s">
        <v>452</v>
      </c>
      <c r="H16" s="489" t="s">
        <v>452</v>
      </c>
      <c r="I16" s="490" t="s">
        <v>452</v>
      </c>
      <c r="J16" s="491" t="s">
        <v>0</v>
      </c>
    </row>
    <row r="17" spans="1:10" ht="14.4" customHeight="1" x14ac:dyDescent="0.3">
      <c r="A17" s="487" t="s">
        <v>462</v>
      </c>
      <c r="B17" s="488" t="s">
        <v>453</v>
      </c>
      <c r="C17" s="489">
        <v>0</v>
      </c>
      <c r="D17" s="489">
        <v>0.22137000000000001</v>
      </c>
      <c r="E17" s="489"/>
      <c r="F17" s="489">
        <v>0.39244999999999997</v>
      </c>
      <c r="G17" s="489">
        <v>1</v>
      </c>
      <c r="H17" s="489">
        <v>-0.60755000000000003</v>
      </c>
      <c r="I17" s="490">
        <v>0.39244999999999997</v>
      </c>
      <c r="J17" s="491" t="s">
        <v>1</v>
      </c>
    </row>
    <row r="18" spans="1:10" ht="14.4" customHeight="1" x14ac:dyDescent="0.3">
      <c r="A18" s="487" t="s">
        <v>462</v>
      </c>
      <c r="B18" s="488" t="s">
        <v>464</v>
      </c>
      <c r="C18" s="489">
        <v>0</v>
      </c>
      <c r="D18" s="489">
        <v>0.22137000000000001</v>
      </c>
      <c r="E18" s="489"/>
      <c r="F18" s="489">
        <v>0.39244999999999997</v>
      </c>
      <c r="G18" s="489">
        <v>1</v>
      </c>
      <c r="H18" s="489">
        <v>-0.60755000000000003</v>
      </c>
      <c r="I18" s="490">
        <v>0.39244999999999997</v>
      </c>
      <c r="J18" s="491" t="s">
        <v>460</v>
      </c>
    </row>
    <row r="19" spans="1:10" ht="14.4" customHeight="1" x14ac:dyDescent="0.3">
      <c r="A19" s="487" t="s">
        <v>452</v>
      </c>
      <c r="B19" s="488" t="s">
        <v>452</v>
      </c>
      <c r="C19" s="489" t="s">
        <v>452</v>
      </c>
      <c r="D19" s="489" t="s">
        <v>452</v>
      </c>
      <c r="E19" s="489"/>
      <c r="F19" s="489" t="s">
        <v>452</v>
      </c>
      <c r="G19" s="489" t="s">
        <v>452</v>
      </c>
      <c r="H19" s="489" t="s">
        <v>452</v>
      </c>
      <c r="I19" s="490" t="s">
        <v>452</v>
      </c>
      <c r="J19" s="491" t="s">
        <v>461</v>
      </c>
    </row>
    <row r="20" spans="1:10" ht="14.4" customHeight="1" x14ac:dyDescent="0.3">
      <c r="A20" s="487" t="s">
        <v>450</v>
      </c>
      <c r="B20" s="488" t="s">
        <v>455</v>
      </c>
      <c r="C20" s="489">
        <v>1.8596599999999999</v>
      </c>
      <c r="D20" s="489">
        <v>0.57618999999999998</v>
      </c>
      <c r="E20" s="489"/>
      <c r="F20" s="489">
        <v>6.9170100000000003</v>
      </c>
      <c r="G20" s="489">
        <v>4</v>
      </c>
      <c r="H20" s="489">
        <v>2.9170100000000003</v>
      </c>
      <c r="I20" s="490">
        <v>1.7292525000000001</v>
      </c>
      <c r="J20" s="491" t="s">
        <v>456</v>
      </c>
    </row>
  </sheetData>
  <mergeCells count="3">
    <mergeCell ref="F3:I3"/>
    <mergeCell ref="C4:D4"/>
    <mergeCell ref="A1:I1"/>
  </mergeCells>
  <conditionalFormatting sqref="F9 F21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0">
    <cfRule type="expression" dxfId="43" priority="5">
      <formula>$H10&gt;0</formula>
    </cfRule>
  </conditionalFormatting>
  <conditionalFormatting sqref="A10:A20">
    <cfRule type="expression" dxfId="42" priority="2">
      <formula>AND($J10&lt;&gt;"mezeraKL",$J10&lt;&gt;"")</formula>
    </cfRule>
  </conditionalFormatting>
  <conditionalFormatting sqref="I10:I20">
    <cfRule type="expression" dxfId="41" priority="6">
      <formula>$I10&gt;1</formula>
    </cfRule>
  </conditionalFormatting>
  <conditionalFormatting sqref="B10:B20">
    <cfRule type="expression" dxfId="40" priority="1">
      <formula>OR($J10="NS",$J10="SumaNS",$J10="Účet")</formula>
    </cfRule>
  </conditionalFormatting>
  <conditionalFormatting sqref="A10:D20 F10:I20">
    <cfRule type="expression" dxfId="39" priority="8">
      <formula>AND($J10&lt;&gt;"",$J10&lt;&gt;"mezeraKL")</formula>
    </cfRule>
  </conditionalFormatting>
  <conditionalFormatting sqref="B10:D20 F10:I20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78.126249999999999</v>
      </c>
      <c r="M3" s="98">
        <f>SUBTOTAL(9,M5:M1048576)</f>
        <v>8</v>
      </c>
      <c r="N3" s="99">
        <f>SUBTOTAL(9,N5:N1048576)</f>
        <v>625.01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450</v>
      </c>
      <c r="B5" s="499" t="s">
        <v>451</v>
      </c>
      <c r="C5" s="500" t="s">
        <v>457</v>
      </c>
      <c r="D5" s="501" t="s">
        <v>458</v>
      </c>
      <c r="E5" s="502">
        <v>50113001</v>
      </c>
      <c r="F5" s="501" t="s">
        <v>465</v>
      </c>
      <c r="G5" s="500" t="s">
        <v>466</v>
      </c>
      <c r="H5" s="500">
        <v>100362</v>
      </c>
      <c r="I5" s="500">
        <v>362</v>
      </c>
      <c r="J5" s="500" t="s">
        <v>467</v>
      </c>
      <c r="K5" s="500" t="s">
        <v>468</v>
      </c>
      <c r="L5" s="503">
        <v>72.919999999999959</v>
      </c>
      <c r="M5" s="503">
        <v>1</v>
      </c>
      <c r="N5" s="504">
        <v>72.919999999999959</v>
      </c>
    </row>
    <row r="6" spans="1:14" ht="14.4" customHeight="1" x14ac:dyDescent="0.3">
      <c r="A6" s="505" t="s">
        <v>450</v>
      </c>
      <c r="B6" s="506" t="s">
        <v>451</v>
      </c>
      <c r="C6" s="507" t="s">
        <v>457</v>
      </c>
      <c r="D6" s="508" t="s">
        <v>458</v>
      </c>
      <c r="E6" s="509">
        <v>50113001</v>
      </c>
      <c r="F6" s="508" t="s">
        <v>465</v>
      </c>
      <c r="G6" s="507" t="s">
        <v>466</v>
      </c>
      <c r="H6" s="507">
        <v>196610</v>
      </c>
      <c r="I6" s="507">
        <v>96610</v>
      </c>
      <c r="J6" s="507" t="s">
        <v>469</v>
      </c>
      <c r="K6" s="507" t="s">
        <v>470</v>
      </c>
      <c r="L6" s="510">
        <v>46.38</v>
      </c>
      <c r="M6" s="510">
        <v>1</v>
      </c>
      <c r="N6" s="511">
        <v>46.38</v>
      </c>
    </row>
    <row r="7" spans="1:14" ht="14.4" customHeight="1" x14ac:dyDescent="0.3">
      <c r="A7" s="505" t="s">
        <v>450</v>
      </c>
      <c r="B7" s="506" t="s">
        <v>451</v>
      </c>
      <c r="C7" s="507" t="s">
        <v>457</v>
      </c>
      <c r="D7" s="508" t="s">
        <v>458</v>
      </c>
      <c r="E7" s="509">
        <v>50113001</v>
      </c>
      <c r="F7" s="508" t="s">
        <v>465</v>
      </c>
      <c r="G7" s="507" t="s">
        <v>466</v>
      </c>
      <c r="H7" s="507">
        <v>501596</v>
      </c>
      <c r="I7" s="507">
        <v>0</v>
      </c>
      <c r="J7" s="507" t="s">
        <v>471</v>
      </c>
      <c r="K7" s="507" t="s">
        <v>472</v>
      </c>
      <c r="L7" s="510">
        <v>113.25999999999999</v>
      </c>
      <c r="M7" s="510">
        <v>1</v>
      </c>
      <c r="N7" s="511">
        <v>113.25999999999999</v>
      </c>
    </row>
    <row r="8" spans="1:14" ht="14.4" customHeight="1" thickBot="1" x14ac:dyDescent="0.35">
      <c r="A8" s="512" t="s">
        <v>450</v>
      </c>
      <c r="B8" s="513" t="s">
        <v>451</v>
      </c>
      <c r="C8" s="514" t="s">
        <v>462</v>
      </c>
      <c r="D8" s="515" t="s">
        <v>463</v>
      </c>
      <c r="E8" s="516">
        <v>50113001</v>
      </c>
      <c r="F8" s="515" t="s">
        <v>465</v>
      </c>
      <c r="G8" s="514" t="s">
        <v>466</v>
      </c>
      <c r="H8" s="514">
        <v>621610</v>
      </c>
      <c r="I8" s="514">
        <v>0</v>
      </c>
      <c r="J8" s="514" t="s">
        <v>473</v>
      </c>
      <c r="K8" s="514" t="s">
        <v>452</v>
      </c>
      <c r="L8" s="517">
        <v>78.489999999999995</v>
      </c>
      <c r="M8" s="517">
        <v>5</v>
      </c>
      <c r="N8" s="518">
        <v>392.45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27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15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474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475</v>
      </c>
      <c r="B7" s="538">
        <v>20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10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x14ac:dyDescent="0.3">
      <c r="A8" s="532" t="s">
        <v>476</v>
      </c>
      <c r="B8" s="538">
        <v>2</v>
      </c>
      <c r="C8" s="510"/>
      <c r="D8" s="510"/>
      <c r="E8" s="511"/>
      <c r="F8" s="535">
        <v>1</v>
      </c>
      <c r="G8" s="527">
        <v>0</v>
      </c>
      <c r="H8" s="527">
        <v>0</v>
      </c>
      <c r="I8" s="541">
        <v>0</v>
      </c>
      <c r="J8" s="538">
        <v>1</v>
      </c>
      <c r="K8" s="510"/>
      <c r="L8" s="510"/>
      <c r="M8" s="511"/>
      <c r="N8" s="535">
        <v>1</v>
      </c>
      <c r="O8" s="527">
        <v>0</v>
      </c>
      <c r="P8" s="527">
        <v>0</v>
      </c>
      <c r="Q8" s="528">
        <v>0</v>
      </c>
    </row>
    <row r="9" spans="1:17" ht="14.4" customHeight="1" thickBot="1" x14ac:dyDescent="0.35">
      <c r="A9" s="533" t="s">
        <v>477</v>
      </c>
      <c r="B9" s="539">
        <v>5</v>
      </c>
      <c r="C9" s="517"/>
      <c r="D9" s="517"/>
      <c r="E9" s="518"/>
      <c r="F9" s="536">
        <v>1</v>
      </c>
      <c r="G9" s="529">
        <v>0</v>
      </c>
      <c r="H9" s="529">
        <v>0</v>
      </c>
      <c r="I9" s="542">
        <v>0</v>
      </c>
      <c r="J9" s="539">
        <v>4</v>
      </c>
      <c r="K9" s="517"/>
      <c r="L9" s="517"/>
      <c r="M9" s="518"/>
      <c r="N9" s="536">
        <v>1</v>
      </c>
      <c r="O9" s="529">
        <v>0</v>
      </c>
      <c r="P9" s="529">
        <v>0</v>
      </c>
      <c r="Q9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27</v>
      </c>
      <c r="B5" s="488" t="s">
        <v>478</v>
      </c>
      <c r="C5" s="491">
        <v>761659.3899999999</v>
      </c>
      <c r="D5" s="491">
        <v>854</v>
      </c>
      <c r="E5" s="491">
        <v>445490.2699999999</v>
      </c>
      <c r="F5" s="543">
        <v>0.58489434496435466</v>
      </c>
      <c r="G5" s="491">
        <v>479</v>
      </c>
      <c r="H5" s="543">
        <v>0.56088992974238872</v>
      </c>
      <c r="I5" s="491">
        <v>316169.12000000005</v>
      </c>
      <c r="J5" s="543">
        <v>0.41510565503564539</v>
      </c>
      <c r="K5" s="491">
        <v>375</v>
      </c>
      <c r="L5" s="543">
        <v>0.43911007025761123</v>
      </c>
      <c r="M5" s="491" t="s">
        <v>68</v>
      </c>
      <c r="N5" s="150"/>
    </row>
    <row r="6" spans="1:14" ht="14.4" customHeight="1" x14ac:dyDescent="0.3">
      <c r="A6" s="487">
        <v>27</v>
      </c>
      <c r="B6" s="488" t="s">
        <v>479</v>
      </c>
      <c r="C6" s="491">
        <v>760649.3899999999</v>
      </c>
      <c r="D6" s="491">
        <v>849</v>
      </c>
      <c r="E6" s="491">
        <v>444480.2699999999</v>
      </c>
      <c r="F6" s="543">
        <v>0.58434316236025641</v>
      </c>
      <c r="G6" s="491">
        <v>474</v>
      </c>
      <c r="H6" s="543">
        <v>0.55830388692579502</v>
      </c>
      <c r="I6" s="491">
        <v>316169.12000000005</v>
      </c>
      <c r="J6" s="543">
        <v>0.4156568376397437</v>
      </c>
      <c r="K6" s="491">
        <v>375</v>
      </c>
      <c r="L6" s="543">
        <v>0.44169611307420492</v>
      </c>
      <c r="M6" s="491" t="s">
        <v>1</v>
      </c>
      <c r="N6" s="150"/>
    </row>
    <row r="7" spans="1:14" ht="14.4" customHeight="1" x14ac:dyDescent="0.3">
      <c r="A7" s="487">
        <v>27</v>
      </c>
      <c r="B7" s="488" t="s">
        <v>480</v>
      </c>
      <c r="C7" s="491">
        <v>0</v>
      </c>
      <c r="D7" s="491">
        <v>3</v>
      </c>
      <c r="E7" s="491">
        <v>0</v>
      </c>
      <c r="F7" s="543" t="s">
        <v>452</v>
      </c>
      <c r="G7" s="491">
        <v>3</v>
      </c>
      <c r="H7" s="543">
        <v>1</v>
      </c>
      <c r="I7" s="491" t="s">
        <v>452</v>
      </c>
      <c r="J7" s="543" t="s">
        <v>452</v>
      </c>
      <c r="K7" s="491" t="s">
        <v>452</v>
      </c>
      <c r="L7" s="543">
        <v>0</v>
      </c>
      <c r="M7" s="491" t="s">
        <v>1</v>
      </c>
      <c r="N7" s="150"/>
    </row>
    <row r="8" spans="1:14" ht="14.4" customHeight="1" x14ac:dyDescent="0.3">
      <c r="A8" s="487">
        <v>27</v>
      </c>
      <c r="B8" s="488" t="s">
        <v>481</v>
      </c>
      <c r="C8" s="491">
        <v>1010</v>
      </c>
      <c r="D8" s="491">
        <v>2</v>
      </c>
      <c r="E8" s="491">
        <v>1010</v>
      </c>
      <c r="F8" s="543">
        <v>1</v>
      </c>
      <c r="G8" s="491">
        <v>2</v>
      </c>
      <c r="H8" s="543">
        <v>1</v>
      </c>
      <c r="I8" s="491" t="s">
        <v>452</v>
      </c>
      <c r="J8" s="543">
        <v>0</v>
      </c>
      <c r="K8" s="491" t="s">
        <v>452</v>
      </c>
      <c r="L8" s="543">
        <v>0</v>
      </c>
      <c r="M8" s="491" t="s">
        <v>1</v>
      </c>
      <c r="N8" s="150"/>
    </row>
    <row r="9" spans="1:14" ht="14.4" customHeight="1" x14ac:dyDescent="0.3">
      <c r="A9" s="487" t="s">
        <v>450</v>
      </c>
      <c r="B9" s="488" t="s">
        <v>3</v>
      </c>
      <c r="C9" s="491">
        <v>761659.3899999999</v>
      </c>
      <c r="D9" s="491">
        <v>854</v>
      </c>
      <c r="E9" s="491">
        <v>445490.2699999999</v>
      </c>
      <c r="F9" s="543">
        <v>0.58489434496435466</v>
      </c>
      <c r="G9" s="491">
        <v>479</v>
      </c>
      <c r="H9" s="543">
        <v>0.56088992974238872</v>
      </c>
      <c r="I9" s="491">
        <v>316169.12000000005</v>
      </c>
      <c r="J9" s="543">
        <v>0.41510565503564539</v>
      </c>
      <c r="K9" s="491">
        <v>375</v>
      </c>
      <c r="L9" s="543">
        <v>0.43911007025761123</v>
      </c>
      <c r="M9" s="491" t="s">
        <v>456</v>
      </c>
      <c r="N9" s="150"/>
    </row>
    <row r="11" spans="1:14" ht="14.4" customHeight="1" x14ac:dyDescent="0.3">
      <c r="A11" s="487">
        <v>27</v>
      </c>
      <c r="B11" s="488" t="s">
        <v>478</v>
      </c>
      <c r="C11" s="491" t="s">
        <v>452</v>
      </c>
      <c r="D11" s="491" t="s">
        <v>452</v>
      </c>
      <c r="E11" s="491" t="s">
        <v>452</v>
      </c>
      <c r="F11" s="543" t="s">
        <v>452</v>
      </c>
      <c r="G11" s="491" t="s">
        <v>452</v>
      </c>
      <c r="H11" s="543" t="s">
        <v>452</v>
      </c>
      <c r="I11" s="491" t="s">
        <v>452</v>
      </c>
      <c r="J11" s="543" t="s">
        <v>452</v>
      </c>
      <c r="K11" s="491" t="s">
        <v>452</v>
      </c>
      <c r="L11" s="543" t="s">
        <v>452</v>
      </c>
      <c r="M11" s="491" t="s">
        <v>68</v>
      </c>
      <c r="N11" s="150"/>
    </row>
    <row r="12" spans="1:14" ht="14.4" customHeight="1" x14ac:dyDescent="0.3">
      <c r="A12" s="487" t="s">
        <v>482</v>
      </c>
      <c r="B12" s="488" t="s">
        <v>479</v>
      </c>
      <c r="C12" s="491">
        <v>3676.39</v>
      </c>
      <c r="D12" s="491">
        <v>14</v>
      </c>
      <c r="E12" s="491">
        <v>3086.66</v>
      </c>
      <c r="F12" s="543">
        <v>0.83958992381112996</v>
      </c>
      <c r="G12" s="491">
        <v>11</v>
      </c>
      <c r="H12" s="543">
        <v>0.7857142857142857</v>
      </c>
      <c r="I12" s="491">
        <v>589.73</v>
      </c>
      <c r="J12" s="543">
        <v>0.16041007618887007</v>
      </c>
      <c r="K12" s="491">
        <v>3</v>
      </c>
      <c r="L12" s="543">
        <v>0.21428571428571427</v>
      </c>
      <c r="M12" s="491" t="s">
        <v>1</v>
      </c>
      <c r="N12" s="150"/>
    </row>
    <row r="13" spans="1:14" ht="14.4" customHeight="1" x14ac:dyDescent="0.3">
      <c r="A13" s="487" t="s">
        <v>482</v>
      </c>
      <c r="B13" s="488" t="s">
        <v>483</v>
      </c>
      <c r="C13" s="491">
        <v>3676.39</v>
      </c>
      <c r="D13" s="491">
        <v>14</v>
      </c>
      <c r="E13" s="491">
        <v>3086.66</v>
      </c>
      <c r="F13" s="543">
        <v>0.83958992381112996</v>
      </c>
      <c r="G13" s="491">
        <v>11</v>
      </c>
      <c r="H13" s="543">
        <v>0.7857142857142857</v>
      </c>
      <c r="I13" s="491">
        <v>589.73</v>
      </c>
      <c r="J13" s="543">
        <v>0.16041007618887007</v>
      </c>
      <c r="K13" s="491">
        <v>3</v>
      </c>
      <c r="L13" s="543">
        <v>0.21428571428571427</v>
      </c>
      <c r="M13" s="491" t="s">
        <v>460</v>
      </c>
      <c r="N13" s="150"/>
    </row>
    <row r="14" spans="1:14" ht="14.4" customHeight="1" x14ac:dyDescent="0.3">
      <c r="A14" s="487" t="s">
        <v>452</v>
      </c>
      <c r="B14" s="488" t="s">
        <v>452</v>
      </c>
      <c r="C14" s="491" t="s">
        <v>452</v>
      </c>
      <c r="D14" s="491" t="s">
        <v>452</v>
      </c>
      <c r="E14" s="491" t="s">
        <v>452</v>
      </c>
      <c r="F14" s="543" t="s">
        <v>452</v>
      </c>
      <c r="G14" s="491" t="s">
        <v>452</v>
      </c>
      <c r="H14" s="543" t="s">
        <v>452</v>
      </c>
      <c r="I14" s="491" t="s">
        <v>452</v>
      </c>
      <c r="J14" s="543" t="s">
        <v>452</v>
      </c>
      <c r="K14" s="491" t="s">
        <v>452</v>
      </c>
      <c r="L14" s="543" t="s">
        <v>452</v>
      </c>
      <c r="M14" s="491" t="s">
        <v>461</v>
      </c>
      <c r="N14" s="150"/>
    </row>
    <row r="15" spans="1:14" ht="14.4" customHeight="1" x14ac:dyDescent="0.3">
      <c r="A15" s="487" t="s">
        <v>484</v>
      </c>
      <c r="B15" s="488" t="s">
        <v>479</v>
      </c>
      <c r="C15" s="491">
        <v>159252.56999999998</v>
      </c>
      <c r="D15" s="491">
        <v>247</v>
      </c>
      <c r="E15" s="491">
        <v>108406.15999999997</v>
      </c>
      <c r="F15" s="543">
        <v>0.68071843361774309</v>
      </c>
      <c r="G15" s="491">
        <v>153</v>
      </c>
      <c r="H15" s="543">
        <v>0.61943319838056676</v>
      </c>
      <c r="I15" s="491">
        <v>50846.41</v>
      </c>
      <c r="J15" s="543">
        <v>0.31928156638225685</v>
      </c>
      <c r="K15" s="491">
        <v>94</v>
      </c>
      <c r="L15" s="543">
        <v>0.38056680161943318</v>
      </c>
      <c r="M15" s="491" t="s">
        <v>1</v>
      </c>
      <c r="N15" s="150"/>
    </row>
    <row r="16" spans="1:14" ht="14.4" customHeight="1" x14ac:dyDescent="0.3">
      <c r="A16" s="487" t="s">
        <v>484</v>
      </c>
      <c r="B16" s="488" t="s">
        <v>485</v>
      </c>
      <c r="C16" s="491">
        <v>159252.56999999998</v>
      </c>
      <c r="D16" s="491">
        <v>247</v>
      </c>
      <c r="E16" s="491">
        <v>108406.15999999997</v>
      </c>
      <c r="F16" s="543">
        <v>0.68071843361774309</v>
      </c>
      <c r="G16" s="491">
        <v>153</v>
      </c>
      <c r="H16" s="543">
        <v>0.61943319838056676</v>
      </c>
      <c r="I16" s="491">
        <v>50846.41</v>
      </c>
      <c r="J16" s="543">
        <v>0.31928156638225685</v>
      </c>
      <c r="K16" s="491">
        <v>94</v>
      </c>
      <c r="L16" s="543">
        <v>0.38056680161943318</v>
      </c>
      <c r="M16" s="491" t="s">
        <v>460</v>
      </c>
      <c r="N16" s="150"/>
    </row>
    <row r="17" spans="1:14" ht="14.4" customHeight="1" x14ac:dyDescent="0.3">
      <c r="A17" s="487" t="s">
        <v>452</v>
      </c>
      <c r="B17" s="488" t="s">
        <v>452</v>
      </c>
      <c r="C17" s="491" t="s">
        <v>452</v>
      </c>
      <c r="D17" s="491" t="s">
        <v>452</v>
      </c>
      <c r="E17" s="491" t="s">
        <v>452</v>
      </c>
      <c r="F17" s="543" t="s">
        <v>452</v>
      </c>
      <c r="G17" s="491" t="s">
        <v>452</v>
      </c>
      <c r="H17" s="543" t="s">
        <v>452</v>
      </c>
      <c r="I17" s="491" t="s">
        <v>452</v>
      </c>
      <c r="J17" s="543" t="s">
        <v>452</v>
      </c>
      <c r="K17" s="491" t="s">
        <v>452</v>
      </c>
      <c r="L17" s="543" t="s">
        <v>452</v>
      </c>
      <c r="M17" s="491" t="s">
        <v>461</v>
      </c>
      <c r="N17" s="150"/>
    </row>
    <row r="18" spans="1:14" ht="14.4" customHeight="1" x14ac:dyDescent="0.3">
      <c r="A18" s="487" t="s">
        <v>486</v>
      </c>
      <c r="B18" s="488" t="s">
        <v>479</v>
      </c>
      <c r="C18" s="491">
        <v>597720.42999999993</v>
      </c>
      <c r="D18" s="491">
        <v>588</v>
      </c>
      <c r="E18" s="491">
        <v>332987.45000000019</v>
      </c>
      <c r="F18" s="543">
        <v>0.55709564754211305</v>
      </c>
      <c r="G18" s="491">
        <v>310</v>
      </c>
      <c r="H18" s="543">
        <v>0.52721088435374153</v>
      </c>
      <c r="I18" s="491">
        <v>264732.97999999981</v>
      </c>
      <c r="J18" s="543">
        <v>0.44290435245788712</v>
      </c>
      <c r="K18" s="491">
        <v>278</v>
      </c>
      <c r="L18" s="543">
        <v>0.47278911564625853</v>
      </c>
      <c r="M18" s="491" t="s">
        <v>1</v>
      </c>
      <c r="N18" s="150"/>
    </row>
    <row r="19" spans="1:14" ht="14.4" customHeight="1" x14ac:dyDescent="0.3">
      <c r="A19" s="487" t="s">
        <v>486</v>
      </c>
      <c r="B19" s="488" t="s">
        <v>480</v>
      </c>
      <c r="C19" s="491">
        <v>0</v>
      </c>
      <c r="D19" s="491">
        <v>3</v>
      </c>
      <c r="E19" s="491">
        <v>0</v>
      </c>
      <c r="F19" s="543" t="s">
        <v>452</v>
      </c>
      <c r="G19" s="491">
        <v>3</v>
      </c>
      <c r="H19" s="543">
        <v>1</v>
      </c>
      <c r="I19" s="491" t="s">
        <v>452</v>
      </c>
      <c r="J19" s="543" t="s">
        <v>452</v>
      </c>
      <c r="K19" s="491" t="s">
        <v>452</v>
      </c>
      <c r="L19" s="543">
        <v>0</v>
      </c>
      <c r="M19" s="491" t="s">
        <v>1</v>
      </c>
      <c r="N19" s="150"/>
    </row>
    <row r="20" spans="1:14" ht="14.4" customHeight="1" x14ac:dyDescent="0.3">
      <c r="A20" s="487" t="s">
        <v>486</v>
      </c>
      <c r="B20" s="488" t="s">
        <v>481</v>
      </c>
      <c r="C20" s="491">
        <v>1010</v>
      </c>
      <c r="D20" s="491">
        <v>2</v>
      </c>
      <c r="E20" s="491">
        <v>1010</v>
      </c>
      <c r="F20" s="543">
        <v>1</v>
      </c>
      <c r="G20" s="491">
        <v>2</v>
      </c>
      <c r="H20" s="543">
        <v>1</v>
      </c>
      <c r="I20" s="491" t="s">
        <v>452</v>
      </c>
      <c r="J20" s="543">
        <v>0</v>
      </c>
      <c r="K20" s="491" t="s">
        <v>452</v>
      </c>
      <c r="L20" s="543">
        <v>0</v>
      </c>
      <c r="M20" s="491" t="s">
        <v>1</v>
      </c>
      <c r="N20" s="150"/>
    </row>
    <row r="21" spans="1:14" ht="14.4" customHeight="1" x14ac:dyDescent="0.3">
      <c r="A21" s="487" t="s">
        <v>486</v>
      </c>
      <c r="B21" s="488" t="s">
        <v>487</v>
      </c>
      <c r="C21" s="491">
        <v>598730.42999999993</v>
      </c>
      <c r="D21" s="491">
        <v>593</v>
      </c>
      <c r="E21" s="491">
        <v>333997.45000000019</v>
      </c>
      <c r="F21" s="543">
        <v>0.55784278410569543</v>
      </c>
      <c r="G21" s="491">
        <v>315</v>
      </c>
      <c r="H21" s="543">
        <v>0.53119730185497471</v>
      </c>
      <c r="I21" s="491">
        <v>264732.97999999981</v>
      </c>
      <c r="J21" s="543">
        <v>0.44215721589430462</v>
      </c>
      <c r="K21" s="491">
        <v>278</v>
      </c>
      <c r="L21" s="543">
        <v>0.46880269814502529</v>
      </c>
      <c r="M21" s="491" t="s">
        <v>460</v>
      </c>
      <c r="N21" s="150"/>
    </row>
    <row r="22" spans="1:14" ht="14.4" customHeight="1" x14ac:dyDescent="0.3">
      <c r="A22" s="487" t="s">
        <v>452</v>
      </c>
      <c r="B22" s="488" t="s">
        <v>452</v>
      </c>
      <c r="C22" s="491" t="s">
        <v>452</v>
      </c>
      <c r="D22" s="491" t="s">
        <v>452</v>
      </c>
      <c r="E22" s="491" t="s">
        <v>452</v>
      </c>
      <c r="F22" s="543" t="s">
        <v>452</v>
      </c>
      <c r="G22" s="491" t="s">
        <v>452</v>
      </c>
      <c r="H22" s="543" t="s">
        <v>452</v>
      </c>
      <c r="I22" s="491" t="s">
        <v>452</v>
      </c>
      <c r="J22" s="543" t="s">
        <v>452</v>
      </c>
      <c r="K22" s="491" t="s">
        <v>452</v>
      </c>
      <c r="L22" s="543" t="s">
        <v>452</v>
      </c>
      <c r="M22" s="491" t="s">
        <v>461</v>
      </c>
      <c r="N22" s="150"/>
    </row>
    <row r="23" spans="1:14" ht="14.4" customHeight="1" x14ac:dyDescent="0.3">
      <c r="A23" s="487" t="s">
        <v>450</v>
      </c>
      <c r="B23" s="488" t="s">
        <v>488</v>
      </c>
      <c r="C23" s="491">
        <v>761659.3899999999</v>
      </c>
      <c r="D23" s="491">
        <v>854</v>
      </c>
      <c r="E23" s="491">
        <v>445490.27000000014</v>
      </c>
      <c r="F23" s="543">
        <v>0.584894344964355</v>
      </c>
      <c r="G23" s="491">
        <v>479</v>
      </c>
      <c r="H23" s="543">
        <v>0.56088992974238872</v>
      </c>
      <c r="I23" s="491">
        <v>316169.11999999982</v>
      </c>
      <c r="J23" s="543">
        <v>0.41510565503564506</v>
      </c>
      <c r="K23" s="491">
        <v>375</v>
      </c>
      <c r="L23" s="543">
        <v>0.43911007025761123</v>
      </c>
      <c r="M23" s="491" t="s">
        <v>456</v>
      </c>
      <c r="N23" s="150"/>
    </row>
    <row r="24" spans="1:14" ht="14.4" customHeight="1" x14ac:dyDescent="0.3">
      <c r="A24" s="544" t="s">
        <v>242</v>
      </c>
    </row>
    <row r="25" spans="1:14" ht="14.4" customHeight="1" x14ac:dyDescent="0.3">
      <c r="A25" s="545" t="s">
        <v>489</v>
      </c>
    </row>
    <row r="26" spans="1:14" ht="14.4" customHeight="1" x14ac:dyDescent="0.3">
      <c r="A26" s="544" t="s">
        <v>490</v>
      </c>
    </row>
  </sheetData>
  <autoFilter ref="A4:M4"/>
  <mergeCells count="4">
    <mergeCell ref="E3:H3"/>
    <mergeCell ref="C3:D3"/>
    <mergeCell ref="I3:L3"/>
    <mergeCell ref="A1:L1"/>
  </mergeCells>
  <conditionalFormatting sqref="F4 F10 F24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3">
    <cfRule type="expression" dxfId="28" priority="4">
      <formula>AND(LEFT(M11,6)&lt;&gt;"mezera",M11&lt;&gt;"")</formula>
    </cfRule>
  </conditionalFormatting>
  <conditionalFormatting sqref="A11:A23">
    <cfRule type="expression" dxfId="27" priority="2">
      <formula>AND(M11&lt;&gt;"",M11&lt;&gt;"mezeraKL")</formula>
    </cfRule>
  </conditionalFormatting>
  <conditionalFormatting sqref="F11:F23">
    <cfRule type="cellIs" dxfId="26" priority="1" operator="lessThan">
      <formula>0.6</formula>
    </cfRule>
  </conditionalFormatting>
  <conditionalFormatting sqref="B11:L23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3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491</v>
      </c>
      <c r="B5" s="537">
        <v>153.36000000000001</v>
      </c>
      <c r="C5" s="499">
        <v>1</v>
      </c>
      <c r="D5" s="550">
        <v>1</v>
      </c>
      <c r="E5" s="553" t="s">
        <v>491</v>
      </c>
      <c r="F5" s="537"/>
      <c r="G5" s="525">
        <v>0</v>
      </c>
      <c r="H5" s="503"/>
      <c r="I5" s="526">
        <v>0</v>
      </c>
      <c r="J5" s="556">
        <v>153.36000000000001</v>
      </c>
      <c r="K5" s="525">
        <v>1</v>
      </c>
      <c r="L5" s="503">
        <v>1</v>
      </c>
      <c r="M5" s="526">
        <v>1</v>
      </c>
    </row>
    <row r="6" spans="1:13" ht="14.4" customHeight="1" x14ac:dyDescent="0.3">
      <c r="A6" s="547" t="s">
        <v>492</v>
      </c>
      <c r="B6" s="538">
        <v>345046.05999999994</v>
      </c>
      <c r="C6" s="506">
        <v>1</v>
      </c>
      <c r="D6" s="551">
        <v>328</v>
      </c>
      <c r="E6" s="554" t="s">
        <v>492</v>
      </c>
      <c r="F6" s="538">
        <v>171671.04000000001</v>
      </c>
      <c r="G6" s="527">
        <v>0.4975307934250866</v>
      </c>
      <c r="H6" s="510">
        <v>150</v>
      </c>
      <c r="I6" s="528">
        <v>0.45731707317073172</v>
      </c>
      <c r="J6" s="557">
        <v>173375.01999999996</v>
      </c>
      <c r="K6" s="527">
        <v>0.50246920657491345</v>
      </c>
      <c r="L6" s="510">
        <v>178</v>
      </c>
      <c r="M6" s="528">
        <v>0.54268292682926833</v>
      </c>
    </row>
    <row r="7" spans="1:13" ht="14.4" customHeight="1" x14ac:dyDescent="0.3">
      <c r="A7" s="547" t="s">
        <v>493</v>
      </c>
      <c r="B7" s="538">
        <v>679.86</v>
      </c>
      <c r="C7" s="506">
        <v>1</v>
      </c>
      <c r="D7" s="551">
        <v>2</v>
      </c>
      <c r="E7" s="554" t="s">
        <v>493</v>
      </c>
      <c r="F7" s="538">
        <v>352.37</v>
      </c>
      <c r="G7" s="527">
        <v>0.51829788485864736</v>
      </c>
      <c r="H7" s="510">
        <v>1</v>
      </c>
      <c r="I7" s="528">
        <v>0.5</v>
      </c>
      <c r="J7" s="557">
        <v>327.49</v>
      </c>
      <c r="K7" s="527">
        <v>0.48170211514135264</v>
      </c>
      <c r="L7" s="510">
        <v>1</v>
      </c>
      <c r="M7" s="528">
        <v>0.5</v>
      </c>
    </row>
    <row r="8" spans="1:13" ht="14.4" customHeight="1" x14ac:dyDescent="0.3">
      <c r="A8" s="547" t="s">
        <v>494</v>
      </c>
      <c r="B8" s="538">
        <v>23468.93</v>
      </c>
      <c r="C8" s="506">
        <v>1</v>
      </c>
      <c r="D8" s="551">
        <v>45</v>
      </c>
      <c r="E8" s="554" t="s">
        <v>494</v>
      </c>
      <c r="F8" s="538">
        <v>14842.13</v>
      </c>
      <c r="G8" s="527">
        <v>0.63241613486426518</v>
      </c>
      <c r="H8" s="510">
        <v>32</v>
      </c>
      <c r="I8" s="528">
        <v>0.71111111111111114</v>
      </c>
      <c r="J8" s="557">
        <v>8626.7999999999993</v>
      </c>
      <c r="K8" s="527">
        <v>0.36758386513573477</v>
      </c>
      <c r="L8" s="510">
        <v>13</v>
      </c>
      <c r="M8" s="528">
        <v>0.28888888888888886</v>
      </c>
    </row>
    <row r="9" spans="1:13" ht="14.4" customHeight="1" x14ac:dyDescent="0.3">
      <c r="A9" s="547" t="s">
        <v>495</v>
      </c>
      <c r="B9" s="538">
        <v>571.79</v>
      </c>
      <c r="C9" s="506">
        <v>1</v>
      </c>
      <c r="D9" s="551">
        <v>3</v>
      </c>
      <c r="E9" s="554" t="s">
        <v>495</v>
      </c>
      <c r="F9" s="538">
        <v>571.79</v>
      </c>
      <c r="G9" s="527">
        <v>1</v>
      </c>
      <c r="H9" s="510">
        <v>3</v>
      </c>
      <c r="I9" s="528">
        <v>1</v>
      </c>
      <c r="J9" s="557"/>
      <c r="K9" s="527">
        <v>0</v>
      </c>
      <c r="L9" s="510"/>
      <c r="M9" s="528">
        <v>0</v>
      </c>
    </row>
    <row r="10" spans="1:13" ht="14.4" customHeight="1" x14ac:dyDescent="0.3">
      <c r="A10" s="547" t="s">
        <v>496</v>
      </c>
      <c r="B10" s="538">
        <v>252541.41999999998</v>
      </c>
      <c r="C10" s="506">
        <v>1</v>
      </c>
      <c r="D10" s="551">
        <v>287</v>
      </c>
      <c r="E10" s="554" t="s">
        <v>496</v>
      </c>
      <c r="F10" s="538">
        <v>162286.48999999996</v>
      </c>
      <c r="G10" s="527">
        <v>0.64261335823644283</v>
      </c>
      <c r="H10" s="510">
        <v>174</v>
      </c>
      <c r="I10" s="528">
        <v>0.60627177700348434</v>
      </c>
      <c r="J10" s="557">
        <v>90254.930000000037</v>
      </c>
      <c r="K10" s="527">
        <v>0.35738664176355722</v>
      </c>
      <c r="L10" s="510">
        <v>113</v>
      </c>
      <c r="M10" s="528">
        <v>0.39372822299651566</v>
      </c>
    </row>
    <row r="11" spans="1:13" ht="14.4" customHeight="1" x14ac:dyDescent="0.3">
      <c r="A11" s="547" t="s">
        <v>497</v>
      </c>
      <c r="B11" s="538">
        <v>131654.6</v>
      </c>
      <c r="C11" s="506">
        <v>1</v>
      </c>
      <c r="D11" s="551">
        <v>176</v>
      </c>
      <c r="E11" s="554" t="s">
        <v>497</v>
      </c>
      <c r="F11" s="538">
        <v>89013.849999999991</v>
      </c>
      <c r="G11" s="527">
        <v>0.67611652004563449</v>
      </c>
      <c r="H11" s="510">
        <v>110</v>
      </c>
      <c r="I11" s="528">
        <v>0.625</v>
      </c>
      <c r="J11" s="557">
        <v>42640.750000000015</v>
      </c>
      <c r="K11" s="527">
        <v>0.32388347995436556</v>
      </c>
      <c r="L11" s="510">
        <v>66</v>
      </c>
      <c r="M11" s="528">
        <v>0.375</v>
      </c>
    </row>
    <row r="12" spans="1:13" ht="14.4" customHeight="1" x14ac:dyDescent="0.3">
      <c r="A12" s="547" t="s">
        <v>498</v>
      </c>
      <c r="B12" s="538">
        <v>576.2299999999999</v>
      </c>
      <c r="C12" s="506">
        <v>1</v>
      </c>
      <c r="D12" s="551">
        <v>2</v>
      </c>
      <c r="E12" s="554" t="s">
        <v>498</v>
      </c>
      <c r="F12" s="538"/>
      <c r="G12" s="527">
        <v>0</v>
      </c>
      <c r="H12" s="510"/>
      <c r="I12" s="528">
        <v>0</v>
      </c>
      <c r="J12" s="557">
        <v>576.2299999999999</v>
      </c>
      <c r="K12" s="527">
        <v>1</v>
      </c>
      <c r="L12" s="510">
        <v>2</v>
      </c>
      <c r="M12" s="528">
        <v>1</v>
      </c>
    </row>
    <row r="13" spans="1:13" ht="14.4" customHeight="1" thickBot="1" x14ac:dyDescent="0.35">
      <c r="A13" s="548" t="s">
        <v>499</v>
      </c>
      <c r="B13" s="539">
        <v>6967.14</v>
      </c>
      <c r="C13" s="513">
        <v>1</v>
      </c>
      <c r="D13" s="552">
        <v>10</v>
      </c>
      <c r="E13" s="555" t="s">
        <v>499</v>
      </c>
      <c r="F13" s="539">
        <v>6752.6</v>
      </c>
      <c r="G13" s="529">
        <v>0.96920687685334295</v>
      </c>
      <c r="H13" s="517">
        <v>9</v>
      </c>
      <c r="I13" s="530">
        <v>0.9</v>
      </c>
      <c r="J13" s="558">
        <v>214.54</v>
      </c>
      <c r="K13" s="529">
        <v>3.0793123146657018E-2</v>
      </c>
      <c r="L13" s="517">
        <v>1</v>
      </c>
      <c r="M13" s="530">
        <v>0.1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1613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761659.39</v>
      </c>
      <c r="N3" s="66">
        <f>SUBTOTAL(9,N7:N1048576)</f>
        <v>2230</v>
      </c>
      <c r="O3" s="66">
        <f>SUBTOTAL(9,O7:O1048576)</f>
        <v>854</v>
      </c>
      <c r="P3" s="66">
        <f>SUBTOTAL(9,P7:P1048576)</f>
        <v>445490.26999999996</v>
      </c>
      <c r="Q3" s="67">
        <f>IF(M3=0,0,P3/M3)</f>
        <v>0.58489434496435466</v>
      </c>
      <c r="R3" s="66">
        <f>SUBTOTAL(9,R7:R1048576)</f>
        <v>1211</v>
      </c>
      <c r="S3" s="67">
        <f>IF(N3=0,0,R3/N3)</f>
        <v>0.54304932735426004</v>
      </c>
      <c r="T3" s="66">
        <f>SUBTOTAL(9,T7:T1048576)</f>
        <v>479</v>
      </c>
      <c r="U3" s="68">
        <f>IF(O3=0,0,T3/O3)</f>
        <v>0.56088992974238872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27</v>
      </c>
      <c r="B7" s="565" t="s">
        <v>478</v>
      </c>
      <c r="C7" s="565" t="s">
        <v>482</v>
      </c>
      <c r="D7" s="566" t="s">
        <v>1609</v>
      </c>
      <c r="E7" s="567" t="s">
        <v>493</v>
      </c>
      <c r="F7" s="565" t="s">
        <v>479</v>
      </c>
      <c r="G7" s="565" t="s">
        <v>500</v>
      </c>
      <c r="H7" s="565" t="s">
        <v>1612</v>
      </c>
      <c r="I7" s="565" t="s">
        <v>501</v>
      </c>
      <c r="J7" s="565" t="s">
        <v>502</v>
      </c>
      <c r="K7" s="565" t="s">
        <v>503</v>
      </c>
      <c r="L7" s="568">
        <v>352.37</v>
      </c>
      <c r="M7" s="568">
        <v>352.37</v>
      </c>
      <c r="N7" s="565">
        <v>1</v>
      </c>
      <c r="O7" s="569">
        <v>1</v>
      </c>
      <c r="P7" s="568">
        <v>352.37</v>
      </c>
      <c r="Q7" s="570">
        <v>1</v>
      </c>
      <c r="R7" s="565">
        <v>1</v>
      </c>
      <c r="S7" s="570">
        <v>1</v>
      </c>
      <c r="T7" s="569">
        <v>1</v>
      </c>
      <c r="U7" s="122">
        <v>1</v>
      </c>
    </row>
    <row r="8" spans="1:21" ht="14.4" customHeight="1" x14ac:dyDescent="0.3">
      <c r="A8" s="505">
        <v>27</v>
      </c>
      <c r="B8" s="506" t="s">
        <v>478</v>
      </c>
      <c r="C8" s="506" t="s">
        <v>482</v>
      </c>
      <c r="D8" s="571" t="s">
        <v>1609</v>
      </c>
      <c r="E8" s="572" t="s">
        <v>493</v>
      </c>
      <c r="F8" s="506" t="s">
        <v>479</v>
      </c>
      <c r="G8" s="506" t="s">
        <v>504</v>
      </c>
      <c r="H8" s="506" t="s">
        <v>1612</v>
      </c>
      <c r="I8" s="506" t="s">
        <v>505</v>
      </c>
      <c r="J8" s="506" t="s">
        <v>506</v>
      </c>
      <c r="K8" s="506" t="s">
        <v>507</v>
      </c>
      <c r="L8" s="507">
        <v>327.49</v>
      </c>
      <c r="M8" s="507">
        <v>327.49</v>
      </c>
      <c r="N8" s="506">
        <v>1</v>
      </c>
      <c r="O8" s="573">
        <v>1</v>
      </c>
      <c r="P8" s="507"/>
      <c r="Q8" s="527">
        <v>0</v>
      </c>
      <c r="R8" s="506"/>
      <c r="S8" s="527">
        <v>0</v>
      </c>
      <c r="T8" s="573"/>
      <c r="U8" s="528">
        <v>0</v>
      </c>
    </row>
    <row r="9" spans="1:21" ht="14.4" customHeight="1" x14ac:dyDescent="0.3">
      <c r="A9" s="505">
        <v>27</v>
      </c>
      <c r="B9" s="506" t="s">
        <v>478</v>
      </c>
      <c r="C9" s="506" t="s">
        <v>482</v>
      </c>
      <c r="D9" s="571" t="s">
        <v>1609</v>
      </c>
      <c r="E9" s="572" t="s">
        <v>496</v>
      </c>
      <c r="F9" s="506" t="s">
        <v>479</v>
      </c>
      <c r="G9" s="506" t="s">
        <v>504</v>
      </c>
      <c r="H9" s="506" t="s">
        <v>1612</v>
      </c>
      <c r="I9" s="506" t="s">
        <v>508</v>
      </c>
      <c r="J9" s="506" t="s">
        <v>506</v>
      </c>
      <c r="K9" s="506" t="s">
        <v>509</v>
      </c>
      <c r="L9" s="507">
        <v>544.38</v>
      </c>
      <c r="M9" s="507">
        <v>544.38</v>
      </c>
      <c r="N9" s="506">
        <v>1</v>
      </c>
      <c r="O9" s="573">
        <v>1</v>
      </c>
      <c r="P9" s="507">
        <v>544.38</v>
      </c>
      <c r="Q9" s="527">
        <v>1</v>
      </c>
      <c r="R9" s="506">
        <v>1</v>
      </c>
      <c r="S9" s="527">
        <v>1</v>
      </c>
      <c r="T9" s="573">
        <v>1</v>
      </c>
      <c r="U9" s="528">
        <v>1</v>
      </c>
    </row>
    <row r="10" spans="1:21" ht="14.4" customHeight="1" x14ac:dyDescent="0.3">
      <c r="A10" s="505">
        <v>27</v>
      </c>
      <c r="B10" s="506" t="s">
        <v>478</v>
      </c>
      <c r="C10" s="506" t="s">
        <v>482</v>
      </c>
      <c r="D10" s="571" t="s">
        <v>1609</v>
      </c>
      <c r="E10" s="572" t="s">
        <v>497</v>
      </c>
      <c r="F10" s="506" t="s">
        <v>479</v>
      </c>
      <c r="G10" s="506" t="s">
        <v>510</v>
      </c>
      <c r="H10" s="506" t="s">
        <v>452</v>
      </c>
      <c r="I10" s="506" t="s">
        <v>511</v>
      </c>
      <c r="J10" s="506" t="s">
        <v>512</v>
      </c>
      <c r="K10" s="506" t="s">
        <v>513</v>
      </c>
      <c r="L10" s="507">
        <v>53.57</v>
      </c>
      <c r="M10" s="507">
        <v>107.14</v>
      </c>
      <c r="N10" s="506">
        <v>2</v>
      </c>
      <c r="O10" s="573">
        <v>0.5</v>
      </c>
      <c r="P10" s="507">
        <v>107.14</v>
      </c>
      <c r="Q10" s="527">
        <v>1</v>
      </c>
      <c r="R10" s="506">
        <v>2</v>
      </c>
      <c r="S10" s="527">
        <v>1</v>
      </c>
      <c r="T10" s="573">
        <v>0.5</v>
      </c>
      <c r="U10" s="528">
        <v>1</v>
      </c>
    </row>
    <row r="11" spans="1:21" ht="14.4" customHeight="1" x14ac:dyDescent="0.3">
      <c r="A11" s="505">
        <v>27</v>
      </c>
      <c r="B11" s="506" t="s">
        <v>478</v>
      </c>
      <c r="C11" s="506" t="s">
        <v>482</v>
      </c>
      <c r="D11" s="571" t="s">
        <v>1609</v>
      </c>
      <c r="E11" s="572" t="s">
        <v>497</v>
      </c>
      <c r="F11" s="506" t="s">
        <v>479</v>
      </c>
      <c r="G11" s="506" t="s">
        <v>514</v>
      </c>
      <c r="H11" s="506" t="s">
        <v>1612</v>
      </c>
      <c r="I11" s="506" t="s">
        <v>515</v>
      </c>
      <c r="J11" s="506" t="s">
        <v>516</v>
      </c>
      <c r="K11" s="506" t="s">
        <v>517</v>
      </c>
      <c r="L11" s="507">
        <v>47.7</v>
      </c>
      <c r="M11" s="507">
        <v>47.7</v>
      </c>
      <c r="N11" s="506">
        <v>1</v>
      </c>
      <c r="O11" s="573">
        <v>1</v>
      </c>
      <c r="P11" s="507"/>
      <c r="Q11" s="527">
        <v>0</v>
      </c>
      <c r="R11" s="506"/>
      <c r="S11" s="527">
        <v>0</v>
      </c>
      <c r="T11" s="573"/>
      <c r="U11" s="528">
        <v>0</v>
      </c>
    </row>
    <row r="12" spans="1:21" ht="14.4" customHeight="1" x14ac:dyDescent="0.3">
      <c r="A12" s="505">
        <v>27</v>
      </c>
      <c r="B12" s="506" t="s">
        <v>478</v>
      </c>
      <c r="C12" s="506" t="s">
        <v>482</v>
      </c>
      <c r="D12" s="571" t="s">
        <v>1609</v>
      </c>
      <c r="E12" s="572" t="s">
        <v>497</v>
      </c>
      <c r="F12" s="506" t="s">
        <v>479</v>
      </c>
      <c r="G12" s="506" t="s">
        <v>518</v>
      </c>
      <c r="H12" s="506" t="s">
        <v>452</v>
      </c>
      <c r="I12" s="506" t="s">
        <v>519</v>
      </c>
      <c r="J12" s="506" t="s">
        <v>520</v>
      </c>
      <c r="K12" s="506" t="s">
        <v>521</v>
      </c>
      <c r="L12" s="507">
        <v>127.91</v>
      </c>
      <c r="M12" s="507">
        <v>127.91</v>
      </c>
      <c r="N12" s="506">
        <v>1</v>
      </c>
      <c r="O12" s="573">
        <v>1</v>
      </c>
      <c r="P12" s="507">
        <v>127.91</v>
      </c>
      <c r="Q12" s="527">
        <v>1</v>
      </c>
      <c r="R12" s="506">
        <v>1</v>
      </c>
      <c r="S12" s="527">
        <v>1</v>
      </c>
      <c r="T12" s="573">
        <v>1</v>
      </c>
      <c r="U12" s="528">
        <v>1</v>
      </c>
    </row>
    <row r="13" spans="1:21" ht="14.4" customHeight="1" x14ac:dyDescent="0.3">
      <c r="A13" s="505">
        <v>27</v>
      </c>
      <c r="B13" s="506" t="s">
        <v>478</v>
      </c>
      <c r="C13" s="506" t="s">
        <v>482</v>
      </c>
      <c r="D13" s="571" t="s">
        <v>1609</v>
      </c>
      <c r="E13" s="572" t="s">
        <v>497</v>
      </c>
      <c r="F13" s="506" t="s">
        <v>479</v>
      </c>
      <c r="G13" s="506" t="s">
        <v>522</v>
      </c>
      <c r="H13" s="506" t="s">
        <v>452</v>
      </c>
      <c r="I13" s="506" t="s">
        <v>523</v>
      </c>
      <c r="J13" s="506" t="s">
        <v>524</v>
      </c>
      <c r="K13" s="506" t="s">
        <v>525</v>
      </c>
      <c r="L13" s="507">
        <v>0</v>
      </c>
      <c r="M13" s="507">
        <v>0</v>
      </c>
      <c r="N13" s="506">
        <v>1</v>
      </c>
      <c r="O13" s="573">
        <v>0.5</v>
      </c>
      <c r="P13" s="507">
        <v>0</v>
      </c>
      <c r="Q13" s="527"/>
      <c r="R13" s="506">
        <v>1</v>
      </c>
      <c r="S13" s="527">
        <v>1</v>
      </c>
      <c r="T13" s="573">
        <v>0.5</v>
      </c>
      <c r="U13" s="528">
        <v>1</v>
      </c>
    </row>
    <row r="14" spans="1:21" ht="14.4" customHeight="1" x14ac:dyDescent="0.3">
      <c r="A14" s="505">
        <v>27</v>
      </c>
      <c r="B14" s="506" t="s">
        <v>478</v>
      </c>
      <c r="C14" s="506" t="s">
        <v>482</v>
      </c>
      <c r="D14" s="571" t="s">
        <v>1609</v>
      </c>
      <c r="E14" s="572" t="s">
        <v>497</v>
      </c>
      <c r="F14" s="506" t="s">
        <v>479</v>
      </c>
      <c r="G14" s="506" t="s">
        <v>526</v>
      </c>
      <c r="H14" s="506" t="s">
        <v>452</v>
      </c>
      <c r="I14" s="506" t="s">
        <v>527</v>
      </c>
      <c r="J14" s="506" t="s">
        <v>528</v>
      </c>
      <c r="K14" s="506" t="s">
        <v>529</v>
      </c>
      <c r="L14" s="507">
        <v>453.79</v>
      </c>
      <c r="M14" s="507">
        <v>453.79</v>
      </c>
      <c r="N14" s="506">
        <v>1</v>
      </c>
      <c r="O14" s="573">
        <v>0.5</v>
      </c>
      <c r="P14" s="507">
        <v>453.79</v>
      </c>
      <c r="Q14" s="527">
        <v>1</v>
      </c>
      <c r="R14" s="506">
        <v>1</v>
      </c>
      <c r="S14" s="527">
        <v>1</v>
      </c>
      <c r="T14" s="573">
        <v>0.5</v>
      </c>
      <c r="U14" s="528">
        <v>1</v>
      </c>
    </row>
    <row r="15" spans="1:21" ht="14.4" customHeight="1" x14ac:dyDescent="0.3">
      <c r="A15" s="505">
        <v>27</v>
      </c>
      <c r="B15" s="506" t="s">
        <v>478</v>
      </c>
      <c r="C15" s="506" t="s">
        <v>482</v>
      </c>
      <c r="D15" s="571" t="s">
        <v>1609</v>
      </c>
      <c r="E15" s="572" t="s">
        <v>497</v>
      </c>
      <c r="F15" s="506" t="s">
        <v>479</v>
      </c>
      <c r="G15" s="506" t="s">
        <v>530</v>
      </c>
      <c r="H15" s="506" t="s">
        <v>1612</v>
      </c>
      <c r="I15" s="506" t="s">
        <v>531</v>
      </c>
      <c r="J15" s="506" t="s">
        <v>532</v>
      </c>
      <c r="K15" s="506" t="s">
        <v>533</v>
      </c>
      <c r="L15" s="507">
        <v>155.81</v>
      </c>
      <c r="M15" s="507">
        <v>155.81</v>
      </c>
      <c r="N15" s="506">
        <v>1</v>
      </c>
      <c r="O15" s="573">
        <v>1</v>
      </c>
      <c r="P15" s="507">
        <v>155.81</v>
      </c>
      <c r="Q15" s="527">
        <v>1</v>
      </c>
      <c r="R15" s="506">
        <v>1</v>
      </c>
      <c r="S15" s="527">
        <v>1</v>
      </c>
      <c r="T15" s="573">
        <v>1</v>
      </c>
      <c r="U15" s="528">
        <v>1</v>
      </c>
    </row>
    <row r="16" spans="1:21" ht="14.4" customHeight="1" x14ac:dyDescent="0.3">
      <c r="A16" s="505">
        <v>27</v>
      </c>
      <c r="B16" s="506" t="s">
        <v>478</v>
      </c>
      <c r="C16" s="506" t="s">
        <v>482</v>
      </c>
      <c r="D16" s="571" t="s">
        <v>1609</v>
      </c>
      <c r="E16" s="572" t="s">
        <v>497</v>
      </c>
      <c r="F16" s="506" t="s">
        <v>479</v>
      </c>
      <c r="G16" s="506" t="s">
        <v>504</v>
      </c>
      <c r="H16" s="506" t="s">
        <v>1612</v>
      </c>
      <c r="I16" s="506" t="s">
        <v>534</v>
      </c>
      <c r="J16" s="506" t="s">
        <v>506</v>
      </c>
      <c r="K16" s="506" t="s">
        <v>535</v>
      </c>
      <c r="L16" s="507">
        <v>654.95000000000005</v>
      </c>
      <c r="M16" s="507">
        <v>654.95000000000005</v>
      </c>
      <c r="N16" s="506">
        <v>1</v>
      </c>
      <c r="O16" s="573">
        <v>1</v>
      </c>
      <c r="P16" s="507">
        <v>654.95000000000005</v>
      </c>
      <c r="Q16" s="527">
        <v>1</v>
      </c>
      <c r="R16" s="506">
        <v>1</v>
      </c>
      <c r="S16" s="527">
        <v>1</v>
      </c>
      <c r="T16" s="573">
        <v>1</v>
      </c>
      <c r="U16" s="528">
        <v>1</v>
      </c>
    </row>
    <row r="17" spans="1:21" ht="14.4" customHeight="1" x14ac:dyDescent="0.3">
      <c r="A17" s="505">
        <v>27</v>
      </c>
      <c r="B17" s="506" t="s">
        <v>478</v>
      </c>
      <c r="C17" s="506" t="s">
        <v>482</v>
      </c>
      <c r="D17" s="571" t="s">
        <v>1609</v>
      </c>
      <c r="E17" s="572" t="s">
        <v>497</v>
      </c>
      <c r="F17" s="506" t="s">
        <v>479</v>
      </c>
      <c r="G17" s="506" t="s">
        <v>536</v>
      </c>
      <c r="H17" s="506" t="s">
        <v>452</v>
      </c>
      <c r="I17" s="506" t="s">
        <v>537</v>
      </c>
      <c r="J17" s="506" t="s">
        <v>538</v>
      </c>
      <c r="K17" s="506" t="s">
        <v>539</v>
      </c>
      <c r="L17" s="507">
        <v>154.36000000000001</v>
      </c>
      <c r="M17" s="507">
        <v>308.72000000000003</v>
      </c>
      <c r="N17" s="506">
        <v>2</v>
      </c>
      <c r="O17" s="573">
        <v>0.5</v>
      </c>
      <c r="P17" s="507">
        <v>308.72000000000003</v>
      </c>
      <c r="Q17" s="527">
        <v>1</v>
      </c>
      <c r="R17" s="506">
        <v>2</v>
      </c>
      <c r="S17" s="527">
        <v>1</v>
      </c>
      <c r="T17" s="573">
        <v>0.5</v>
      </c>
      <c r="U17" s="528">
        <v>1</v>
      </c>
    </row>
    <row r="18" spans="1:21" ht="14.4" customHeight="1" x14ac:dyDescent="0.3">
      <c r="A18" s="505">
        <v>27</v>
      </c>
      <c r="B18" s="506" t="s">
        <v>478</v>
      </c>
      <c r="C18" s="506" t="s">
        <v>482</v>
      </c>
      <c r="D18" s="571" t="s">
        <v>1609</v>
      </c>
      <c r="E18" s="572" t="s">
        <v>495</v>
      </c>
      <c r="F18" s="506" t="s">
        <v>479</v>
      </c>
      <c r="G18" s="506" t="s">
        <v>514</v>
      </c>
      <c r="H18" s="506" t="s">
        <v>1612</v>
      </c>
      <c r="I18" s="506" t="s">
        <v>540</v>
      </c>
      <c r="J18" s="506" t="s">
        <v>516</v>
      </c>
      <c r="K18" s="506" t="s">
        <v>541</v>
      </c>
      <c r="L18" s="507">
        <v>143.09</v>
      </c>
      <c r="M18" s="507">
        <v>143.09</v>
      </c>
      <c r="N18" s="506">
        <v>1</v>
      </c>
      <c r="O18" s="573">
        <v>1</v>
      </c>
      <c r="P18" s="507">
        <v>143.09</v>
      </c>
      <c r="Q18" s="527">
        <v>1</v>
      </c>
      <c r="R18" s="506">
        <v>1</v>
      </c>
      <c r="S18" s="527">
        <v>1</v>
      </c>
      <c r="T18" s="573">
        <v>1</v>
      </c>
      <c r="U18" s="528">
        <v>1</v>
      </c>
    </row>
    <row r="19" spans="1:21" ht="14.4" customHeight="1" x14ac:dyDescent="0.3">
      <c r="A19" s="505">
        <v>27</v>
      </c>
      <c r="B19" s="506" t="s">
        <v>478</v>
      </c>
      <c r="C19" s="506" t="s">
        <v>482</v>
      </c>
      <c r="D19" s="571" t="s">
        <v>1609</v>
      </c>
      <c r="E19" s="572" t="s">
        <v>499</v>
      </c>
      <c r="F19" s="506" t="s">
        <v>479</v>
      </c>
      <c r="G19" s="506" t="s">
        <v>514</v>
      </c>
      <c r="H19" s="506" t="s">
        <v>1612</v>
      </c>
      <c r="I19" s="506" t="s">
        <v>515</v>
      </c>
      <c r="J19" s="506" t="s">
        <v>516</v>
      </c>
      <c r="K19" s="506" t="s">
        <v>517</v>
      </c>
      <c r="L19" s="507">
        <v>47.7</v>
      </c>
      <c r="M19" s="507">
        <v>190.8</v>
      </c>
      <c r="N19" s="506">
        <v>4</v>
      </c>
      <c r="O19" s="573">
        <v>2</v>
      </c>
      <c r="P19" s="507">
        <v>190.8</v>
      </c>
      <c r="Q19" s="527">
        <v>1</v>
      </c>
      <c r="R19" s="506">
        <v>4</v>
      </c>
      <c r="S19" s="527">
        <v>1</v>
      </c>
      <c r="T19" s="573">
        <v>2</v>
      </c>
      <c r="U19" s="528">
        <v>1</v>
      </c>
    </row>
    <row r="20" spans="1:21" ht="14.4" customHeight="1" x14ac:dyDescent="0.3">
      <c r="A20" s="505">
        <v>27</v>
      </c>
      <c r="B20" s="506" t="s">
        <v>478</v>
      </c>
      <c r="C20" s="506" t="s">
        <v>482</v>
      </c>
      <c r="D20" s="571" t="s">
        <v>1609</v>
      </c>
      <c r="E20" s="572" t="s">
        <v>499</v>
      </c>
      <c r="F20" s="506" t="s">
        <v>479</v>
      </c>
      <c r="G20" s="506" t="s">
        <v>542</v>
      </c>
      <c r="H20" s="506" t="s">
        <v>452</v>
      </c>
      <c r="I20" s="506" t="s">
        <v>543</v>
      </c>
      <c r="J20" s="506" t="s">
        <v>544</v>
      </c>
      <c r="K20" s="506" t="s">
        <v>545</v>
      </c>
      <c r="L20" s="507">
        <v>107.27</v>
      </c>
      <c r="M20" s="507">
        <v>214.54</v>
      </c>
      <c r="N20" s="506">
        <v>2</v>
      </c>
      <c r="O20" s="573">
        <v>1</v>
      </c>
      <c r="P20" s="507"/>
      <c r="Q20" s="527">
        <v>0</v>
      </c>
      <c r="R20" s="506"/>
      <c r="S20" s="527">
        <v>0</v>
      </c>
      <c r="T20" s="573"/>
      <c r="U20" s="528">
        <v>0</v>
      </c>
    </row>
    <row r="21" spans="1:21" ht="14.4" customHeight="1" x14ac:dyDescent="0.3">
      <c r="A21" s="505">
        <v>27</v>
      </c>
      <c r="B21" s="506" t="s">
        <v>478</v>
      </c>
      <c r="C21" s="506" t="s">
        <v>482</v>
      </c>
      <c r="D21" s="571" t="s">
        <v>1609</v>
      </c>
      <c r="E21" s="572" t="s">
        <v>494</v>
      </c>
      <c r="F21" s="506" t="s">
        <v>479</v>
      </c>
      <c r="G21" s="506" t="s">
        <v>514</v>
      </c>
      <c r="H21" s="506" t="s">
        <v>1612</v>
      </c>
      <c r="I21" s="506" t="s">
        <v>515</v>
      </c>
      <c r="J21" s="506" t="s">
        <v>516</v>
      </c>
      <c r="K21" s="506" t="s">
        <v>517</v>
      </c>
      <c r="L21" s="507">
        <v>47.7</v>
      </c>
      <c r="M21" s="507">
        <v>47.7</v>
      </c>
      <c r="N21" s="506">
        <v>1</v>
      </c>
      <c r="O21" s="573">
        <v>1</v>
      </c>
      <c r="P21" s="507">
        <v>47.7</v>
      </c>
      <c r="Q21" s="527">
        <v>1</v>
      </c>
      <c r="R21" s="506">
        <v>1</v>
      </c>
      <c r="S21" s="527">
        <v>1</v>
      </c>
      <c r="T21" s="573">
        <v>1</v>
      </c>
      <c r="U21" s="528">
        <v>1</v>
      </c>
    </row>
    <row r="22" spans="1:21" ht="14.4" customHeight="1" x14ac:dyDescent="0.3">
      <c r="A22" s="505">
        <v>27</v>
      </c>
      <c r="B22" s="506" t="s">
        <v>478</v>
      </c>
      <c r="C22" s="506" t="s">
        <v>484</v>
      </c>
      <c r="D22" s="571" t="s">
        <v>1610</v>
      </c>
      <c r="E22" s="572" t="s">
        <v>492</v>
      </c>
      <c r="F22" s="506" t="s">
        <v>479</v>
      </c>
      <c r="G22" s="506" t="s">
        <v>546</v>
      </c>
      <c r="H22" s="506" t="s">
        <v>452</v>
      </c>
      <c r="I22" s="506" t="s">
        <v>547</v>
      </c>
      <c r="J22" s="506" t="s">
        <v>548</v>
      </c>
      <c r="K22" s="506" t="s">
        <v>549</v>
      </c>
      <c r="L22" s="507">
        <v>2666.33</v>
      </c>
      <c r="M22" s="507">
        <v>2666.33</v>
      </c>
      <c r="N22" s="506">
        <v>1</v>
      </c>
      <c r="O22" s="573">
        <v>1</v>
      </c>
      <c r="P22" s="507"/>
      <c r="Q22" s="527">
        <v>0</v>
      </c>
      <c r="R22" s="506"/>
      <c r="S22" s="527">
        <v>0</v>
      </c>
      <c r="T22" s="573"/>
      <c r="U22" s="528">
        <v>0</v>
      </c>
    </row>
    <row r="23" spans="1:21" ht="14.4" customHeight="1" x14ac:dyDescent="0.3">
      <c r="A23" s="505">
        <v>27</v>
      </c>
      <c r="B23" s="506" t="s">
        <v>478</v>
      </c>
      <c r="C23" s="506" t="s">
        <v>484</v>
      </c>
      <c r="D23" s="571" t="s">
        <v>1610</v>
      </c>
      <c r="E23" s="572" t="s">
        <v>496</v>
      </c>
      <c r="F23" s="506" t="s">
        <v>479</v>
      </c>
      <c r="G23" s="506" t="s">
        <v>550</v>
      </c>
      <c r="H23" s="506" t="s">
        <v>452</v>
      </c>
      <c r="I23" s="506" t="s">
        <v>551</v>
      </c>
      <c r="J23" s="506" t="s">
        <v>552</v>
      </c>
      <c r="K23" s="506" t="s">
        <v>553</v>
      </c>
      <c r="L23" s="507">
        <v>35.11</v>
      </c>
      <c r="M23" s="507">
        <v>105.33</v>
      </c>
      <c r="N23" s="506">
        <v>3</v>
      </c>
      <c r="O23" s="573">
        <v>0.5</v>
      </c>
      <c r="P23" s="507"/>
      <c r="Q23" s="527">
        <v>0</v>
      </c>
      <c r="R23" s="506"/>
      <c r="S23" s="527">
        <v>0</v>
      </c>
      <c r="T23" s="573"/>
      <c r="U23" s="528">
        <v>0</v>
      </c>
    </row>
    <row r="24" spans="1:21" ht="14.4" customHeight="1" x14ac:dyDescent="0.3">
      <c r="A24" s="505">
        <v>27</v>
      </c>
      <c r="B24" s="506" t="s">
        <v>478</v>
      </c>
      <c r="C24" s="506" t="s">
        <v>484</v>
      </c>
      <c r="D24" s="571" t="s">
        <v>1610</v>
      </c>
      <c r="E24" s="572" t="s">
        <v>496</v>
      </c>
      <c r="F24" s="506" t="s">
        <v>479</v>
      </c>
      <c r="G24" s="506" t="s">
        <v>554</v>
      </c>
      <c r="H24" s="506" t="s">
        <v>1612</v>
      </c>
      <c r="I24" s="506" t="s">
        <v>555</v>
      </c>
      <c r="J24" s="506" t="s">
        <v>556</v>
      </c>
      <c r="K24" s="506" t="s">
        <v>557</v>
      </c>
      <c r="L24" s="507">
        <v>31.09</v>
      </c>
      <c r="M24" s="507">
        <v>155.44999999999999</v>
      </c>
      <c r="N24" s="506">
        <v>5</v>
      </c>
      <c r="O24" s="573">
        <v>2.5</v>
      </c>
      <c r="P24" s="507">
        <v>155.44999999999999</v>
      </c>
      <c r="Q24" s="527">
        <v>1</v>
      </c>
      <c r="R24" s="506">
        <v>5</v>
      </c>
      <c r="S24" s="527">
        <v>1</v>
      </c>
      <c r="T24" s="573">
        <v>2.5</v>
      </c>
      <c r="U24" s="528">
        <v>1</v>
      </c>
    </row>
    <row r="25" spans="1:21" ht="14.4" customHeight="1" x14ac:dyDescent="0.3">
      <c r="A25" s="505">
        <v>27</v>
      </c>
      <c r="B25" s="506" t="s">
        <v>478</v>
      </c>
      <c r="C25" s="506" t="s">
        <v>484</v>
      </c>
      <c r="D25" s="571" t="s">
        <v>1610</v>
      </c>
      <c r="E25" s="572" t="s">
        <v>496</v>
      </c>
      <c r="F25" s="506" t="s">
        <v>479</v>
      </c>
      <c r="G25" s="506" t="s">
        <v>558</v>
      </c>
      <c r="H25" s="506" t="s">
        <v>452</v>
      </c>
      <c r="I25" s="506" t="s">
        <v>559</v>
      </c>
      <c r="J25" s="506" t="s">
        <v>560</v>
      </c>
      <c r="K25" s="506" t="s">
        <v>561</v>
      </c>
      <c r="L25" s="507">
        <v>392.41</v>
      </c>
      <c r="M25" s="507">
        <v>392.41</v>
      </c>
      <c r="N25" s="506">
        <v>1</v>
      </c>
      <c r="O25" s="573">
        <v>0.5</v>
      </c>
      <c r="P25" s="507">
        <v>392.41</v>
      </c>
      <c r="Q25" s="527">
        <v>1</v>
      </c>
      <c r="R25" s="506">
        <v>1</v>
      </c>
      <c r="S25" s="527">
        <v>1</v>
      </c>
      <c r="T25" s="573">
        <v>0.5</v>
      </c>
      <c r="U25" s="528">
        <v>1</v>
      </c>
    </row>
    <row r="26" spans="1:21" ht="14.4" customHeight="1" x14ac:dyDescent="0.3">
      <c r="A26" s="505">
        <v>27</v>
      </c>
      <c r="B26" s="506" t="s">
        <v>478</v>
      </c>
      <c r="C26" s="506" t="s">
        <v>484</v>
      </c>
      <c r="D26" s="571" t="s">
        <v>1610</v>
      </c>
      <c r="E26" s="572" t="s">
        <v>496</v>
      </c>
      <c r="F26" s="506" t="s">
        <v>479</v>
      </c>
      <c r="G26" s="506" t="s">
        <v>558</v>
      </c>
      <c r="H26" s="506" t="s">
        <v>452</v>
      </c>
      <c r="I26" s="506" t="s">
        <v>562</v>
      </c>
      <c r="J26" s="506" t="s">
        <v>560</v>
      </c>
      <c r="K26" s="506" t="s">
        <v>563</v>
      </c>
      <c r="L26" s="507">
        <v>603.72</v>
      </c>
      <c r="M26" s="507">
        <v>603.72</v>
      </c>
      <c r="N26" s="506">
        <v>1</v>
      </c>
      <c r="O26" s="573">
        <v>0.5</v>
      </c>
      <c r="P26" s="507"/>
      <c r="Q26" s="527">
        <v>0</v>
      </c>
      <c r="R26" s="506"/>
      <c r="S26" s="527">
        <v>0</v>
      </c>
      <c r="T26" s="573"/>
      <c r="U26" s="528">
        <v>0</v>
      </c>
    </row>
    <row r="27" spans="1:21" ht="14.4" customHeight="1" x14ac:dyDescent="0.3">
      <c r="A27" s="505">
        <v>27</v>
      </c>
      <c r="B27" s="506" t="s">
        <v>478</v>
      </c>
      <c r="C27" s="506" t="s">
        <v>484</v>
      </c>
      <c r="D27" s="571" t="s">
        <v>1610</v>
      </c>
      <c r="E27" s="572" t="s">
        <v>496</v>
      </c>
      <c r="F27" s="506" t="s">
        <v>479</v>
      </c>
      <c r="G27" s="506" t="s">
        <v>564</v>
      </c>
      <c r="H27" s="506" t="s">
        <v>452</v>
      </c>
      <c r="I27" s="506" t="s">
        <v>565</v>
      </c>
      <c r="J27" s="506" t="s">
        <v>566</v>
      </c>
      <c r="K27" s="506" t="s">
        <v>517</v>
      </c>
      <c r="L27" s="507">
        <v>35.11</v>
      </c>
      <c r="M27" s="507">
        <v>105.33</v>
      </c>
      <c r="N27" s="506">
        <v>3</v>
      </c>
      <c r="O27" s="573">
        <v>1</v>
      </c>
      <c r="P27" s="507"/>
      <c r="Q27" s="527">
        <v>0</v>
      </c>
      <c r="R27" s="506"/>
      <c r="S27" s="527">
        <v>0</v>
      </c>
      <c r="T27" s="573"/>
      <c r="U27" s="528">
        <v>0</v>
      </c>
    </row>
    <row r="28" spans="1:21" ht="14.4" customHeight="1" x14ac:dyDescent="0.3">
      <c r="A28" s="505">
        <v>27</v>
      </c>
      <c r="B28" s="506" t="s">
        <v>478</v>
      </c>
      <c r="C28" s="506" t="s">
        <v>484</v>
      </c>
      <c r="D28" s="571" t="s">
        <v>1610</v>
      </c>
      <c r="E28" s="572" t="s">
        <v>496</v>
      </c>
      <c r="F28" s="506" t="s">
        <v>479</v>
      </c>
      <c r="G28" s="506" t="s">
        <v>564</v>
      </c>
      <c r="H28" s="506" t="s">
        <v>1612</v>
      </c>
      <c r="I28" s="506" t="s">
        <v>567</v>
      </c>
      <c r="J28" s="506" t="s">
        <v>568</v>
      </c>
      <c r="K28" s="506" t="s">
        <v>517</v>
      </c>
      <c r="L28" s="507">
        <v>35.11</v>
      </c>
      <c r="M28" s="507">
        <v>105.33</v>
      </c>
      <c r="N28" s="506">
        <v>3</v>
      </c>
      <c r="O28" s="573">
        <v>1</v>
      </c>
      <c r="P28" s="507">
        <v>105.33</v>
      </c>
      <c r="Q28" s="527">
        <v>1</v>
      </c>
      <c r="R28" s="506">
        <v>3</v>
      </c>
      <c r="S28" s="527">
        <v>1</v>
      </c>
      <c r="T28" s="573">
        <v>1</v>
      </c>
      <c r="U28" s="528">
        <v>1</v>
      </c>
    </row>
    <row r="29" spans="1:21" ht="14.4" customHeight="1" x14ac:dyDescent="0.3">
      <c r="A29" s="505">
        <v>27</v>
      </c>
      <c r="B29" s="506" t="s">
        <v>478</v>
      </c>
      <c r="C29" s="506" t="s">
        <v>484</v>
      </c>
      <c r="D29" s="571" t="s">
        <v>1610</v>
      </c>
      <c r="E29" s="572" t="s">
        <v>496</v>
      </c>
      <c r="F29" s="506" t="s">
        <v>479</v>
      </c>
      <c r="G29" s="506" t="s">
        <v>564</v>
      </c>
      <c r="H29" s="506" t="s">
        <v>452</v>
      </c>
      <c r="I29" s="506" t="s">
        <v>569</v>
      </c>
      <c r="J29" s="506" t="s">
        <v>566</v>
      </c>
      <c r="K29" s="506" t="s">
        <v>517</v>
      </c>
      <c r="L29" s="507">
        <v>35.11</v>
      </c>
      <c r="M29" s="507">
        <v>140.44</v>
      </c>
      <c r="N29" s="506">
        <v>4</v>
      </c>
      <c r="O29" s="573">
        <v>1.5</v>
      </c>
      <c r="P29" s="507">
        <v>35.11</v>
      </c>
      <c r="Q29" s="527">
        <v>0.25</v>
      </c>
      <c r="R29" s="506">
        <v>1</v>
      </c>
      <c r="S29" s="527">
        <v>0.25</v>
      </c>
      <c r="T29" s="573">
        <v>1</v>
      </c>
      <c r="U29" s="528">
        <v>0.66666666666666663</v>
      </c>
    </row>
    <row r="30" spans="1:21" ht="14.4" customHeight="1" x14ac:dyDescent="0.3">
      <c r="A30" s="505">
        <v>27</v>
      </c>
      <c r="B30" s="506" t="s">
        <v>478</v>
      </c>
      <c r="C30" s="506" t="s">
        <v>484</v>
      </c>
      <c r="D30" s="571" t="s">
        <v>1610</v>
      </c>
      <c r="E30" s="572" t="s">
        <v>496</v>
      </c>
      <c r="F30" s="506" t="s">
        <v>479</v>
      </c>
      <c r="G30" s="506" t="s">
        <v>570</v>
      </c>
      <c r="H30" s="506" t="s">
        <v>1612</v>
      </c>
      <c r="I30" s="506" t="s">
        <v>571</v>
      </c>
      <c r="J30" s="506" t="s">
        <v>572</v>
      </c>
      <c r="K30" s="506" t="s">
        <v>573</v>
      </c>
      <c r="L30" s="507">
        <v>556.04</v>
      </c>
      <c r="M30" s="507">
        <v>1112.08</v>
      </c>
      <c r="N30" s="506">
        <v>2</v>
      </c>
      <c r="O30" s="573">
        <v>1.5</v>
      </c>
      <c r="P30" s="507">
        <v>556.04</v>
      </c>
      <c r="Q30" s="527">
        <v>0.5</v>
      </c>
      <c r="R30" s="506">
        <v>1</v>
      </c>
      <c r="S30" s="527">
        <v>0.5</v>
      </c>
      <c r="T30" s="573">
        <v>1</v>
      </c>
      <c r="U30" s="528">
        <v>0.66666666666666663</v>
      </c>
    </row>
    <row r="31" spans="1:21" ht="14.4" customHeight="1" x14ac:dyDescent="0.3">
      <c r="A31" s="505">
        <v>27</v>
      </c>
      <c r="B31" s="506" t="s">
        <v>478</v>
      </c>
      <c r="C31" s="506" t="s">
        <v>484</v>
      </c>
      <c r="D31" s="571" t="s">
        <v>1610</v>
      </c>
      <c r="E31" s="572" t="s">
        <v>496</v>
      </c>
      <c r="F31" s="506" t="s">
        <v>479</v>
      </c>
      <c r="G31" s="506" t="s">
        <v>574</v>
      </c>
      <c r="H31" s="506" t="s">
        <v>452</v>
      </c>
      <c r="I31" s="506" t="s">
        <v>575</v>
      </c>
      <c r="J31" s="506" t="s">
        <v>576</v>
      </c>
      <c r="K31" s="506" t="s">
        <v>577</v>
      </c>
      <c r="L31" s="507">
        <v>105.63</v>
      </c>
      <c r="M31" s="507">
        <v>105.63</v>
      </c>
      <c r="N31" s="506">
        <v>1</v>
      </c>
      <c r="O31" s="573">
        <v>1</v>
      </c>
      <c r="P31" s="507">
        <v>105.63</v>
      </c>
      <c r="Q31" s="527">
        <v>1</v>
      </c>
      <c r="R31" s="506">
        <v>1</v>
      </c>
      <c r="S31" s="527">
        <v>1</v>
      </c>
      <c r="T31" s="573">
        <v>1</v>
      </c>
      <c r="U31" s="528">
        <v>1</v>
      </c>
    </row>
    <row r="32" spans="1:21" ht="14.4" customHeight="1" x14ac:dyDescent="0.3">
      <c r="A32" s="505">
        <v>27</v>
      </c>
      <c r="B32" s="506" t="s">
        <v>478</v>
      </c>
      <c r="C32" s="506" t="s">
        <v>484</v>
      </c>
      <c r="D32" s="571" t="s">
        <v>1610</v>
      </c>
      <c r="E32" s="572" t="s">
        <v>496</v>
      </c>
      <c r="F32" s="506" t="s">
        <v>479</v>
      </c>
      <c r="G32" s="506" t="s">
        <v>578</v>
      </c>
      <c r="H32" s="506" t="s">
        <v>452</v>
      </c>
      <c r="I32" s="506" t="s">
        <v>579</v>
      </c>
      <c r="J32" s="506" t="s">
        <v>580</v>
      </c>
      <c r="K32" s="506" t="s">
        <v>581</v>
      </c>
      <c r="L32" s="507">
        <v>164.01</v>
      </c>
      <c r="M32" s="507">
        <v>328.02</v>
      </c>
      <c r="N32" s="506">
        <v>2</v>
      </c>
      <c r="O32" s="573">
        <v>1.5</v>
      </c>
      <c r="P32" s="507"/>
      <c r="Q32" s="527">
        <v>0</v>
      </c>
      <c r="R32" s="506"/>
      <c r="S32" s="527">
        <v>0</v>
      </c>
      <c r="T32" s="573"/>
      <c r="U32" s="528">
        <v>0</v>
      </c>
    </row>
    <row r="33" spans="1:21" ht="14.4" customHeight="1" x14ac:dyDescent="0.3">
      <c r="A33" s="505">
        <v>27</v>
      </c>
      <c r="B33" s="506" t="s">
        <v>478</v>
      </c>
      <c r="C33" s="506" t="s">
        <v>484</v>
      </c>
      <c r="D33" s="571" t="s">
        <v>1610</v>
      </c>
      <c r="E33" s="572" t="s">
        <v>496</v>
      </c>
      <c r="F33" s="506" t="s">
        <v>479</v>
      </c>
      <c r="G33" s="506" t="s">
        <v>578</v>
      </c>
      <c r="H33" s="506" t="s">
        <v>452</v>
      </c>
      <c r="I33" s="506" t="s">
        <v>582</v>
      </c>
      <c r="J33" s="506" t="s">
        <v>583</v>
      </c>
      <c r="K33" s="506" t="s">
        <v>584</v>
      </c>
      <c r="L33" s="507">
        <v>49.2</v>
      </c>
      <c r="M33" s="507">
        <v>147.60000000000002</v>
      </c>
      <c r="N33" s="506">
        <v>3</v>
      </c>
      <c r="O33" s="573">
        <v>0.5</v>
      </c>
      <c r="P33" s="507">
        <v>147.60000000000002</v>
      </c>
      <c r="Q33" s="527">
        <v>1</v>
      </c>
      <c r="R33" s="506">
        <v>3</v>
      </c>
      <c r="S33" s="527">
        <v>1</v>
      </c>
      <c r="T33" s="573">
        <v>0.5</v>
      </c>
      <c r="U33" s="528">
        <v>1</v>
      </c>
    </row>
    <row r="34" spans="1:21" ht="14.4" customHeight="1" x14ac:dyDescent="0.3">
      <c r="A34" s="505">
        <v>27</v>
      </c>
      <c r="B34" s="506" t="s">
        <v>478</v>
      </c>
      <c r="C34" s="506" t="s">
        <v>484</v>
      </c>
      <c r="D34" s="571" t="s">
        <v>1610</v>
      </c>
      <c r="E34" s="572" t="s">
        <v>496</v>
      </c>
      <c r="F34" s="506" t="s">
        <v>479</v>
      </c>
      <c r="G34" s="506" t="s">
        <v>585</v>
      </c>
      <c r="H34" s="506" t="s">
        <v>452</v>
      </c>
      <c r="I34" s="506" t="s">
        <v>586</v>
      </c>
      <c r="J34" s="506" t="s">
        <v>587</v>
      </c>
      <c r="K34" s="506" t="s">
        <v>588</v>
      </c>
      <c r="L34" s="507">
        <v>237.31</v>
      </c>
      <c r="M34" s="507">
        <v>237.31</v>
      </c>
      <c r="N34" s="506">
        <v>1</v>
      </c>
      <c r="O34" s="573">
        <v>0.5</v>
      </c>
      <c r="P34" s="507">
        <v>237.31</v>
      </c>
      <c r="Q34" s="527">
        <v>1</v>
      </c>
      <c r="R34" s="506">
        <v>1</v>
      </c>
      <c r="S34" s="527">
        <v>1</v>
      </c>
      <c r="T34" s="573">
        <v>0.5</v>
      </c>
      <c r="U34" s="528">
        <v>1</v>
      </c>
    </row>
    <row r="35" spans="1:21" ht="14.4" customHeight="1" x14ac:dyDescent="0.3">
      <c r="A35" s="505">
        <v>27</v>
      </c>
      <c r="B35" s="506" t="s">
        <v>478</v>
      </c>
      <c r="C35" s="506" t="s">
        <v>484</v>
      </c>
      <c r="D35" s="571" t="s">
        <v>1610</v>
      </c>
      <c r="E35" s="572" t="s">
        <v>496</v>
      </c>
      <c r="F35" s="506" t="s">
        <v>479</v>
      </c>
      <c r="G35" s="506" t="s">
        <v>589</v>
      </c>
      <c r="H35" s="506" t="s">
        <v>452</v>
      </c>
      <c r="I35" s="506" t="s">
        <v>590</v>
      </c>
      <c r="J35" s="506" t="s">
        <v>591</v>
      </c>
      <c r="K35" s="506" t="s">
        <v>592</v>
      </c>
      <c r="L35" s="507">
        <v>132.97999999999999</v>
      </c>
      <c r="M35" s="507">
        <v>265.95999999999998</v>
      </c>
      <c r="N35" s="506">
        <v>2</v>
      </c>
      <c r="O35" s="573">
        <v>1</v>
      </c>
      <c r="P35" s="507"/>
      <c r="Q35" s="527">
        <v>0</v>
      </c>
      <c r="R35" s="506"/>
      <c r="S35" s="527">
        <v>0</v>
      </c>
      <c r="T35" s="573"/>
      <c r="U35" s="528">
        <v>0</v>
      </c>
    </row>
    <row r="36" spans="1:21" ht="14.4" customHeight="1" x14ac:dyDescent="0.3">
      <c r="A36" s="505">
        <v>27</v>
      </c>
      <c r="B36" s="506" t="s">
        <v>478</v>
      </c>
      <c r="C36" s="506" t="s">
        <v>484</v>
      </c>
      <c r="D36" s="571" t="s">
        <v>1610</v>
      </c>
      <c r="E36" s="572" t="s">
        <v>496</v>
      </c>
      <c r="F36" s="506" t="s">
        <v>479</v>
      </c>
      <c r="G36" s="506" t="s">
        <v>593</v>
      </c>
      <c r="H36" s="506" t="s">
        <v>452</v>
      </c>
      <c r="I36" s="506" t="s">
        <v>594</v>
      </c>
      <c r="J36" s="506" t="s">
        <v>595</v>
      </c>
      <c r="K36" s="506" t="s">
        <v>596</v>
      </c>
      <c r="L36" s="507">
        <v>58.62</v>
      </c>
      <c r="M36" s="507">
        <v>175.85999999999999</v>
      </c>
      <c r="N36" s="506">
        <v>3</v>
      </c>
      <c r="O36" s="573">
        <v>2</v>
      </c>
      <c r="P36" s="507">
        <v>117.24</v>
      </c>
      <c r="Q36" s="527">
        <v>0.66666666666666674</v>
      </c>
      <c r="R36" s="506">
        <v>2</v>
      </c>
      <c r="S36" s="527">
        <v>0.66666666666666663</v>
      </c>
      <c r="T36" s="573">
        <v>1</v>
      </c>
      <c r="U36" s="528">
        <v>0.5</v>
      </c>
    </row>
    <row r="37" spans="1:21" ht="14.4" customHeight="1" x14ac:dyDescent="0.3">
      <c r="A37" s="505">
        <v>27</v>
      </c>
      <c r="B37" s="506" t="s">
        <v>478</v>
      </c>
      <c r="C37" s="506" t="s">
        <v>484</v>
      </c>
      <c r="D37" s="571" t="s">
        <v>1610</v>
      </c>
      <c r="E37" s="572" t="s">
        <v>496</v>
      </c>
      <c r="F37" s="506" t="s">
        <v>479</v>
      </c>
      <c r="G37" s="506" t="s">
        <v>597</v>
      </c>
      <c r="H37" s="506" t="s">
        <v>1612</v>
      </c>
      <c r="I37" s="506" t="s">
        <v>598</v>
      </c>
      <c r="J37" s="506" t="s">
        <v>599</v>
      </c>
      <c r="K37" s="506" t="s">
        <v>600</v>
      </c>
      <c r="L37" s="507">
        <v>38.04</v>
      </c>
      <c r="M37" s="507">
        <v>38.04</v>
      </c>
      <c r="N37" s="506">
        <v>1</v>
      </c>
      <c r="O37" s="573">
        <v>0.5</v>
      </c>
      <c r="P37" s="507">
        <v>38.04</v>
      </c>
      <c r="Q37" s="527">
        <v>1</v>
      </c>
      <c r="R37" s="506">
        <v>1</v>
      </c>
      <c r="S37" s="527">
        <v>1</v>
      </c>
      <c r="T37" s="573">
        <v>0.5</v>
      </c>
      <c r="U37" s="528">
        <v>1</v>
      </c>
    </row>
    <row r="38" spans="1:21" ht="14.4" customHeight="1" x14ac:dyDescent="0.3">
      <c r="A38" s="505">
        <v>27</v>
      </c>
      <c r="B38" s="506" t="s">
        <v>478</v>
      </c>
      <c r="C38" s="506" t="s">
        <v>484</v>
      </c>
      <c r="D38" s="571" t="s">
        <v>1610</v>
      </c>
      <c r="E38" s="572" t="s">
        <v>496</v>
      </c>
      <c r="F38" s="506" t="s">
        <v>479</v>
      </c>
      <c r="G38" s="506" t="s">
        <v>597</v>
      </c>
      <c r="H38" s="506" t="s">
        <v>1612</v>
      </c>
      <c r="I38" s="506" t="s">
        <v>601</v>
      </c>
      <c r="J38" s="506" t="s">
        <v>599</v>
      </c>
      <c r="K38" s="506" t="s">
        <v>602</v>
      </c>
      <c r="L38" s="507">
        <v>17.559999999999999</v>
      </c>
      <c r="M38" s="507">
        <v>52.679999999999993</v>
      </c>
      <c r="N38" s="506">
        <v>3</v>
      </c>
      <c r="O38" s="573">
        <v>0.5</v>
      </c>
      <c r="P38" s="507"/>
      <c r="Q38" s="527">
        <v>0</v>
      </c>
      <c r="R38" s="506"/>
      <c r="S38" s="527">
        <v>0</v>
      </c>
      <c r="T38" s="573"/>
      <c r="U38" s="528">
        <v>0</v>
      </c>
    </row>
    <row r="39" spans="1:21" ht="14.4" customHeight="1" x14ac:dyDescent="0.3">
      <c r="A39" s="505">
        <v>27</v>
      </c>
      <c r="B39" s="506" t="s">
        <v>478</v>
      </c>
      <c r="C39" s="506" t="s">
        <v>484</v>
      </c>
      <c r="D39" s="571" t="s">
        <v>1610</v>
      </c>
      <c r="E39" s="572" t="s">
        <v>496</v>
      </c>
      <c r="F39" s="506" t="s">
        <v>479</v>
      </c>
      <c r="G39" s="506" t="s">
        <v>603</v>
      </c>
      <c r="H39" s="506" t="s">
        <v>1612</v>
      </c>
      <c r="I39" s="506" t="s">
        <v>604</v>
      </c>
      <c r="J39" s="506" t="s">
        <v>605</v>
      </c>
      <c r="K39" s="506" t="s">
        <v>606</v>
      </c>
      <c r="L39" s="507">
        <v>736.33</v>
      </c>
      <c r="M39" s="507">
        <v>2208.9900000000002</v>
      </c>
      <c r="N39" s="506">
        <v>3</v>
      </c>
      <c r="O39" s="573">
        <v>2</v>
      </c>
      <c r="P39" s="507">
        <v>2208.9900000000002</v>
      </c>
      <c r="Q39" s="527">
        <v>1</v>
      </c>
      <c r="R39" s="506">
        <v>3</v>
      </c>
      <c r="S39" s="527">
        <v>1</v>
      </c>
      <c r="T39" s="573">
        <v>2</v>
      </c>
      <c r="U39" s="528">
        <v>1</v>
      </c>
    </row>
    <row r="40" spans="1:21" ht="14.4" customHeight="1" x14ac:dyDescent="0.3">
      <c r="A40" s="505">
        <v>27</v>
      </c>
      <c r="B40" s="506" t="s">
        <v>478</v>
      </c>
      <c r="C40" s="506" t="s">
        <v>484</v>
      </c>
      <c r="D40" s="571" t="s">
        <v>1610</v>
      </c>
      <c r="E40" s="572" t="s">
        <v>496</v>
      </c>
      <c r="F40" s="506" t="s">
        <v>479</v>
      </c>
      <c r="G40" s="506" t="s">
        <v>607</v>
      </c>
      <c r="H40" s="506" t="s">
        <v>452</v>
      </c>
      <c r="I40" s="506" t="s">
        <v>608</v>
      </c>
      <c r="J40" s="506" t="s">
        <v>609</v>
      </c>
      <c r="K40" s="506" t="s">
        <v>610</v>
      </c>
      <c r="L40" s="507">
        <v>134.47999999999999</v>
      </c>
      <c r="M40" s="507">
        <v>268.95999999999998</v>
      </c>
      <c r="N40" s="506">
        <v>2</v>
      </c>
      <c r="O40" s="573">
        <v>0.5</v>
      </c>
      <c r="P40" s="507"/>
      <c r="Q40" s="527">
        <v>0</v>
      </c>
      <c r="R40" s="506"/>
      <c r="S40" s="527">
        <v>0</v>
      </c>
      <c r="T40" s="573"/>
      <c r="U40" s="528">
        <v>0</v>
      </c>
    </row>
    <row r="41" spans="1:21" ht="14.4" customHeight="1" x14ac:dyDescent="0.3">
      <c r="A41" s="505">
        <v>27</v>
      </c>
      <c r="B41" s="506" t="s">
        <v>478</v>
      </c>
      <c r="C41" s="506" t="s">
        <v>484</v>
      </c>
      <c r="D41" s="571" t="s">
        <v>1610</v>
      </c>
      <c r="E41" s="572" t="s">
        <v>496</v>
      </c>
      <c r="F41" s="506" t="s">
        <v>479</v>
      </c>
      <c r="G41" s="506" t="s">
        <v>611</v>
      </c>
      <c r="H41" s="506" t="s">
        <v>1612</v>
      </c>
      <c r="I41" s="506" t="s">
        <v>612</v>
      </c>
      <c r="J41" s="506" t="s">
        <v>613</v>
      </c>
      <c r="K41" s="506" t="s">
        <v>614</v>
      </c>
      <c r="L41" s="507">
        <v>115.18</v>
      </c>
      <c r="M41" s="507">
        <v>115.18</v>
      </c>
      <c r="N41" s="506">
        <v>1</v>
      </c>
      <c r="O41" s="573">
        <v>1</v>
      </c>
      <c r="P41" s="507"/>
      <c r="Q41" s="527">
        <v>0</v>
      </c>
      <c r="R41" s="506"/>
      <c r="S41" s="527">
        <v>0</v>
      </c>
      <c r="T41" s="573"/>
      <c r="U41" s="528">
        <v>0</v>
      </c>
    </row>
    <row r="42" spans="1:21" ht="14.4" customHeight="1" x14ac:dyDescent="0.3">
      <c r="A42" s="505">
        <v>27</v>
      </c>
      <c r="B42" s="506" t="s">
        <v>478</v>
      </c>
      <c r="C42" s="506" t="s">
        <v>484</v>
      </c>
      <c r="D42" s="571" t="s">
        <v>1610</v>
      </c>
      <c r="E42" s="572" t="s">
        <v>496</v>
      </c>
      <c r="F42" s="506" t="s">
        <v>479</v>
      </c>
      <c r="G42" s="506" t="s">
        <v>514</v>
      </c>
      <c r="H42" s="506" t="s">
        <v>1612</v>
      </c>
      <c r="I42" s="506" t="s">
        <v>515</v>
      </c>
      <c r="J42" s="506" t="s">
        <v>516</v>
      </c>
      <c r="K42" s="506" t="s">
        <v>517</v>
      </c>
      <c r="L42" s="507">
        <v>47.7</v>
      </c>
      <c r="M42" s="507">
        <v>143.10000000000002</v>
      </c>
      <c r="N42" s="506">
        <v>3</v>
      </c>
      <c r="O42" s="573">
        <v>0.5</v>
      </c>
      <c r="P42" s="507">
        <v>143.10000000000002</v>
      </c>
      <c r="Q42" s="527">
        <v>1</v>
      </c>
      <c r="R42" s="506">
        <v>3</v>
      </c>
      <c r="S42" s="527">
        <v>1</v>
      </c>
      <c r="T42" s="573">
        <v>0.5</v>
      </c>
      <c r="U42" s="528">
        <v>1</v>
      </c>
    </row>
    <row r="43" spans="1:21" ht="14.4" customHeight="1" x14ac:dyDescent="0.3">
      <c r="A43" s="505">
        <v>27</v>
      </c>
      <c r="B43" s="506" t="s">
        <v>478</v>
      </c>
      <c r="C43" s="506" t="s">
        <v>484</v>
      </c>
      <c r="D43" s="571" t="s">
        <v>1610</v>
      </c>
      <c r="E43" s="572" t="s">
        <v>496</v>
      </c>
      <c r="F43" s="506" t="s">
        <v>479</v>
      </c>
      <c r="G43" s="506" t="s">
        <v>514</v>
      </c>
      <c r="H43" s="506" t="s">
        <v>1612</v>
      </c>
      <c r="I43" s="506" t="s">
        <v>540</v>
      </c>
      <c r="J43" s="506" t="s">
        <v>516</v>
      </c>
      <c r="K43" s="506" t="s">
        <v>541</v>
      </c>
      <c r="L43" s="507">
        <v>143.09</v>
      </c>
      <c r="M43" s="507">
        <v>143.09</v>
      </c>
      <c r="N43" s="506">
        <v>1</v>
      </c>
      <c r="O43" s="573">
        <v>0.5</v>
      </c>
      <c r="P43" s="507"/>
      <c r="Q43" s="527">
        <v>0</v>
      </c>
      <c r="R43" s="506"/>
      <c r="S43" s="527">
        <v>0</v>
      </c>
      <c r="T43" s="573"/>
      <c r="U43" s="528">
        <v>0</v>
      </c>
    </row>
    <row r="44" spans="1:21" ht="14.4" customHeight="1" x14ac:dyDescent="0.3">
      <c r="A44" s="505">
        <v>27</v>
      </c>
      <c r="B44" s="506" t="s">
        <v>478</v>
      </c>
      <c r="C44" s="506" t="s">
        <v>484</v>
      </c>
      <c r="D44" s="571" t="s">
        <v>1610</v>
      </c>
      <c r="E44" s="572" t="s">
        <v>496</v>
      </c>
      <c r="F44" s="506" t="s">
        <v>479</v>
      </c>
      <c r="G44" s="506" t="s">
        <v>514</v>
      </c>
      <c r="H44" s="506" t="s">
        <v>452</v>
      </c>
      <c r="I44" s="506" t="s">
        <v>615</v>
      </c>
      <c r="J44" s="506" t="s">
        <v>616</v>
      </c>
      <c r="K44" s="506" t="s">
        <v>617</v>
      </c>
      <c r="L44" s="507">
        <v>143.09</v>
      </c>
      <c r="M44" s="507">
        <v>143.09</v>
      </c>
      <c r="N44" s="506">
        <v>1</v>
      </c>
      <c r="O44" s="573">
        <v>0.5</v>
      </c>
      <c r="P44" s="507"/>
      <c r="Q44" s="527">
        <v>0</v>
      </c>
      <c r="R44" s="506"/>
      <c r="S44" s="527">
        <v>0</v>
      </c>
      <c r="T44" s="573"/>
      <c r="U44" s="528">
        <v>0</v>
      </c>
    </row>
    <row r="45" spans="1:21" ht="14.4" customHeight="1" x14ac:dyDescent="0.3">
      <c r="A45" s="505">
        <v>27</v>
      </c>
      <c r="B45" s="506" t="s">
        <v>478</v>
      </c>
      <c r="C45" s="506" t="s">
        <v>484</v>
      </c>
      <c r="D45" s="571" t="s">
        <v>1610</v>
      </c>
      <c r="E45" s="572" t="s">
        <v>496</v>
      </c>
      <c r="F45" s="506" t="s">
        <v>479</v>
      </c>
      <c r="G45" s="506" t="s">
        <v>500</v>
      </c>
      <c r="H45" s="506" t="s">
        <v>1612</v>
      </c>
      <c r="I45" s="506" t="s">
        <v>618</v>
      </c>
      <c r="J45" s="506" t="s">
        <v>502</v>
      </c>
      <c r="K45" s="506" t="s">
        <v>619</v>
      </c>
      <c r="L45" s="507">
        <v>117.46</v>
      </c>
      <c r="M45" s="507">
        <v>234.92</v>
      </c>
      <c r="N45" s="506">
        <v>2</v>
      </c>
      <c r="O45" s="573">
        <v>1</v>
      </c>
      <c r="P45" s="507">
        <v>234.92</v>
      </c>
      <c r="Q45" s="527">
        <v>1</v>
      </c>
      <c r="R45" s="506">
        <v>2</v>
      </c>
      <c r="S45" s="527">
        <v>1</v>
      </c>
      <c r="T45" s="573">
        <v>1</v>
      </c>
      <c r="U45" s="528">
        <v>1</v>
      </c>
    </row>
    <row r="46" spans="1:21" ht="14.4" customHeight="1" x14ac:dyDescent="0.3">
      <c r="A46" s="505">
        <v>27</v>
      </c>
      <c r="B46" s="506" t="s">
        <v>478</v>
      </c>
      <c r="C46" s="506" t="s">
        <v>484</v>
      </c>
      <c r="D46" s="571" t="s">
        <v>1610</v>
      </c>
      <c r="E46" s="572" t="s">
        <v>496</v>
      </c>
      <c r="F46" s="506" t="s">
        <v>479</v>
      </c>
      <c r="G46" s="506" t="s">
        <v>500</v>
      </c>
      <c r="H46" s="506" t="s">
        <v>1612</v>
      </c>
      <c r="I46" s="506" t="s">
        <v>620</v>
      </c>
      <c r="J46" s="506" t="s">
        <v>502</v>
      </c>
      <c r="K46" s="506" t="s">
        <v>621</v>
      </c>
      <c r="L46" s="507">
        <v>614.48</v>
      </c>
      <c r="M46" s="507">
        <v>614.48</v>
      </c>
      <c r="N46" s="506">
        <v>1</v>
      </c>
      <c r="O46" s="573">
        <v>1</v>
      </c>
      <c r="P46" s="507">
        <v>614.48</v>
      </c>
      <c r="Q46" s="527">
        <v>1</v>
      </c>
      <c r="R46" s="506">
        <v>1</v>
      </c>
      <c r="S46" s="527">
        <v>1</v>
      </c>
      <c r="T46" s="573">
        <v>1</v>
      </c>
      <c r="U46" s="528">
        <v>1</v>
      </c>
    </row>
    <row r="47" spans="1:21" ht="14.4" customHeight="1" x14ac:dyDescent="0.3">
      <c r="A47" s="505">
        <v>27</v>
      </c>
      <c r="B47" s="506" t="s">
        <v>478</v>
      </c>
      <c r="C47" s="506" t="s">
        <v>484</v>
      </c>
      <c r="D47" s="571" t="s">
        <v>1610</v>
      </c>
      <c r="E47" s="572" t="s">
        <v>496</v>
      </c>
      <c r="F47" s="506" t="s">
        <v>479</v>
      </c>
      <c r="G47" s="506" t="s">
        <v>622</v>
      </c>
      <c r="H47" s="506" t="s">
        <v>452</v>
      </c>
      <c r="I47" s="506" t="s">
        <v>623</v>
      </c>
      <c r="J47" s="506" t="s">
        <v>624</v>
      </c>
      <c r="K47" s="506" t="s">
        <v>625</v>
      </c>
      <c r="L47" s="507">
        <v>218.62</v>
      </c>
      <c r="M47" s="507">
        <v>437.24</v>
      </c>
      <c r="N47" s="506">
        <v>2</v>
      </c>
      <c r="O47" s="573">
        <v>1.5</v>
      </c>
      <c r="P47" s="507">
        <v>218.62</v>
      </c>
      <c r="Q47" s="527">
        <v>0.5</v>
      </c>
      <c r="R47" s="506">
        <v>1</v>
      </c>
      <c r="S47" s="527">
        <v>0.5</v>
      </c>
      <c r="T47" s="573">
        <v>0.5</v>
      </c>
      <c r="U47" s="528">
        <v>0.33333333333333331</v>
      </c>
    </row>
    <row r="48" spans="1:21" ht="14.4" customHeight="1" x14ac:dyDescent="0.3">
      <c r="A48" s="505">
        <v>27</v>
      </c>
      <c r="B48" s="506" t="s">
        <v>478</v>
      </c>
      <c r="C48" s="506" t="s">
        <v>484</v>
      </c>
      <c r="D48" s="571" t="s">
        <v>1610</v>
      </c>
      <c r="E48" s="572" t="s">
        <v>496</v>
      </c>
      <c r="F48" s="506" t="s">
        <v>479</v>
      </c>
      <c r="G48" s="506" t="s">
        <v>626</v>
      </c>
      <c r="H48" s="506" t="s">
        <v>1612</v>
      </c>
      <c r="I48" s="506" t="s">
        <v>627</v>
      </c>
      <c r="J48" s="506" t="s">
        <v>628</v>
      </c>
      <c r="K48" s="506" t="s">
        <v>629</v>
      </c>
      <c r="L48" s="507">
        <v>143.35</v>
      </c>
      <c r="M48" s="507">
        <v>286.7</v>
      </c>
      <c r="N48" s="506">
        <v>2</v>
      </c>
      <c r="O48" s="573">
        <v>0.5</v>
      </c>
      <c r="P48" s="507">
        <v>286.7</v>
      </c>
      <c r="Q48" s="527">
        <v>1</v>
      </c>
      <c r="R48" s="506">
        <v>2</v>
      </c>
      <c r="S48" s="527">
        <v>1</v>
      </c>
      <c r="T48" s="573">
        <v>0.5</v>
      </c>
      <c r="U48" s="528">
        <v>1</v>
      </c>
    </row>
    <row r="49" spans="1:21" ht="14.4" customHeight="1" x14ac:dyDescent="0.3">
      <c r="A49" s="505">
        <v>27</v>
      </c>
      <c r="B49" s="506" t="s">
        <v>478</v>
      </c>
      <c r="C49" s="506" t="s">
        <v>484</v>
      </c>
      <c r="D49" s="571" t="s">
        <v>1610</v>
      </c>
      <c r="E49" s="572" t="s">
        <v>496</v>
      </c>
      <c r="F49" s="506" t="s">
        <v>479</v>
      </c>
      <c r="G49" s="506" t="s">
        <v>626</v>
      </c>
      <c r="H49" s="506" t="s">
        <v>1612</v>
      </c>
      <c r="I49" s="506" t="s">
        <v>630</v>
      </c>
      <c r="J49" s="506" t="s">
        <v>628</v>
      </c>
      <c r="K49" s="506" t="s">
        <v>631</v>
      </c>
      <c r="L49" s="507">
        <v>220.53</v>
      </c>
      <c r="M49" s="507">
        <v>661.59</v>
      </c>
      <c r="N49" s="506">
        <v>3</v>
      </c>
      <c r="O49" s="573">
        <v>0.5</v>
      </c>
      <c r="P49" s="507">
        <v>661.59</v>
      </c>
      <c r="Q49" s="527">
        <v>1</v>
      </c>
      <c r="R49" s="506">
        <v>3</v>
      </c>
      <c r="S49" s="527">
        <v>1</v>
      </c>
      <c r="T49" s="573">
        <v>0.5</v>
      </c>
      <c r="U49" s="528">
        <v>1</v>
      </c>
    </row>
    <row r="50" spans="1:21" ht="14.4" customHeight="1" x14ac:dyDescent="0.3">
      <c r="A50" s="505">
        <v>27</v>
      </c>
      <c r="B50" s="506" t="s">
        <v>478</v>
      </c>
      <c r="C50" s="506" t="s">
        <v>484</v>
      </c>
      <c r="D50" s="571" t="s">
        <v>1610</v>
      </c>
      <c r="E50" s="572" t="s">
        <v>496</v>
      </c>
      <c r="F50" s="506" t="s">
        <v>479</v>
      </c>
      <c r="G50" s="506" t="s">
        <v>626</v>
      </c>
      <c r="H50" s="506" t="s">
        <v>1612</v>
      </c>
      <c r="I50" s="506" t="s">
        <v>632</v>
      </c>
      <c r="J50" s="506" t="s">
        <v>628</v>
      </c>
      <c r="K50" s="506" t="s">
        <v>633</v>
      </c>
      <c r="L50" s="507">
        <v>93.18</v>
      </c>
      <c r="M50" s="507">
        <v>93.18</v>
      </c>
      <c r="N50" s="506">
        <v>1</v>
      </c>
      <c r="O50" s="573">
        <v>1</v>
      </c>
      <c r="P50" s="507">
        <v>93.18</v>
      </c>
      <c r="Q50" s="527">
        <v>1</v>
      </c>
      <c r="R50" s="506">
        <v>1</v>
      </c>
      <c r="S50" s="527">
        <v>1</v>
      </c>
      <c r="T50" s="573">
        <v>1</v>
      </c>
      <c r="U50" s="528">
        <v>1</v>
      </c>
    </row>
    <row r="51" spans="1:21" ht="14.4" customHeight="1" x14ac:dyDescent="0.3">
      <c r="A51" s="505">
        <v>27</v>
      </c>
      <c r="B51" s="506" t="s">
        <v>478</v>
      </c>
      <c r="C51" s="506" t="s">
        <v>484</v>
      </c>
      <c r="D51" s="571" t="s">
        <v>1610</v>
      </c>
      <c r="E51" s="572" t="s">
        <v>496</v>
      </c>
      <c r="F51" s="506" t="s">
        <v>479</v>
      </c>
      <c r="G51" s="506" t="s">
        <v>634</v>
      </c>
      <c r="H51" s="506" t="s">
        <v>452</v>
      </c>
      <c r="I51" s="506" t="s">
        <v>635</v>
      </c>
      <c r="J51" s="506" t="s">
        <v>636</v>
      </c>
      <c r="K51" s="506" t="s">
        <v>637</v>
      </c>
      <c r="L51" s="507">
        <v>181.04</v>
      </c>
      <c r="M51" s="507">
        <v>181.04</v>
      </c>
      <c r="N51" s="506">
        <v>1</v>
      </c>
      <c r="O51" s="573">
        <v>1</v>
      </c>
      <c r="P51" s="507"/>
      <c r="Q51" s="527">
        <v>0</v>
      </c>
      <c r="R51" s="506"/>
      <c r="S51" s="527">
        <v>0</v>
      </c>
      <c r="T51" s="573"/>
      <c r="U51" s="528">
        <v>0</v>
      </c>
    </row>
    <row r="52" spans="1:21" ht="14.4" customHeight="1" x14ac:dyDescent="0.3">
      <c r="A52" s="505">
        <v>27</v>
      </c>
      <c r="B52" s="506" t="s">
        <v>478</v>
      </c>
      <c r="C52" s="506" t="s">
        <v>484</v>
      </c>
      <c r="D52" s="571" t="s">
        <v>1610</v>
      </c>
      <c r="E52" s="572" t="s">
        <v>496</v>
      </c>
      <c r="F52" s="506" t="s">
        <v>479</v>
      </c>
      <c r="G52" s="506" t="s">
        <v>638</v>
      </c>
      <c r="H52" s="506" t="s">
        <v>452</v>
      </c>
      <c r="I52" s="506" t="s">
        <v>639</v>
      </c>
      <c r="J52" s="506" t="s">
        <v>640</v>
      </c>
      <c r="K52" s="506" t="s">
        <v>631</v>
      </c>
      <c r="L52" s="507">
        <v>39.549999999999997</v>
      </c>
      <c r="M52" s="507">
        <v>118.64999999999999</v>
      </c>
      <c r="N52" s="506">
        <v>3</v>
      </c>
      <c r="O52" s="573">
        <v>0.5</v>
      </c>
      <c r="P52" s="507"/>
      <c r="Q52" s="527">
        <v>0</v>
      </c>
      <c r="R52" s="506"/>
      <c r="S52" s="527">
        <v>0</v>
      </c>
      <c r="T52" s="573"/>
      <c r="U52" s="528">
        <v>0</v>
      </c>
    </row>
    <row r="53" spans="1:21" ht="14.4" customHeight="1" x14ac:dyDescent="0.3">
      <c r="A53" s="505">
        <v>27</v>
      </c>
      <c r="B53" s="506" t="s">
        <v>478</v>
      </c>
      <c r="C53" s="506" t="s">
        <v>484</v>
      </c>
      <c r="D53" s="571" t="s">
        <v>1610</v>
      </c>
      <c r="E53" s="572" t="s">
        <v>496</v>
      </c>
      <c r="F53" s="506" t="s">
        <v>479</v>
      </c>
      <c r="G53" s="506" t="s">
        <v>638</v>
      </c>
      <c r="H53" s="506" t="s">
        <v>452</v>
      </c>
      <c r="I53" s="506" t="s">
        <v>641</v>
      </c>
      <c r="J53" s="506" t="s">
        <v>642</v>
      </c>
      <c r="K53" s="506" t="s">
        <v>643</v>
      </c>
      <c r="L53" s="507">
        <v>36.909999999999997</v>
      </c>
      <c r="M53" s="507">
        <v>36.909999999999997</v>
      </c>
      <c r="N53" s="506">
        <v>1</v>
      </c>
      <c r="O53" s="573">
        <v>0.5</v>
      </c>
      <c r="P53" s="507">
        <v>36.909999999999997</v>
      </c>
      <c r="Q53" s="527">
        <v>1</v>
      </c>
      <c r="R53" s="506">
        <v>1</v>
      </c>
      <c r="S53" s="527">
        <v>1</v>
      </c>
      <c r="T53" s="573">
        <v>0.5</v>
      </c>
      <c r="U53" s="528">
        <v>1</v>
      </c>
    </row>
    <row r="54" spans="1:21" ht="14.4" customHeight="1" x14ac:dyDescent="0.3">
      <c r="A54" s="505">
        <v>27</v>
      </c>
      <c r="B54" s="506" t="s">
        <v>478</v>
      </c>
      <c r="C54" s="506" t="s">
        <v>484</v>
      </c>
      <c r="D54" s="571" t="s">
        <v>1610</v>
      </c>
      <c r="E54" s="572" t="s">
        <v>496</v>
      </c>
      <c r="F54" s="506" t="s">
        <v>479</v>
      </c>
      <c r="G54" s="506" t="s">
        <v>644</v>
      </c>
      <c r="H54" s="506" t="s">
        <v>1612</v>
      </c>
      <c r="I54" s="506" t="s">
        <v>645</v>
      </c>
      <c r="J54" s="506" t="s">
        <v>646</v>
      </c>
      <c r="K54" s="506" t="s">
        <v>647</v>
      </c>
      <c r="L54" s="507">
        <v>102.85</v>
      </c>
      <c r="M54" s="507">
        <v>205.7</v>
      </c>
      <c r="N54" s="506">
        <v>2</v>
      </c>
      <c r="O54" s="573">
        <v>1.5</v>
      </c>
      <c r="P54" s="507">
        <v>102.85</v>
      </c>
      <c r="Q54" s="527">
        <v>0.5</v>
      </c>
      <c r="R54" s="506">
        <v>1</v>
      </c>
      <c r="S54" s="527">
        <v>0.5</v>
      </c>
      <c r="T54" s="573">
        <v>0.5</v>
      </c>
      <c r="U54" s="528">
        <v>0.33333333333333331</v>
      </c>
    </row>
    <row r="55" spans="1:21" ht="14.4" customHeight="1" x14ac:dyDescent="0.3">
      <c r="A55" s="505">
        <v>27</v>
      </c>
      <c r="B55" s="506" t="s">
        <v>478</v>
      </c>
      <c r="C55" s="506" t="s">
        <v>484</v>
      </c>
      <c r="D55" s="571" t="s">
        <v>1610</v>
      </c>
      <c r="E55" s="572" t="s">
        <v>496</v>
      </c>
      <c r="F55" s="506" t="s">
        <v>479</v>
      </c>
      <c r="G55" s="506" t="s">
        <v>648</v>
      </c>
      <c r="H55" s="506" t="s">
        <v>1612</v>
      </c>
      <c r="I55" s="506" t="s">
        <v>649</v>
      </c>
      <c r="J55" s="506" t="s">
        <v>650</v>
      </c>
      <c r="K55" s="506" t="s">
        <v>651</v>
      </c>
      <c r="L55" s="507">
        <v>184.74</v>
      </c>
      <c r="M55" s="507">
        <v>369.48</v>
      </c>
      <c r="N55" s="506">
        <v>2</v>
      </c>
      <c r="O55" s="573">
        <v>1</v>
      </c>
      <c r="P55" s="507"/>
      <c r="Q55" s="527">
        <v>0</v>
      </c>
      <c r="R55" s="506"/>
      <c r="S55" s="527">
        <v>0</v>
      </c>
      <c r="T55" s="573"/>
      <c r="U55" s="528">
        <v>0</v>
      </c>
    </row>
    <row r="56" spans="1:21" ht="14.4" customHeight="1" x14ac:dyDescent="0.3">
      <c r="A56" s="505">
        <v>27</v>
      </c>
      <c r="B56" s="506" t="s">
        <v>478</v>
      </c>
      <c r="C56" s="506" t="s">
        <v>484</v>
      </c>
      <c r="D56" s="571" t="s">
        <v>1610</v>
      </c>
      <c r="E56" s="572" t="s">
        <v>496</v>
      </c>
      <c r="F56" s="506" t="s">
        <v>479</v>
      </c>
      <c r="G56" s="506" t="s">
        <v>504</v>
      </c>
      <c r="H56" s="506" t="s">
        <v>1612</v>
      </c>
      <c r="I56" s="506" t="s">
        <v>652</v>
      </c>
      <c r="J56" s="506" t="s">
        <v>506</v>
      </c>
      <c r="K56" s="506" t="s">
        <v>653</v>
      </c>
      <c r="L56" s="507">
        <v>109.17</v>
      </c>
      <c r="M56" s="507">
        <v>109.17</v>
      </c>
      <c r="N56" s="506">
        <v>1</v>
      </c>
      <c r="O56" s="573">
        <v>1</v>
      </c>
      <c r="P56" s="507">
        <v>109.17</v>
      </c>
      <c r="Q56" s="527">
        <v>1</v>
      </c>
      <c r="R56" s="506">
        <v>1</v>
      </c>
      <c r="S56" s="527">
        <v>1</v>
      </c>
      <c r="T56" s="573">
        <v>1</v>
      </c>
      <c r="U56" s="528">
        <v>1</v>
      </c>
    </row>
    <row r="57" spans="1:21" ht="14.4" customHeight="1" x14ac:dyDescent="0.3">
      <c r="A57" s="505">
        <v>27</v>
      </c>
      <c r="B57" s="506" t="s">
        <v>478</v>
      </c>
      <c r="C57" s="506" t="s">
        <v>484</v>
      </c>
      <c r="D57" s="571" t="s">
        <v>1610</v>
      </c>
      <c r="E57" s="572" t="s">
        <v>496</v>
      </c>
      <c r="F57" s="506" t="s">
        <v>479</v>
      </c>
      <c r="G57" s="506" t="s">
        <v>504</v>
      </c>
      <c r="H57" s="506" t="s">
        <v>1612</v>
      </c>
      <c r="I57" s="506" t="s">
        <v>505</v>
      </c>
      <c r="J57" s="506" t="s">
        <v>506</v>
      </c>
      <c r="K57" s="506" t="s">
        <v>507</v>
      </c>
      <c r="L57" s="507">
        <v>327.49</v>
      </c>
      <c r="M57" s="507">
        <v>327.49</v>
      </c>
      <c r="N57" s="506">
        <v>1</v>
      </c>
      <c r="O57" s="573">
        <v>1</v>
      </c>
      <c r="P57" s="507"/>
      <c r="Q57" s="527">
        <v>0</v>
      </c>
      <c r="R57" s="506"/>
      <c r="S57" s="527">
        <v>0</v>
      </c>
      <c r="T57" s="573"/>
      <c r="U57" s="528">
        <v>0</v>
      </c>
    </row>
    <row r="58" spans="1:21" ht="14.4" customHeight="1" x14ac:dyDescent="0.3">
      <c r="A58" s="505">
        <v>27</v>
      </c>
      <c r="B58" s="506" t="s">
        <v>478</v>
      </c>
      <c r="C58" s="506" t="s">
        <v>484</v>
      </c>
      <c r="D58" s="571" t="s">
        <v>1610</v>
      </c>
      <c r="E58" s="572" t="s">
        <v>496</v>
      </c>
      <c r="F58" s="506" t="s">
        <v>479</v>
      </c>
      <c r="G58" s="506" t="s">
        <v>654</v>
      </c>
      <c r="H58" s="506" t="s">
        <v>1612</v>
      </c>
      <c r="I58" s="506" t="s">
        <v>655</v>
      </c>
      <c r="J58" s="506" t="s">
        <v>656</v>
      </c>
      <c r="K58" s="506" t="s">
        <v>657</v>
      </c>
      <c r="L58" s="507">
        <v>49.08</v>
      </c>
      <c r="M58" s="507">
        <v>49.08</v>
      </c>
      <c r="N58" s="506">
        <v>1</v>
      </c>
      <c r="O58" s="573">
        <v>0.5</v>
      </c>
      <c r="P58" s="507">
        <v>49.08</v>
      </c>
      <c r="Q58" s="527">
        <v>1</v>
      </c>
      <c r="R58" s="506">
        <v>1</v>
      </c>
      <c r="S58" s="527">
        <v>1</v>
      </c>
      <c r="T58" s="573">
        <v>0.5</v>
      </c>
      <c r="U58" s="528">
        <v>1</v>
      </c>
    </row>
    <row r="59" spans="1:21" ht="14.4" customHeight="1" x14ac:dyDescent="0.3">
      <c r="A59" s="505">
        <v>27</v>
      </c>
      <c r="B59" s="506" t="s">
        <v>478</v>
      </c>
      <c r="C59" s="506" t="s">
        <v>484</v>
      </c>
      <c r="D59" s="571" t="s">
        <v>1610</v>
      </c>
      <c r="E59" s="572" t="s">
        <v>496</v>
      </c>
      <c r="F59" s="506" t="s">
        <v>479</v>
      </c>
      <c r="G59" s="506" t="s">
        <v>542</v>
      </c>
      <c r="H59" s="506" t="s">
        <v>452</v>
      </c>
      <c r="I59" s="506" t="s">
        <v>543</v>
      </c>
      <c r="J59" s="506" t="s">
        <v>544</v>
      </c>
      <c r="K59" s="506" t="s">
        <v>545</v>
      </c>
      <c r="L59" s="507">
        <v>107.27</v>
      </c>
      <c r="M59" s="507">
        <v>643.62</v>
      </c>
      <c r="N59" s="506">
        <v>6</v>
      </c>
      <c r="O59" s="573">
        <v>2</v>
      </c>
      <c r="P59" s="507">
        <v>321.81</v>
      </c>
      <c r="Q59" s="527">
        <v>0.5</v>
      </c>
      <c r="R59" s="506">
        <v>3</v>
      </c>
      <c r="S59" s="527">
        <v>0.5</v>
      </c>
      <c r="T59" s="573">
        <v>1</v>
      </c>
      <c r="U59" s="528">
        <v>0.5</v>
      </c>
    </row>
    <row r="60" spans="1:21" ht="14.4" customHeight="1" x14ac:dyDescent="0.3">
      <c r="A60" s="505">
        <v>27</v>
      </c>
      <c r="B60" s="506" t="s">
        <v>478</v>
      </c>
      <c r="C60" s="506" t="s">
        <v>484</v>
      </c>
      <c r="D60" s="571" t="s">
        <v>1610</v>
      </c>
      <c r="E60" s="572" t="s">
        <v>497</v>
      </c>
      <c r="F60" s="506" t="s">
        <v>479</v>
      </c>
      <c r="G60" s="506" t="s">
        <v>550</v>
      </c>
      <c r="H60" s="506" t="s">
        <v>452</v>
      </c>
      <c r="I60" s="506" t="s">
        <v>551</v>
      </c>
      <c r="J60" s="506" t="s">
        <v>552</v>
      </c>
      <c r="K60" s="506" t="s">
        <v>553</v>
      </c>
      <c r="L60" s="507">
        <v>35.11</v>
      </c>
      <c r="M60" s="507">
        <v>386.21000000000004</v>
      </c>
      <c r="N60" s="506">
        <v>11</v>
      </c>
      <c r="O60" s="573">
        <v>2.5</v>
      </c>
      <c r="P60" s="507">
        <v>245.77</v>
      </c>
      <c r="Q60" s="527">
        <v>0.63636363636363635</v>
      </c>
      <c r="R60" s="506">
        <v>7</v>
      </c>
      <c r="S60" s="527">
        <v>0.63636363636363635</v>
      </c>
      <c r="T60" s="573">
        <v>1.5</v>
      </c>
      <c r="U60" s="528">
        <v>0.6</v>
      </c>
    </row>
    <row r="61" spans="1:21" ht="14.4" customHeight="1" x14ac:dyDescent="0.3">
      <c r="A61" s="505">
        <v>27</v>
      </c>
      <c r="B61" s="506" t="s">
        <v>478</v>
      </c>
      <c r="C61" s="506" t="s">
        <v>484</v>
      </c>
      <c r="D61" s="571" t="s">
        <v>1610</v>
      </c>
      <c r="E61" s="572" t="s">
        <v>497</v>
      </c>
      <c r="F61" s="506" t="s">
        <v>479</v>
      </c>
      <c r="G61" s="506" t="s">
        <v>658</v>
      </c>
      <c r="H61" s="506" t="s">
        <v>1612</v>
      </c>
      <c r="I61" s="506" t="s">
        <v>659</v>
      </c>
      <c r="J61" s="506" t="s">
        <v>660</v>
      </c>
      <c r="K61" s="506" t="s">
        <v>661</v>
      </c>
      <c r="L61" s="507">
        <v>21.76</v>
      </c>
      <c r="M61" s="507">
        <v>130.56</v>
      </c>
      <c r="N61" s="506">
        <v>6</v>
      </c>
      <c r="O61" s="573">
        <v>1.5</v>
      </c>
      <c r="P61" s="507">
        <v>65.28</v>
      </c>
      <c r="Q61" s="527">
        <v>0.5</v>
      </c>
      <c r="R61" s="506">
        <v>3</v>
      </c>
      <c r="S61" s="527">
        <v>0.5</v>
      </c>
      <c r="T61" s="573">
        <v>0.5</v>
      </c>
      <c r="U61" s="528">
        <v>0.33333333333333331</v>
      </c>
    </row>
    <row r="62" spans="1:21" ht="14.4" customHeight="1" x14ac:dyDescent="0.3">
      <c r="A62" s="505">
        <v>27</v>
      </c>
      <c r="B62" s="506" t="s">
        <v>478</v>
      </c>
      <c r="C62" s="506" t="s">
        <v>484</v>
      </c>
      <c r="D62" s="571" t="s">
        <v>1610</v>
      </c>
      <c r="E62" s="572" t="s">
        <v>497</v>
      </c>
      <c r="F62" s="506" t="s">
        <v>479</v>
      </c>
      <c r="G62" s="506" t="s">
        <v>658</v>
      </c>
      <c r="H62" s="506" t="s">
        <v>1612</v>
      </c>
      <c r="I62" s="506" t="s">
        <v>662</v>
      </c>
      <c r="J62" s="506" t="s">
        <v>660</v>
      </c>
      <c r="K62" s="506" t="s">
        <v>663</v>
      </c>
      <c r="L62" s="507">
        <v>65.28</v>
      </c>
      <c r="M62" s="507">
        <v>195.84</v>
      </c>
      <c r="N62" s="506">
        <v>3</v>
      </c>
      <c r="O62" s="573">
        <v>0.5</v>
      </c>
      <c r="P62" s="507"/>
      <c r="Q62" s="527">
        <v>0</v>
      </c>
      <c r="R62" s="506"/>
      <c r="S62" s="527">
        <v>0</v>
      </c>
      <c r="T62" s="573"/>
      <c r="U62" s="528">
        <v>0</v>
      </c>
    </row>
    <row r="63" spans="1:21" ht="14.4" customHeight="1" x14ac:dyDescent="0.3">
      <c r="A63" s="505">
        <v>27</v>
      </c>
      <c r="B63" s="506" t="s">
        <v>478</v>
      </c>
      <c r="C63" s="506" t="s">
        <v>484</v>
      </c>
      <c r="D63" s="571" t="s">
        <v>1610</v>
      </c>
      <c r="E63" s="572" t="s">
        <v>497</v>
      </c>
      <c r="F63" s="506" t="s">
        <v>479</v>
      </c>
      <c r="G63" s="506" t="s">
        <v>554</v>
      </c>
      <c r="H63" s="506" t="s">
        <v>1612</v>
      </c>
      <c r="I63" s="506" t="s">
        <v>664</v>
      </c>
      <c r="J63" s="506" t="s">
        <v>556</v>
      </c>
      <c r="K63" s="506" t="s">
        <v>665</v>
      </c>
      <c r="L63" s="507">
        <v>93.27</v>
      </c>
      <c r="M63" s="507">
        <v>279.81</v>
      </c>
      <c r="N63" s="506">
        <v>3</v>
      </c>
      <c r="O63" s="573">
        <v>2.5</v>
      </c>
      <c r="P63" s="507">
        <v>93.27</v>
      </c>
      <c r="Q63" s="527">
        <v>0.33333333333333331</v>
      </c>
      <c r="R63" s="506">
        <v>1</v>
      </c>
      <c r="S63" s="527">
        <v>0.33333333333333331</v>
      </c>
      <c r="T63" s="573">
        <v>1</v>
      </c>
      <c r="U63" s="528">
        <v>0.4</v>
      </c>
    </row>
    <row r="64" spans="1:21" ht="14.4" customHeight="1" x14ac:dyDescent="0.3">
      <c r="A64" s="505">
        <v>27</v>
      </c>
      <c r="B64" s="506" t="s">
        <v>478</v>
      </c>
      <c r="C64" s="506" t="s">
        <v>484</v>
      </c>
      <c r="D64" s="571" t="s">
        <v>1610</v>
      </c>
      <c r="E64" s="572" t="s">
        <v>497</v>
      </c>
      <c r="F64" s="506" t="s">
        <v>479</v>
      </c>
      <c r="G64" s="506" t="s">
        <v>554</v>
      </c>
      <c r="H64" s="506" t="s">
        <v>1612</v>
      </c>
      <c r="I64" s="506" t="s">
        <v>555</v>
      </c>
      <c r="J64" s="506" t="s">
        <v>556</v>
      </c>
      <c r="K64" s="506" t="s">
        <v>557</v>
      </c>
      <c r="L64" s="507">
        <v>31.09</v>
      </c>
      <c r="M64" s="507">
        <v>248.72</v>
      </c>
      <c r="N64" s="506">
        <v>8</v>
      </c>
      <c r="O64" s="573">
        <v>3</v>
      </c>
      <c r="P64" s="507">
        <v>248.72</v>
      </c>
      <c r="Q64" s="527">
        <v>1</v>
      </c>
      <c r="R64" s="506">
        <v>8</v>
      </c>
      <c r="S64" s="527">
        <v>1</v>
      </c>
      <c r="T64" s="573">
        <v>3</v>
      </c>
      <c r="U64" s="528">
        <v>1</v>
      </c>
    </row>
    <row r="65" spans="1:21" ht="14.4" customHeight="1" x14ac:dyDescent="0.3">
      <c r="A65" s="505">
        <v>27</v>
      </c>
      <c r="B65" s="506" t="s">
        <v>478</v>
      </c>
      <c r="C65" s="506" t="s">
        <v>484</v>
      </c>
      <c r="D65" s="571" t="s">
        <v>1610</v>
      </c>
      <c r="E65" s="572" t="s">
        <v>497</v>
      </c>
      <c r="F65" s="506" t="s">
        <v>479</v>
      </c>
      <c r="G65" s="506" t="s">
        <v>558</v>
      </c>
      <c r="H65" s="506" t="s">
        <v>1612</v>
      </c>
      <c r="I65" s="506" t="s">
        <v>666</v>
      </c>
      <c r="J65" s="506" t="s">
        <v>667</v>
      </c>
      <c r="K65" s="506" t="s">
        <v>668</v>
      </c>
      <c r="L65" s="507">
        <v>139.77000000000001</v>
      </c>
      <c r="M65" s="507">
        <v>1397.7</v>
      </c>
      <c r="N65" s="506">
        <v>10</v>
      </c>
      <c r="O65" s="573">
        <v>5.5</v>
      </c>
      <c r="P65" s="507">
        <v>838.62</v>
      </c>
      <c r="Q65" s="527">
        <v>0.6</v>
      </c>
      <c r="R65" s="506">
        <v>6</v>
      </c>
      <c r="S65" s="527">
        <v>0.6</v>
      </c>
      <c r="T65" s="573">
        <v>3</v>
      </c>
      <c r="U65" s="528">
        <v>0.54545454545454541</v>
      </c>
    </row>
    <row r="66" spans="1:21" ht="14.4" customHeight="1" x14ac:dyDescent="0.3">
      <c r="A66" s="505">
        <v>27</v>
      </c>
      <c r="B66" s="506" t="s">
        <v>478</v>
      </c>
      <c r="C66" s="506" t="s">
        <v>484</v>
      </c>
      <c r="D66" s="571" t="s">
        <v>1610</v>
      </c>
      <c r="E66" s="572" t="s">
        <v>497</v>
      </c>
      <c r="F66" s="506" t="s">
        <v>479</v>
      </c>
      <c r="G66" s="506" t="s">
        <v>558</v>
      </c>
      <c r="H66" s="506" t="s">
        <v>1612</v>
      </c>
      <c r="I66" s="506" t="s">
        <v>669</v>
      </c>
      <c r="J66" s="506" t="s">
        <v>667</v>
      </c>
      <c r="K66" s="506" t="s">
        <v>670</v>
      </c>
      <c r="L66" s="507">
        <v>279.52999999999997</v>
      </c>
      <c r="M66" s="507">
        <v>1956.7099999999998</v>
      </c>
      <c r="N66" s="506">
        <v>7</v>
      </c>
      <c r="O66" s="573">
        <v>4</v>
      </c>
      <c r="P66" s="507">
        <v>838.58999999999992</v>
      </c>
      <c r="Q66" s="527">
        <v>0.42857142857142855</v>
      </c>
      <c r="R66" s="506">
        <v>3</v>
      </c>
      <c r="S66" s="527">
        <v>0.42857142857142855</v>
      </c>
      <c r="T66" s="573">
        <v>1.5</v>
      </c>
      <c r="U66" s="528">
        <v>0.375</v>
      </c>
    </row>
    <row r="67" spans="1:21" ht="14.4" customHeight="1" x14ac:dyDescent="0.3">
      <c r="A67" s="505">
        <v>27</v>
      </c>
      <c r="B67" s="506" t="s">
        <v>478</v>
      </c>
      <c r="C67" s="506" t="s">
        <v>484</v>
      </c>
      <c r="D67" s="571" t="s">
        <v>1610</v>
      </c>
      <c r="E67" s="572" t="s">
        <v>497</v>
      </c>
      <c r="F67" s="506" t="s">
        <v>479</v>
      </c>
      <c r="G67" s="506" t="s">
        <v>558</v>
      </c>
      <c r="H67" s="506" t="s">
        <v>452</v>
      </c>
      <c r="I67" s="506" t="s">
        <v>671</v>
      </c>
      <c r="J67" s="506" t="s">
        <v>560</v>
      </c>
      <c r="K67" s="506" t="s">
        <v>631</v>
      </c>
      <c r="L67" s="507">
        <v>181.11</v>
      </c>
      <c r="M67" s="507">
        <v>543.33000000000004</v>
      </c>
      <c r="N67" s="506">
        <v>3</v>
      </c>
      <c r="O67" s="573">
        <v>0.5</v>
      </c>
      <c r="P67" s="507"/>
      <c r="Q67" s="527">
        <v>0</v>
      </c>
      <c r="R67" s="506"/>
      <c r="S67" s="527">
        <v>0</v>
      </c>
      <c r="T67" s="573"/>
      <c r="U67" s="528">
        <v>0</v>
      </c>
    </row>
    <row r="68" spans="1:21" ht="14.4" customHeight="1" x14ac:dyDescent="0.3">
      <c r="A68" s="505">
        <v>27</v>
      </c>
      <c r="B68" s="506" t="s">
        <v>478</v>
      </c>
      <c r="C68" s="506" t="s">
        <v>484</v>
      </c>
      <c r="D68" s="571" t="s">
        <v>1610</v>
      </c>
      <c r="E68" s="572" t="s">
        <v>497</v>
      </c>
      <c r="F68" s="506" t="s">
        <v>479</v>
      </c>
      <c r="G68" s="506" t="s">
        <v>558</v>
      </c>
      <c r="H68" s="506" t="s">
        <v>452</v>
      </c>
      <c r="I68" s="506" t="s">
        <v>672</v>
      </c>
      <c r="J68" s="506" t="s">
        <v>673</v>
      </c>
      <c r="K68" s="506" t="s">
        <v>674</v>
      </c>
      <c r="L68" s="507">
        <v>279.52999999999997</v>
      </c>
      <c r="M68" s="507">
        <v>279.52999999999997</v>
      </c>
      <c r="N68" s="506">
        <v>1</v>
      </c>
      <c r="O68" s="573">
        <v>0.5</v>
      </c>
      <c r="P68" s="507"/>
      <c r="Q68" s="527">
        <v>0</v>
      </c>
      <c r="R68" s="506"/>
      <c r="S68" s="527">
        <v>0</v>
      </c>
      <c r="T68" s="573"/>
      <c r="U68" s="528">
        <v>0</v>
      </c>
    </row>
    <row r="69" spans="1:21" ht="14.4" customHeight="1" x14ac:dyDescent="0.3">
      <c r="A69" s="505">
        <v>27</v>
      </c>
      <c r="B69" s="506" t="s">
        <v>478</v>
      </c>
      <c r="C69" s="506" t="s">
        <v>484</v>
      </c>
      <c r="D69" s="571" t="s">
        <v>1610</v>
      </c>
      <c r="E69" s="572" t="s">
        <v>497</v>
      </c>
      <c r="F69" s="506" t="s">
        <v>479</v>
      </c>
      <c r="G69" s="506" t="s">
        <v>558</v>
      </c>
      <c r="H69" s="506" t="s">
        <v>1612</v>
      </c>
      <c r="I69" s="506" t="s">
        <v>675</v>
      </c>
      <c r="J69" s="506" t="s">
        <v>667</v>
      </c>
      <c r="K69" s="506" t="s">
        <v>631</v>
      </c>
      <c r="L69" s="507">
        <v>143.35</v>
      </c>
      <c r="M69" s="507">
        <v>430.04999999999995</v>
      </c>
      <c r="N69" s="506">
        <v>3</v>
      </c>
      <c r="O69" s="573">
        <v>1</v>
      </c>
      <c r="P69" s="507"/>
      <c r="Q69" s="527">
        <v>0</v>
      </c>
      <c r="R69" s="506"/>
      <c r="S69" s="527">
        <v>0</v>
      </c>
      <c r="T69" s="573"/>
      <c r="U69" s="528">
        <v>0</v>
      </c>
    </row>
    <row r="70" spans="1:21" ht="14.4" customHeight="1" x14ac:dyDescent="0.3">
      <c r="A70" s="505">
        <v>27</v>
      </c>
      <c r="B70" s="506" t="s">
        <v>478</v>
      </c>
      <c r="C70" s="506" t="s">
        <v>484</v>
      </c>
      <c r="D70" s="571" t="s">
        <v>1610</v>
      </c>
      <c r="E70" s="572" t="s">
        <v>497</v>
      </c>
      <c r="F70" s="506" t="s">
        <v>479</v>
      </c>
      <c r="G70" s="506" t="s">
        <v>676</v>
      </c>
      <c r="H70" s="506" t="s">
        <v>1612</v>
      </c>
      <c r="I70" s="506" t="s">
        <v>677</v>
      </c>
      <c r="J70" s="506" t="s">
        <v>678</v>
      </c>
      <c r="K70" s="506" t="s">
        <v>679</v>
      </c>
      <c r="L70" s="507">
        <v>65.540000000000006</v>
      </c>
      <c r="M70" s="507">
        <v>196.62</v>
      </c>
      <c r="N70" s="506">
        <v>3</v>
      </c>
      <c r="O70" s="573">
        <v>0.5</v>
      </c>
      <c r="P70" s="507"/>
      <c r="Q70" s="527">
        <v>0</v>
      </c>
      <c r="R70" s="506"/>
      <c r="S70" s="527">
        <v>0</v>
      </c>
      <c r="T70" s="573"/>
      <c r="U70" s="528">
        <v>0</v>
      </c>
    </row>
    <row r="71" spans="1:21" ht="14.4" customHeight="1" x14ac:dyDescent="0.3">
      <c r="A71" s="505">
        <v>27</v>
      </c>
      <c r="B71" s="506" t="s">
        <v>478</v>
      </c>
      <c r="C71" s="506" t="s">
        <v>484</v>
      </c>
      <c r="D71" s="571" t="s">
        <v>1610</v>
      </c>
      <c r="E71" s="572" t="s">
        <v>497</v>
      </c>
      <c r="F71" s="506" t="s">
        <v>479</v>
      </c>
      <c r="G71" s="506" t="s">
        <v>676</v>
      </c>
      <c r="H71" s="506" t="s">
        <v>1612</v>
      </c>
      <c r="I71" s="506" t="s">
        <v>680</v>
      </c>
      <c r="J71" s="506" t="s">
        <v>678</v>
      </c>
      <c r="K71" s="506" t="s">
        <v>681</v>
      </c>
      <c r="L71" s="507">
        <v>229.38</v>
      </c>
      <c r="M71" s="507">
        <v>229.38</v>
      </c>
      <c r="N71" s="506">
        <v>1</v>
      </c>
      <c r="O71" s="573">
        <v>0.5</v>
      </c>
      <c r="P71" s="507"/>
      <c r="Q71" s="527">
        <v>0</v>
      </c>
      <c r="R71" s="506"/>
      <c r="S71" s="527">
        <v>0</v>
      </c>
      <c r="T71" s="573"/>
      <c r="U71" s="528">
        <v>0</v>
      </c>
    </row>
    <row r="72" spans="1:21" ht="14.4" customHeight="1" x14ac:dyDescent="0.3">
      <c r="A72" s="505">
        <v>27</v>
      </c>
      <c r="B72" s="506" t="s">
        <v>478</v>
      </c>
      <c r="C72" s="506" t="s">
        <v>484</v>
      </c>
      <c r="D72" s="571" t="s">
        <v>1610</v>
      </c>
      <c r="E72" s="572" t="s">
        <v>497</v>
      </c>
      <c r="F72" s="506" t="s">
        <v>479</v>
      </c>
      <c r="G72" s="506" t="s">
        <v>676</v>
      </c>
      <c r="H72" s="506" t="s">
        <v>452</v>
      </c>
      <c r="I72" s="506" t="s">
        <v>682</v>
      </c>
      <c r="J72" s="506" t="s">
        <v>683</v>
      </c>
      <c r="K72" s="506" t="s">
        <v>629</v>
      </c>
      <c r="L72" s="507">
        <v>70.23</v>
      </c>
      <c r="M72" s="507">
        <v>210.69</v>
      </c>
      <c r="N72" s="506">
        <v>3</v>
      </c>
      <c r="O72" s="573">
        <v>0.5</v>
      </c>
      <c r="P72" s="507"/>
      <c r="Q72" s="527">
        <v>0</v>
      </c>
      <c r="R72" s="506"/>
      <c r="S72" s="527">
        <v>0</v>
      </c>
      <c r="T72" s="573"/>
      <c r="U72" s="528">
        <v>0</v>
      </c>
    </row>
    <row r="73" spans="1:21" ht="14.4" customHeight="1" x14ac:dyDescent="0.3">
      <c r="A73" s="505">
        <v>27</v>
      </c>
      <c r="B73" s="506" t="s">
        <v>478</v>
      </c>
      <c r="C73" s="506" t="s">
        <v>484</v>
      </c>
      <c r="D73" s="571" t="s">
        <v>1610</v>
      </c>
      <c r="E73" s="572" t="s">
        <v>497</v>
      </c>
      <c r="F73" s="506" t="s">
        <v>479</v>
      </c>
      <c r="G73" s="506" t="s">
        <v>564</v>
      </c>
      <c r="H73" s="506" t="s">
        <v>452</v>
      </c>
      <c r="I73" s="506" t="s">
        <v>684</v>
      </c>
      <c r="J73" s="506" t="s">
        <v>685</v>
      </c>
      <c r="K73" s="506" t="s">
        <v>686</v>
      </c>
      <c r="L73" s="507">
        <v>105.32</v>
      </c>
      <c r="M73" s="507">
        <v>105.32</v>
      </c>
      <c r="N73" s="506">
        <v>1</v>
      </c>
      <c r="O73" s="573">
        <v>0.5</v>
      </c>
      <c r="P73" s="507"/>
      <c r="Q73" s="527">
        <v>0</v>
      </c>
      <c r="R73" s="506"/>
      <c r="S73" s="527">
        <v>0</v>
      </c>
      <c r="T73" s="573"/>
      <c r="U73" s="528">
        <v>0</v>
      </c>
    </row>
    <row r="74" spans="1:21" ht="14.4" customHeight="1" x14ac:dyDescent="0.3">
      <c r="A74" s="505">
        <v>27</v>
      </c>
      <c r="B74" s="506" t="s">
        <v>478</v>
      </c>
      <c r="C74" s="506" t="s">
        <v>484</v>
      </c>
      <c r="D74" s="571" t="s">
        <v>1610</v>
      </c>
      <c r="E74" s="572" t="s">
        <v>497</v>
      </c>
      <c r="F74" s="506" t="s">
        <v>479</v>
      </c>
      <c r="G74" s="506" t="s">
        <v>564</v>
      </c>
      <c r="H74" s="506" t="s">
        <v>452</v>
      </c>
      <c r="I74" s="506" t="s">
        <v>687</v>
      </c>
      <c r="J74" s="506" t="s">
        <v>688</v>
      </c>
      <c r="K74" s="506" t="s">
        <v>689</v>
      </c>
      <c r="L74" s="507">
        <v>32.76</v>
      </c>
      <c r="M74" s="507">
        <v>98.28</v>
      </c>
      <c r="N74" s="506">
        <v>3</v>
      </c>
      <c r="O74" s="573">
        <v>0.5</v>
      </c>
      <c r="P74" s="507"/>
      <c r="Q74" s="527">
        <v>0</v>
      </c>
      <c r="R74" s="506"/>
      <c r="S74" s="527">
        <v>0</v>
      </c>
      <c r="T74" s="573"/>
      <c r="U74" s="528">
        <v>0</v>
      </c>
    </row>
    <row r="75" spans="1:21" ht="14.4" customHeight="1" x14ac:dyDescent="0.3">
      <c r="A75" s="505">
        <v>27</v>
      </c>
      <c r="B75" s="506" t="s">
        <v>478</v>
      </c>
      <c r="C75" s="506" t="s">
        <v>484</v>
      </c>
      <c r="D75" s="571" t="s">
        <v>1610</v>
      </c>
      <c r="E75" s="572" t="s">
        <v>497</v>
      </c>
      <c r="F75" s="506" t="s">
        <v>479</v>
      </c>
      <c r="G75" s="506" t="s">
        <v>564</v>
      </c>
      <c r="H75" s="506" t="s">
        <v>452</v>
      </c>
      <c r="I75" s="506" t="s">
        <v>690</v>
      </c>
      <c r="J75" s="506" t="s">
        <v>691</v>
      </c>
      <c r="K75" s="506" t="s">
        <v>692</v>
      </c>
      <c r="L75" s="507">
        <v>52.67</v>
      </c>
      <c r="M75" s="507">
        <v>52.67</v>
      </c>
      <c r="N75" s="506">
        <v>1</v>
      </c>
      <c r="O75" s="573">
        <v>1</v>
      </c>
      <c r="P75" s="507"/>
      <c r="Q75" s="527">
        <v>0</v>
      </c>
      <c r="R75" s="506"/>
      <c r="S75" s="527">
        <v>0</v>
      </c>
      <c r="T75" s="573"/>
      <c r="U75" s="528">
        <v>0</v>
      </c>
    </row>
    <row r="76" spans="1:21" ht="14.4" customHeight="1" x14ac:dyDescent="0.3">
      <c r="A76" s="505">
        <v>27</v>
      </c>
      <c r="B76" s="506" t="s">
        <v>478</v>
      </c>
      <c r="C76" s="506" t="s">
        <v>484</v>
      </c>
      <c r="D76" s="571" t="s">
        <v>1610</v>
      </c>
      <c r="E76" s="572" t="s">
        <v>497</v>
      </c>
      <c r="F76" s="506" t="s">
        <v>479</v>
      </c>
      <c r="G76" s="506" t="s">
        <v>564</v>
      </c>
      <c r="H76" s="506" t="s">
        <v>1612</v>
      </c>
      <c r="I76" s="506" t="s">
        <v>567</v>
      </c>
      <c r="J76" s="506" t="s">
        <v>568</v>
      </c>
      <c r="K76" s="506" t="s">
        <v>517</v>
      </c>
      <c r="L76" s="507">
        <v>35.11</v>
      </c>
      <c r="M76" s="507">
        <v>175.55</v>
      </c>
      <c r="N76" s="506">
        <v>5</v>
      </c>
      <c r="O76" s="573">
        <v>1.5</v>
      </c>
      <c r="P76" s="507">
        <v>105.33</v>
      </c>
      <c r="Q76" s="527">
        <v>0.6</v>
      </c>
      <c r="R76" s="506">
        <v>3</v>
      </c>
      <c r="S76" s="527">
        <v>0.6</v>
      </c>
      <c r="T76" s="573">
        <v>0.5</v>
      </c>
      <c r="U76" s="528">
        <v>0.33333333333333331</v>
      </c>
    </row>
    <row r="77" spans="1:21" ht="14.4" customHeight="1" x14ac:dyDescent="0.3">
      <c r="A77" s="505">
        <v>27</v>
      </c>
      <c r="B77" s="506" t="s">
        <v>478</v>
      </c>
      <c r="C77" s="506" t="s">
        <v>484</v>
      </c>
      <c r="D77" s="571" t="s">
        <v>1610</v>
      </c>
      <c r="E77" s="572" t="s">
        <v>497</v>
      </c>
      <c r="F77" s="506" t="s">
        <v>479</v>
      </c>
      <c r="G77" s="506" t="s">
        <v>564</v>
      </c>
      <c r="H77" s="506" t="s">
        <v>452</v>
      </c>
      <c r="I77" s="506" t="s">
        <v>569</v>
      </c>
      <c r="J77" s="506" t="s">
        <v>566</v>
      </c>
      <c r="K77" s="506" t="s">
        <v>517</v>
      </c>
      <c r="L77" s="507">
        <v>35.11</v>
      </c>
      <c r="M77" s="507">
        <v>35.11</v>
      </c>
      <c r="N77" s="506">
        <v>1</v>
      </c>
      <c r="O77" s="573">
        <v>1</v>
      </c>
      <c r="P77" s="507">
        <v>35.11</v>
      </c>
      <c r="Q77" s="527">
        <v>1</v>
      </c>
      <c r="R77" s="506">
        <v>1</v>
      </c>
      <c r="S77" s="527">
        <v>1</v>
      </c>
      <c r="T77" s="573">
        <v>1</v>
      </c>
      <c r="U77" s="528">
        <v>1</v>
      </c>
    </row>
    <row r="78" spans="1:21" ht="14.4" customHeight="1" x14ac:dyDescent="0.3">
      <c r="A78" s="505">
        <v>27</v>
      </c>
      <c r="B78" s="506" t="s">
        <v>478</v>
      </c>
      <c r="C78" s="506" t="s">
        <v>484</v>
      </c>
      <c r="D78" s="571" t="s">
        <v>1610</v>
      </c>
      <c r="E78" s="572" t="s">
        <v>497</v>
      </c>
      <c r="F78" s="506" t="s">
        <v>479</v>
      </c>
      <c r="G78" s="506" t="s">
        <v>564</v>
      </c>
      <c r="H78" s="506" t="s">
        <v>452</v>
      </c>
      <c r="I78" s="506" t="s">
        <v>693</v>
      </c>
      <c r="J78" s="506" t="s">
        <v>568</v>
      </c>
      <c r="K78" s="506" t="s">
        <v>694</v>
      </c>
      <c r="L78" s="507">
        <v>17.559999999999999</v>
      </c>
      <c r="M78" s="507">
        <v>52.679999999999993</v>
      </c>
      <c r="N78" s="506">
        <v>3</v>
      </c>
      <c r="O78" s="573">
        <v>0.5</v>
      </c>
      <c r="P78" s="507">
        <v>52.679999999999993</v>
      </c>
      <c r="Q78" s="527">
        <v>1</v>
      </c>
      <c r="R78" s="506">
        <v>3</v>
      </c>
      <c r="S78" s="527">
        <v>1</v>
      </c>
      <c r="T78" s="573">
        <v>0.5</v>
      </c>
      <c r="U78" s="528">
        <v>1</v>
      </c>
    </row>
    <row r="79" spans="1:21" ht="14.4" customHeight="1" x14ac:dyDescent="0.3">
      <c r="A79" s="505">
        <v>27</v>
      </c>
      <c r="B79" s="506" t="s">
        <v>478</v>
      </c>
      <c r="C79" s="506" t="s">
        <v>484</v>
      </c>
      <c r="D79" s="571" t="s">
        <v>1610</v>
      </c>
      <c r="E79" s="572" t="s">
        <v>497</v>
      </c>
      <c r="F79" s="506" t="s">
        <v>479</v>
      </c>
      <c r="G79" s="506" t="s">
        <v>695</v>
      </c>
      <c r="H79" s="506" t="s">
        <v>452</v>
      </c>
      <c r="I79" s="506" t="s">
        <v>696</v>
      </c>
      <c r="J79" s="506" t="s">
        <v>697</v>
      </c>
      <c r="K79" s="506" t="s">
        <v>698</v>
      </c>
      <c r="L79" s="507">
        <v>0</v>
      </c>
      <c r="M79" s="507">
        <v>0</v>
      </c>
      <c r="N79" s="506">
        <v>1</v>
      </c>
      <c r="O79" s="573">
        <v>1</v>
      </c>
      <c r="P79" s="507">
        <v>0</v>
      </c>
      <c r="Q79" s="527"/>
      <c r="R79" s="506">
        <v>1</v>
      </c>
      <c r="S79" s="527">
        <v>1</v>
      </c>
      <c r="T79" s="573">
        <v>1</v>
      </c>
      <c r="U79" s="528">
        <v>1</v>
      </c>
    </row>
    <row r="80" spans="1:21" ht="14.4" customHeight="1" x14ac:dyDescent="0.3">
      <c r="A80" s="505">
        <v>27</v>
      </c>
      <c r="B80" s="506" t="s">
        <v>478</v>
      </c>
      <c r="C80" s="506" t="s">
        <v>484</v>
      </c>
      <c r="D80" s="571" t="s">
        <v>1610</v>
      </c>
      <c r="E80" s="572" t="s">
        <v>497</v>
      </c>
      <c r="F80" s="506" t="s">
        <v>479</v>
      </c>
      <c r="G80" s="506" t="s">
        <v>699</v>
      </c>
      <c r="H80" s="506" t="s">
        <v>452</v>
      </c>
      <c r="I80" s="506" t="s">
        <v>700</v>
      </c>
      <c r="J80" s="506" t="s">
        <v>701</v>
      </c>
      <c r="K80" s="506" t="s">
        <v>702</v>
      </c>
      <c r="L80" s="507">
        <v>35.11</v>
      </c>
      <c r="M80" s="507">
        <v>105.33</v>
      </c>
      <c r="N80" s="506">
        <v>3</v>
      </c>
      <c r="O80" s="573">
        <v>0.5</v>
      </c>
      <c r="P80" s="507"/>
      <c r="Q80" s="527">
        <v>0</v>
      </c>
      <c r="R80" s="506"/>
      <c r="S80" s="527">
        <v>0</v>
      </c>
      <c r="T80" s="573"/>
      <c r="U80" s="528">
        <v>0</v>
      </c>
    </row>
    <row r="81" spans="1:21" ht="14.4" customHeight="1" x14ac:dyDescent="0.3">
      <c r="A81" s="505">
        <v>27</v>
      </c>
      <c r="B81" s="506" t="s">
        <v>478</v>
      </c>
      <c r="C81" s="506" t="s">
        <v>484</v>
      </c>
      <c r="D81" s="571" t="s">
        <v>1610</v>
      </c>
      <c r="E81" s="572" t="s">
        <v>497</v>
      </c>
      <c r="F81" s="506" t="s">
        <v>479</v>
      </c>
      <c r="G81" s="506" t="s">
        <v>703</v>
      </c>
      <c r="H81" s="506" t="s">
        <v>1612</v>
      </c>
      <c r="I81" s="506" t="s">
        <v>704</v>
      </c>
      <c r="J81" s="506" t="s">
        <v>705</v>
      </c>
      <c r="K81" s="506" t="s">
        <v>706</v>
      </c>
      <c r="L81" s="507">
        <v>117.55</v>
      </c>
      <c r="M81" s="507">
        <v>117.55</v>
      </c>
      <c r="N81" s="506">
        <v>1</v>
      </c>
      <c r="O81" s="573">
        <v>1</v>
      </c>
      <c r="P81" s="507">
        <v>117.55</v>
      </c>
      <c r="Q81" s="527">
        <v>1</v>
      </c>
      <c r="R81" s="506">
        <v>1</v>
      </c>
      <c r="S81" s="527">
        <v>1</v>
      </c>
      <c r="T81" s="573">
        <v>1</v>
      </c>
      <c r="U81" s="528">
        <v>1</v>
      </c>
    </row>
    <row r="82" spans="1:21" ht="14.4" customHeight="1" x14ac:dyDescent="0.3">
      <c r="A82" s="505">
        <v>27</v>
      </c>
      <c r="B82" s="506" t="s">
        <v>478</v>
      </c>
      <c r="C82" s="506" t="s">
        <v>484</v>
      </c>
      <c r="D82" s="571" t="s">
        <v>1610</v>
      </c>
      <c r="E82" s="572" t="s">
        <v>497</v>
      </c>
      <c r="F82" s="506" t="s">
        <v>479</v>
      </c>
      <c r="G82" s="506" t="s">
        <v>707</v>
      </c>
      <c r="H82" s="506" t="s">
        <v>452</v>
      </c>
      <c r="I82" s="506" t="s">
        <v>708</v>
      </c>
      <c r="J82" s="506" t="s">
        <v>709</v>
      </c>
      <c r="K82" s="506" t="s">
        <v>710</v>
      </c>
      <c r="L82" s="507">
        <v>1891.17</v>
      </c>
      <c r="M82" s="507">
        <v>11347.02</v>
      </c>
      <c r="N82" s="506">
        <v>6</v>
      </c>
      <c r="O82" s="573">
        <v>2</v>
      </c>
      <c r="P82" s="507">
        <v>11347.02</v>
      </c>
      <c r="Q82" s="527">
        <v>1</v>
      </c>
      <c r="R82" s="506">
        <v>6</v>
      </c>
      <c r="S82" s="527">
        <v>1</v>
      </c>
      <c r="T82" s="573">
        <v>2</v>
      </c>
      <c r="U82" s="528">
        <v>1</v>
      </c>
    </row>
    <row r="83" spans="1:21" ht="14.4" customHeight="1" x14ac:dyDescent="0.3">
      <c r="A83" s="505">
        <v>27</v>
      </c>
      <c r="B83" s="506" t="s">
        <v>478</v>
      </c>
      <c r="C83" s="506" t="s">
        <v>484</v>
      </c>
      <c r="D83" s="571" t="s">
        <v>1610</v>
      </c>
      <c r="E83" s="572" t="s">
        <v>497</v>
      </c>
      <c r="F83" s="506" t="s">
        <v>479</v>
      </c>
      <c r="G83" s="506" t="s">
        <v>707</v>
      </c>
      <c r="H83" s="506" t="s">
        <v>452</v>
      </c>
      <c r="I83" s="506" t="s">
        <v>708</v>
      </c>
      <c r="J83" s="506" t="s">
        <v>709</v>
      </c>
      <c r="K83" s="506" t="s">
        <v>710</v>
      </c>
      <c r="L83" s="507">
        <v>1887.9</v>
      </c>
      <c r="M83" s="507">
        <v>7551.6</v>
      </c>
      <c r="N83" s="506">
        <v>4</v>
      </c>
      <c r="O83" s="573">
        <v>1.5</v>
      </c>
      <c r="P83" s="507">
        <v>7551.6</v>
      </c>
      <c r="Q83" s="527">
        <v>1</v>
      </c>
      <c r="R83" s="506">
        <v>4</v>
      </c>
      <c r="S83" s="527">
        <v>1</v>
      </c>
      <c r="T83" s="573">
        <v>1.5</v>
      </c>
      <c r="U83" s="528">
        <v>1</v>
      </c>
    </row>
    <row r="84" spans="1:21" ht="14.4" customHeight="1" x14ac:dyDescent="0.3">
      <c r="A84" s="505">
        <v>27</v>
      </c>
      <c r="B84" s="506" t="s">
        <v>478</v>
      </c>
      <c r="C84" s="506" t="s">
        <v>484</v>
      </c>
      <c r="D84" s="571" t="s">
        <v>1610</v>
      </c>
      <c r="E84" s="572" t="s">
        <v>497</v>
      </c>
      <c r="F84" s="506" t="s">
        <v>479</v>
      </c>
      <c r="G84" s="506" t="s">
        <v>707</v>
      </c>
      <c r="H84" s="506" t="s">
        <v>452</v>
      </c>
      <c r="I84" s="506" t="s">
        <v>711</v>
      </c>
      <c r="J84" s="506" t="s">
        <v>709</v>
      </c>
      <c r="K84" s="506" t="s">
        <v>712</v>
      </c>
      <c r="L84" s="507">
        <v>1187.3599999999999</v>
      </c>
      <c r="M84" s="507">
        <v>7124.16</v>
      </c>
      <c r="N84" s="506">
        <v>6</v>
      </c>
      <c r="O84" s="573">
        <v>0.5</v>
      </c>
      <c r="P84" s="507"/>
      <c r="Q84" s="527">
        <v>0</v>
      </c>
      <c r="R84" s="506"/>
      <c r="S84" s="527">
        <v>0</v>
      </c>
      <c r="T84" s="573"/>
      <c r="U84" s="528">
        <v>0</v>
      </c>
    </row>
    <row r="85" spans="1:21" ht="14.4" customHeight="1" x14ac:dyDescent="0.3">
      <c r="A85" s="505">
        <v>27</v>
      </c>
      <c r="B85" s="506" t="s">
        <v>478</v>
      </c>
      <c r="C85" s="506" t="s">
        <v>484</v>
      </c>
      <c r="D85" s="571" t="s">
        <v>1610</v>
      </c>
      <c r="E85" s="572" t="s">
        <v>497</v>
      </c>
      <c r="F85" s="506" t="s">
        <v>479</v>
      </c>
      <c r="G85" s="506" t="s">
        <v>707</v>
      </c>
      <c r="H85" s="506" t="s">
        <v>452</v>
      </c>
      <c r="I85" s="506" t="s">
        <v>713</v>
      </c>
      <c r="J85" s="506" t="s">
        <v>709</v>
      </c>
      <c r="K85" s="506" t="s">
        <v>714</v>
      </c>
      <c r="L85" s="507">
        <v>1544.99</v>
      </c>
      <c r="M85" s="507">
        <v>4634.97</v>
      </c>
      <c r="N85" s="506">
        <v>3</v>
      </c>
      <c r="O85" s="573">
        <v>0.5</v>
      </c>
      <c r="P85" s="507"/>
      <c r="Q85" s="527">
        <v>0</v>
      </c>
      <c r="R85" s="506"/>
      <c r="S85" s="527">
        <v>0</v>
      </c>
      <c r="T85" s="573"/>
      <c r="U85" s="528">
        <v>0</v>
      </c>
    </row>
    <row r="86" spans="1:21" ht="14.4" customHeight="1" x14ac:dyDescent="0.3">
      <c r="A86" s="505">
        <v>27</v>
      </c>
      <c r="B86" s="506" t="s">
        <v>478</v>
      </c>
      <c r="C86" s="506" t="s">
        <v>484</v>
      </c>
      <c r="D86" s="571" t="s">
        <v>1610</v>
      </c>
      <c r="E86" s="572" t="s">
        <v>497</v>
      </c>
      <c r="F86" s="506" t="s">
        <v>479</v>
      </c>
      <c r="G86" s="506" t="s">
        <v>707</v>
      </c>
      <c r="H86" s="506" t="s">
        <v>452</v>
      </c>
      <c r="I86" s="506" t="s">
        <v>713</v>
      </c>
      <c r="J86" s="506" t="s">
        <v>709</v>
      </c>
      <c r="K86" s="506" t="s">
        <v>714</v>
      </c>
      <c r="L86" s="507">
        <v>2026.32</v>
      </c>
      <c r="M86" s="507">
        <v>12157.92</v>
      </c>
      <c r="N86" s="506">
        <v>6</v>
      </c>
      <c r="O86" s="573">
        <v>1</v>
      </c>
      <c r="P86" s="507">
        <v>6078.96</v>
      </c>
      <c r="Q86" s="527">
        <v>0.5</v>
      </c>
      <c r="R86" s="506">
        <v>3</v>
      </c>
      <c r="S86" s="527">
        <v>0.5</v>
      </c>
      <c r="T86" s="573">
        <v>0.5</v>
      </c>
      <c r="U86" s="528">
        <v>0.5</v>
      </c>
    </row>
    <row r="87" spans="1:21" ht="14.4" customHeight="1" x14ac:dyDescent="0.3">
      <c r="A87" s="505">
        <v>27</v>
      </c>
      <c r="B87" s="506" t="s">
        <v>478</v>
      </c>
      <c r="C87" s="506" t="s">
        <v>484</v>
      </c>
      <c r="D87" s="571" t="s">
        <v>1610</v>
      </c>
      <c r="E87" s="572" t="s">
        <v>497</v>
      </c>
      <c r="F87" s="506" t="s">
        <v>479</v>
      </c>
      <c r="G87" s="506" t="s">
        <v>715</v>
      </c>
      <c r="H87" s="506" t="s">
        <v>452</v>
      </c>
      <c r="I87" s="506" t="s">
        <v>716</v>
      </c>
      <c r="J87" s="506" t="s">
        <v>717</v>
      </c>
      <c r="K87" s="506" t="s">
        <v>718</v>
      </c>
      <c r="L87" s="507">
        <v>176.32</v>
      </c>
      <c r="M87" s="507">
        <v>176.32</v>
      </c>
      <c r="N87" s="506">
        <v>1</v>
      </c>
      <c r="O87" s="573">
        <v>1</v>
      </c>
      <c r="P87" s="507">
        <v>176.32</v>
      </c>
      <c r="Q87" s="527">
        <v>1</v>
      </c>
      <c r="R87" s="506">
        <v>1</v>
      </c>
      <c r="S87" s="527">
        <v>1</v>
      </c>
      <c r="T87" s="573">
        <v>1</v>
      </c>
      <c r="U87" s="528">
        <v>1</v>
      </c>
    </row>
    <row r="88" spans="1:21" ht="14.4" customHeight="1" x14ac:dyDescent="0.3">
      <c r="A88" s="505">
        <v>27</v>
      </c>
      <c r="B88" s="506" t="s">
        <v>478</v>
      </c>
      <c r="C88" s="506" t="s">
        <v>484</v>
      </c>
      <c r="D88" s="571" t="s">
        <v>1610</v>
      </c>
      <c r="E88" s="572" t="s">
        <v>497</v>
      </c>
      <c r="F88" s="506" t="s">
        <v>479</v>
      </c>
      <c r="G88" s="506" t="s">
        <v>719</v>
      </c>
      <c r="H88" s="506" t="s">
        <v>452</v>
      </c>
      <c r="I88" s="506" t="s">
        <v>720</v>
      </c>
      <c r="J88" s="506" t="s">
        <v>721</v>
      </c>
      <c r="K88" s="506" t="s">
        <v>722</v>
      </c>
      <c r="L88" s="507">
        <v>91.11</v>
      </c>
      <c r="M88" s="507">
        <v>546.66</v>
      </c>
      <c r="N88" s="506">
        <v>6</v>
      </c>
      <c r="O88" s="573">
        <v>1.5</v>
      </c>
      <c r="P88" s="507"/>
      <c r="Q88" s="527">
        <v>0</v>
      </c>
      <c r="R88" s="506"/>
      <c r="S88" s="527">
        <v>0</v>
      </c>
      <c r="T88" s="573"/>
      <c r="U88" s="528">
        <v>0</v>
      </c>
    </row>
    <row r="89" spans="1:21" ht="14.4" customHeight="1" x14ac:dyDescent="0.3">
      <c r="A89" s="505">
        <v>27</v>
      </c>
      <c r="B89" s="506" t="s">
        <v>478</v>
      </c>
      <c r="C89" s="506" t="s">
        <v>484</v>
      </c>
      <c r="D89" s="571" t="s">
        <v>1610</v>
      </c>
      <c r="E89" s="572" t="s">
        <v>497</v>
      </c>
      <c r="F89" s="506" t="s">
        <v>479</v>
      </c>
      <c r="G89" s="506" t="s">
        <v>719</v>
      </c>
      <c r="H89" s="506" t="s">
        <v>452</v>
      </c>
      <c r="I89" s="506" t="s">
        <v>723</v>
      </c>
      <c r="J89" s="506" t="s">
        <v>721</v>
      </c>
      <c r="K89" s="506" t="s">
        <v>724</v>
      </c>
      <c r="L89" s="507">
        <v>273.33</v>
      </c>
      <c r="M89" s="507">
        <v>546.66</v>
      </c>
      <c r="N89" s="506">
        <v>2</v>
      </c>
      <c r="O89" s="573">
        <v>1.5</v>
      </c>
      <c r="P89" s="507">
        <v>546.66</v>
      </c>
      <c r="Q89" s="527">
        <v>1</v>
      </c>
      <c r="R89" s="506">
        <v>2</v>
      </c>
      <c r="S89" s="527">
        <v>1</v>
      </c>
      <c r="T89" s="573">
        <v>1.5</v>
      </c>
      <c r="U89" s="528">
        <v>1</v>
      </c>
    </row>
    <row r="90" spans="1:21" ht="14.4" customHeight="1" x14ac:dyDescent="0.3">
      <c r="A90" s="505">
        <v>27</v>
      </c>
      <c r="B90" s="506" t="s">
        <v>478</v>
      </c>
      <c r="C90" s="506" t="s">
        <v>484</v>
      </c>
      <c r="D90" s="571" t="s">
        <v>1610</v>
      </c>
      <c r="E90" s="572" t="s">
        <v>497</v>
      </c>
      <c r="F90" s="506" t="s">
        <v>479</v>
      </c>
      <c r="G90" s="506" t="s">
        <v>725</v>
      </c>
      <c r="H90" s="506" t="s">
        <v>1612</v>
      </c>
      <c r="I90" s="506" t="s">
        <v>726</v>
      </c>
      <c r="J90" s="506" t="s">
        <v>727</v>
      </c>
      <c r="K90" s="506" t="s">
        <v>728</v>
      </c>
      <c r="L90" s="507">
        <v>50.05</v>
      </c>
      <c r="M90" s="507">
        <v>150.14999999999998</v>
      </c>
      <c r="N90" s="506">
        <v>3</v>
      </c>
      <c r="O90" s="573">
        <v>1</v>
      </c>
      <c r="P90" s="507">
        <v>150.14999999999998</v>
      </c>
      <c r="Q90" s="527">
        <v>1</v>
      </c>
      <c r="R90" s="506">
        <v>3</v>
      </c>
      <c r="S90" s="527">
        <v>1</v>
      </c>
      <c r="T90" s="573">
        <v>1</v>
      </c>
      <c r="U90" s="528">
        <v>1</v>
      </c>
    </row>
    <row r="91" spans="1:21" ht="14.4" customHeight="1" x14ac:dyDescent="0.3">
      <c r="A91" s="505">
        <v>27</v>
      </c>
      <c r="B91" s="506" t="s">
        <v>478</v>
      </c>
      <c r="C91" s="506" t="s">
        <v>484</v>
      </c>
      <c r="D91" s="571" t="s">
        <v>1610</v>
      </c>
      <c r="E91" s="572" t="s">
        <v>497</v>
      </c>
      <c r="F91" s="506" t="s">
        <v>479</v>
      </c>
      <c r="G91" s="506" t="s">
        <v>729</v>
      </c>
      <c r="H91" s="506" t="s">
        <v>452</v>
      </c>
      <c r="I91" s="506" t="s">
        <v>730</v>
      </c>
      <c r="J91" s="506" t="s">
        <v>731</v>
      </c>
      <c r="K91" s="506" t="s">
        <v>732</v>
      </c>
      <c r="L91" s="507">
        <v>103.67</v>
      </c>
      <c r="M91" s="507">
        <v>103.67</v>
      </c>
      <c r="N91" s="506">
        <v>1</v>
      </c>
      <c r="O91" s="573">
        <v>0.5</v>
      </c>
      <c r="P91" s="507">
        <v>103.67</v>
      </c>
      <c r="Q91" s="527">
        <v>1</v>
      </c>
      <c r="R91" s="506">
        <v>1</v>
      </c>
      <c r="S91" s="527">
        <v>1</v>
      </c>
      <c r="T91" s="573">
        <v>0.5</v>
      </c>
      <c r="U91" s="528">
        <v>1</v>
      </c>
    </row>
    <row r="92" spans="1:21" ht="14.4" customHeight="1" x14ac:dyDescent="0.3">
      <c r="A92" s="505">
        <v>27</v>
      </c>
      <c r="B92" s="506" t="s">
        <v>478</v>
      </c>
      <c r="C92" s="506" t="s">
        <v>484</v>
      </c>
      <c r="D92" s="571" t="s">
        <v>1610</v>
      </c>
      <c r="E92" s="572" t="s">
        <v>497</v>
      </c>
      <c r="F92" s="506" t="s">
        <v>479</v>
      </c>
      <c r="G92" s="506" t="s">
        <v>733</v>
      </c>
      <c r="H92" s="506" t="s">
        <v>452</v>
      </c>
      <c r="I92" s="506" t="s">
        <v>734</v>
      </c>
      <c r="J92" s="506" t="s">
        <v>735</v>
      </c>
      <c r="K92" s="506" t="s">
        <v>736</v>
      </c>
      <c r="L92" s="507">
        <v>1992.86</v>
      </c>
      <c r="M92" s="507">
        <v>1992.86</v>
      </c>
      <c r="N92" s="506">
        <v>1</v>
      </c>
      <c r="O92" s="573">
        <v>0.5</v>
      </c>
      <c r="P92" s="507"/>
      <c r="Q92" s="527">
        <v>0</v>
      </c>
      <c r="R92" s="506"/>
      <c r="S92" s="527">
        <v>0</v>
      </c>
      <c r="T92" s="573"/>
      <c r="U92" s="528">
        <v>0</v>
      </c>
    </row>
    <row r="93" spans="1:21" ht="14.4" customHeight="1" x14ac:dyDescent="0.3">
      <c r="A93" s="505">
        <v>27</v>
      </c>
      <c r="B93" s="506" t="s">
        <v>478</v>
      </c>
      <c r="C93" s="506" t="s">
        <v>484</v>
      </c>
      <c r="D93" s="571" t="s">
        <v>1610</v>
      </c>
      <c r="E93" s="572" t="s">
        <v>497</v>
      </c>
      <c r="F93" s="506" t="s">
        <v>479</v>
      </c>
      <c r="G93" s="506" t="s">
        <v>733</v>
      </c>
      <c r="H93" s="506" t="s">
        <v>1612</v>
      </c>
      <c r="I93" s="506" t="s">
        <v>737</v>
      </c>
      <c r="J93" s="506" t="s">
        <v>738</v>
      </c>
      <c r="K93" s="506" t="s">
        <v>739</v>
      </c>
      <c r="L93" s="507">
        <v>664.29</v>
      </c>
      <c r="M93" s="507">
        <v>3985.74</v>
      </c>
      <c r="N93" s="506">
        <v>6</v>
      </c>
      <c r="O93" s="573">
        <v>1.5</v>
      </c>
      <c r="P93" s="507">
        <v>3985.74</v>
      </c>
      <c r="Q93" s="527">
        <v>1</v>
      </c>
      <c r="R93" s="506">
        <v>6</v>
      </c>
      <c r="S93" s="527">
        <v>1</v>
      </c>
      <c r="T93" s="573">
        <v>1.5</v>
      </c>
      <c r="U93" s="528">
        <v>1</v>
      </c>
    </row>
    <row r="94" spans="1:21" ht="14.4" customHeight="1" x14ac:dyDescent="0.3">
      <c r="A94" s="505">
        <v>27</v>
      </c>
      <c r="B94" s="506" t="s">
        <v>478</v>
      </c>
      <c r="C94" s="506" t="s">
        <v>484</v>
      </c>
      <c r="D94" s="571" t="s">
        <v>1610</v>
      </c>
      <c r="E94" s="572" t="s">
        <v>497</v>
      </c>
      <c r="F94" s="506" t="s">
        <v>479</v>
      </c>
      <c r="G94" s="506" t="s">
        <v>740</v>
      </c>
      <c r="H94" s="506" t="s">
        <v>452</v>
      </c>
      <c r="I94" s="506" t="s">
        <v>741</v>
      </c>
      <c r="J94" s="506" t="s">
        <v>742</v>
      </c>
      <c r="K94" s="506" t="s">
        <v>743</v>
      </c>
      <c r="L94" s="507">
        <v>62.18</v>
      </c>
      <c r="M94" s="507">
        <v>186.54</v>
      </c>
      <c r="N94" s="506">
        <v>3</v>
      </c>
      <c r="O94" s="573">
        <v>0.5</v>
      </c>
      <c r="P94" s="507">
        <v>186.54</v>
      </c>
      <c r="Q94" s="527">
        <v>1</v>
      </c>
      <c r="R94" s="506">
        <v>3</v>
      </c>
      <c r="S94" s="527">
        <v>1</v>
      </c>
      <c r="T94" s="573">
        <v>0.5</v>
      </c>
      <c r="U94" s="528">
        <v>1</v>
      </c>
    </row>
    <row r="95" spans="1:21" ht="14.4" customHeight="1" x14ac:dyDescent="0.3">
      <c r="A95" s="505">
        <v>27</v>
      </c>
      <c r="B95" s="506" t="s">
        <v>478</v>
      </c>
      <c r="C95" s="506" t="s">
        <v>484</v>
      </c>
      <c r="D95" s="571" t="s">
        <v>1610</v>
      </c>
      <c r="E95" s="572" t="s">
        <v>497</v>
      </c>
      <c r="F95" s="506" t="s">
        <v>479</v>
      </c>
      <c r="G95" s="506" t="s">
        <v>570</v>
      </c>
      <c r="H95" s="506" t="s">
        <v>1612</v>
      </c>
      <c r="I95" s="506" t="s">
        <v>571</v>
      </c>
      <c r="J95" s="506" t="s">
        <v>572</v>
      </c>
      <c r="K95" s="506" t="s">
        <v>573</v>
      </c>
      <c r="L95" s="507">
        <v>556.04</v>
      </c>
      <c r="M95" s="507">
        <v>2224.16</v>
      </c>
      <c r="N95" s="506">
        <v>4</v>
      </c>
      <c r="O95" s="573">
        <v>2</v>
      </c>
      <c r="P95" s="507">
        <v>1112.08</v>
      </c>
      <c r="Q95" s="527">
        <v>0.5</v>
      </c>
      <c r="R95" s="506">
        <v>2</v>
      </c>
      <c r="S95" s="527">
        <v>0.5</v>
      </c>
      <c r="T95" s="573">
        <v>1</v>
      </c>
      <c r="U95" s="528">
        <v>0.5</v>
      </c>
    </row>
    <row r="96" spans="1:21" ht="14.4" customHeight="1" x14ac:dyDescent="0.3">
      <c r="A96" s="505">
        <v>27</v>
      </c>
      <c r="B96" s="506" t="s">
        <v>478</v>
      </c>
      <c r="C96" s="506" t="s">
        <v>484</v>
      </c>
      <c r="D96" s="571" t="s">
        <v>1610</v>
      </c>
      <c r="E96" s="572" t="s">
        <v>497</v>
      </c>
      <c r="F96" s="506" t="s">
        <v>479</v>
      </c>
      <c r="G96" s="506" t="s">
        <v>744</v>
      </c>
      <c r="H96" s="506" t="s">
        <v>1612</v>
      </c>
      <c r="I96" s="506" t="s">
        <v>745</v>
      </c>
      <c r="J96" s="506" t="s">
        <v>746</v>
      </c>
      <c r="K96" s="506" t="s">
        <v>747</v>
      </c>
      <c r="L96" s="507">
        <v>42.51</v>
      </c>
      <c r="M96" s="507">
        <v>85.02</v>
      </c>
      <c r="N96" s="506">
        <v>2</v>
      </c>
      <c r="O96" s="573">
        <v>0.5</v>
      </c>
      <c r="P96" s="507">
        <v>85.02</v>
      </c>
      <c r="Q96" s="527">
        <v>1</v>
      </c>
      <c r="R96" s="506">
        <v>2</v>
      </c>
      <c r="S96" s="527">
        <v>1</v>
      </c>
      <c r="T96" s="573">
        <v>0.5</v>
      </c>
      <c r="U96" s="528">
        <v>1</v>
      </c>
    </row>
    <row r="97" spans="1:21" ht="14.4" customHeight="1" x14ac:dyDescent="0.3">
      <c r="A97" s="505">
        <v>27</v>
      </c>
      <c r="B97" s="506" t="s">
        <v>478</v>
      </c>
      <c r="C97" s="506" t="s">
        <v>484</v>
      </c>
      <c r="D97" s="571" t="s">
        <v>1610</v>
      </c>
      <c r="E97" s="572" t="s">
        <v>497</v>
      </c>
      <c r="F97" s="506" t="s">
        <v>479</v>
      </c>
      <c r="G97" s="506" t="s">
        <v>748</v>
      </c>
      <c r="H97" s="506" t="s">
        <v>452</v>
      </c>
      <c r="I97" s="506" t="s">
        <v>749</v>
      </c>
      <c r="J97" s="506" t="s">
        <v>750</v>
      </c>
      <c r="K97" s="506" t="s">
        <v>751</v>
      </c>
      <c r="L97" s="507">
        <v>27.56</v>
      </c>
      <c r="M97" s="507">
        <v>110.24</v>
      </c>
      <c r="N97" s="506">
        <v>4</v>
      </c>
      <c r="O97" s="573">
        <v>0.5</v>
      </c>
      <c r="P97" s="507">
        <v>110.24</v>
      </c>
      <c r="Q97" s="527">
        <v>1</v>
      </c>
      <c r="R97" s="506">
        <v>4</v>
      </c>
      <c r="S97" s="527">
        <v>1</v>
      </c>
      <c r="T97" s="573">
        <v>0.5</v>
      </c>
      <c r="U97" s="528">
        <v>1</v>
      </c>
    </row>
    <row r="98" spans="1:21" ht="14.4" customHeight="1" x14ac:dyDescent="0.3">
      <c r="A98" s="505">
        <v>27</v>
      </c>
      <c r="B98" s="506" t="s">
        <v>478</v>
      </c>
      <c r="C98" s="506" t="s">
        <v>484</v>
      </c>
      <c r="D98" s="571" t="s">
        <v>1610</v>
      </c>
      <c r="E98" s="572" t="s">
        <v>497</v>
      </c>
      <c r="F98" s="506" t="s">
        <v>479</v>
      </c>
      <c r="G98" s="506" t="s">
        <v>752</v>
      </c>
      <c r="H98" s="506" t="s">
        <v>452</v>
      </c>
      <c r="I98" s="506" t="s">
        <v>753</v>
      </c>
      <c r="J98" s="506" t="s">
        <v>754</v>
      </c>
      <c r="K98" s="506" t="s">
        <v>755</v>
      </c>
      <c r="L98" s="507">
        <v>50.64</v>
      </c>
      <c r="M98" s="507">
        <v>151.92000000000002</v>
      </c>
      <c r="N98" s="506">
        <v>3</v>
      </c>
      <c r="O98" s="573">
        <v>0.5</v>
      </c>
      <c r="P98" s="507"/>
      <c r="Q98" s="527">
        <v>0</v>
      </c>
      <c r="R98" s="506"/>
      <c r="S98" s="527">
        <v>0</v>
      </c>
      <c r="T98" s="573"/>
      <c r="U98" s="528">
        <v>0</v>
      </c>
    </row>
    <row r="99" spans="1:21" ht="14.4" customHeight="1" x14ac:dyDescent="0.3">
      <c r="A99" s="505">
        <v>27</v>
      </c>
      <c r="B99" s="506" t="s">
        <v>478</v>
      </c>
      <c r="C99" s="506" t="s">
        <v>484</v>
      </c>
      <c r="D99" s="571" t="s">
        <v>1610</v>
      </c>
      <c r="E99" s="572" t="s">
        <v>497</v>
      </c>
      <c r="F99" s="506" t="s">
        <v>479</v>
      </c>
      <c r="G99" s="506" t="s">
        <v>756</v>
      </c>
      <c r="H99" s="506" t="s">
        <v>452</v>
      </c>
      <c r="I99" s="506" t="s">
        <v>757</v>
      </c>
      <c r="J99" s="506" t="s">
        <v>758</v>
      </c>
      <c r="K99" s="506" t="s">
        <v>759</v>
      </c>
      <c r="L99" s="507">
        <v>75.05</v>
      </c>
      <c r="M99" s="507">
        <v>75.05</v>
      </c>
      <c r="N99" s="506">
        <v>1</v>
      </c>
      <c r="O99" s="573">
        <v>0.5</v>
      </c>
      <c r="P99" s="507"/>
      <c r="Q99" s="527">
        <v>0</v>
      </c>
      <c r="R99" s="506"/>
      <c r="S99" s="527">
        <v>0</v>
      </c>
      <c r="T99" s="573"/>
      <c r="U99" s="528">
        <v>0</v>
      </c>
    </row>
    <row r="100" spans="1:21" ht="14.4" customHeight="1" x14ac:dyDescent="0.3">
      <c r="A100" s="505">
        <v>27</v>
      </c>
      <c r="B100" s="506" t="s">
        <v>478</v>
      </c>
      <c r="C100" s="506" t="s">
        <v>484</v>
      </c>
      <c r="D100" s="571" t="s">
        <v>1610</v>
      </c>
      <c r="E100" s="572" t="s">
        <v>497</v>
      </c>
      <c r="F100" s="506" t="s">
        <v>479</v>
      </c>
      <c r="G100" s="506" t="s">
        <v>756</v>
      </c>
      <c r="H100" s="506" t="s">
        <v>452</v>
      </c>
      <c r="I100" s="506" t="s">
        <v>760</v>
      </c>
      <c r="J100" s="506" t="s">
        <v>761</v>
      </c>
      <c r="K100" s="506" t="s">
        <v>762</v>
      </c>
      <c r="L100" s="507">
        <v>45.03</v>
      </c>
      <c r="M100" s="507">
        <v>135.09</v>
      </c>
      <c r="N100" s="506">
        <v>3</v>
      </c>
      <c r="O100" s="573">
        <v>1</v>
      </c>
      <c r="P100" s="507">
        <v>135.09</v>
      </c>
      <c r="Q100" s="527">
        <v>1</v>
      </c>
      <c r="R100" s="506">
        <v>3</v>
      </c>
      <c r="S100" s="527">
        <v>1</v>
      </c>
      <c r="T100" s="573">
        <v>1</v>
      </c>
      <c r="U100" s="528">
        <v>1</v>
      </c>
    </row>
    <row r="101" spans="1:21" ht="14.4" customHeight="1" x14ac:dyDescent="0.3">
      <c r="A101" s="505">
        <v>27</v>
      </c>
      <c r="B101" s="506" t="s">
        <v>478</v>
      </c>
      <c r="C101" s="506" t="s">
        <v>484</v>
      </c>
      <c r="D101" s="571" t="s">
        <v>1610</v>
      </c>
      <c r="E101" s="572" t="s">
        <v>497</v>
      </c>
      <c r="F101" s="506" t="s">
        <v>479</v>
      </c>
      <c r="G101" s="506" t="s">
        <v>578</v>
      </c>
      <c r="H101" s="506" t="s">
        <v>452</v>
      </c>
      <c r="I101" s="506" t="s">
        <v>763</v>
      </c>
      <c r="J101" s="506" t="s">
        <v>580</v>
      </c>
      <c r="K101" s="506" t="s">
        <v>764</v>
      </c>
      <c r="L101" s="507">
        <v>49.2</v>
      </c>
      <c r="M101" s="507">
        <v>492.00000000000006</v>
      </c>
      <c r="N101" s="506">
        <v>10</v>
      </c>
      <c r="O101" s="573">
        <v>3.5</v>
      </c>
      <c r="P101" s="507">
        <v>344.40000000000003</v>
      </c>
      <c r="Q101" s="527">
        <v>0.7</v>
      </c>
      <c r="R101" s="506">
        <v>7</v>
      </c>
      <c r="S101" s="527">
        <v>0.7</v>
      </c>
      <c r="T101" s="573">
        <v>2.5</v>
      </c>
      <c r="U101" s="528">
        <v>0.7142857142857143</v>
      </c>
    </row>
    <row r="102" spans="1:21" ht="14.4" customHeight="1" x14ac:dyDescent="0.3">
      <c r="A102" s="505">
        <v>27</v>
      </c>
      <c r="B102" s="506" t="s">
        <v>478</v>
      </c>
      <c r="C102" s="506" t="s">
        <v>484</v>
      </c>
      <c r="D102" s="571" t="s">
        <v>1610</v>
      </c>
      <c r="E102" s="572" t="s">
        <v>497</v>
      </c>
      <c r="F102" s="506" t="s">
        <v>479</v>
      </c>
      <c r="G102" s="506" t="s">
        <v>578</v>
      </c>
      <c r="H102" s="506" t="s">
        <v>452</v>
      </c>
      <c r="I102" s="506" t="s">
        <v>765</v>
      </c>
      <c r="J102" s="506" t="s">
        <v>766</v>
      </c>
      <c r="K102" s="506" t="s">
        <v>767</v>
      </c>
      <c r="L102" s="507">
        <v>49.2</v>
      </c>
      <c r="M102" s="507">
        <v>147.60000000000002</v>
      </c>
      <c r="N102" s="506">
        <v>3</v>
      </c>
      <c r="O102" s="573">
        <v>0.5</v>
      </c>
      <c r="P102" s="507"/>
      <c r="Q102" s="527">
        <v>0</v>
      </c>
      <c r="R102" s="506"/>
      <c r="S102" s="527">
        <v>0</v>
      </c>
      <c r="T102" s="573"/>
      <c r="U102" s="528">
        <v>0</v>
      </c>
    </row>
    <row r="103" spans="1:21" ht="14.4" customHeight="1" x14ac:dyDescent="0.3">
      <c r="A103" s="505">
        <v>27</v>
      </c>
      <c r="B103" s="506" t="s">
        <v>478</v>
      </c>
      <c r="C103" s="506" t="s">
        <v>484</v>
      </c>
      <c r="D103" s="571" t="s">
        <v>1610</v>
      </c>
      <c r="E103" s="572" t="s">
        <v>497</v>
      </c>
      <c r="F103" s="506" t="s">
        <v>479</v>
      </c>
      <c r="G103" s="506" t="s">
        <v>578</v>
      </c>
      <c r="H103" s="506" t="s">
        <v>452</v>
      </c>
      <c r="I103" s="506" t="s">
        <v>582</v>
      </c>
      <c r="J103" s="506" t="s">
        <v>583</v>
      </c>
      <c r="K103" s="506" t="s">
        <v>584</v>
      </c>
      <c r="L103" s="507">
        <v>49.2</v>
      </c>
      <c r="M103" s="507">
        <v>147.60000000000002</v>
      </c>
      <c r="N103" s="506">
        <v>3</v>
      </c>
      <c r="O103" s="573">
        <v>0.5</v>
      </c>
      <c r="P103" s="507">
        <v>147.60000000000002</v>
      </c>
      <c r="Q103" s="527">
        <v>1</v>
      </c>
      <c r="R103" s="506">
        <v>3</v>
      </c>
      <c r="S103" s="527">
        <v>1</v>
      </c>
      <c r="T103" s="573">
        <v>0.5</v>
      </c>
      <c r="U103" s="528">
        <v>1</v>
      </c>
    </row>
    <row r="104" spans="1:21" ht="14.4" customHeight="1" x14ac:dyDescent="0.3">
      <c r="A104" s="505">
        <v>27</v>
      </c>
      <c r="B104" s="506" t="s">
        <v>478</v>
      </c>
      <c r="C104" s="506" t="s">
        <v>484</v>
      </c>
      <c r="D104" s="571" t="s">
        <v>1610</v>
      </c>
      <c r="E104" s="572" t="s">
        <v>497</v>
      </c>
      <c r="F104" s="506" t="s">
        <v>479</v>
      </c>
      <c r="G104" s="506" t="s">
        <v>768</v>
      </c>
      <c r="H104" s="506" t="s">
        <v>452</v>
      </c>
      <c r="I104" s="506" t="s">
        <v>769</v>
      </c>
      <c r="J104" s="506" t="s">
        <v>770</v>
      </c>
      <c r="K104" s="506" t="s">
        <v>771</v>
      </c>
      <c r="L104" s="507">
        <v>8.7899999999999991</v>
      </c>
      <c r="M104" s="507">
        <v>52.739999999999995</v>
      </c>
      <c r="N104" s="506">
        <v>6</v>
      </c>
      <c r="O104" s="573">
        <v>0.5</v>
      </c>
      <c r="P104" s="507">
        <v>52.739999999999995</v>
      </c>
      <c r="Q104" s="527">
        <v>1</v>
      </c>
      <c r="R104" s="506">
        <v>6</v>
      </c>
      <c r="S104" s="527">
        <v>1</v>
      </c>
      <c r="T104" s="573">
        <v>0.5</v>
      </c>
      <c r="U104" s="528">
        <v>1</v>
      </c>
    </row>
    <row r="105" spans="1:21" ht="14.4" customHeight="1" x14ac:dyDescent="0.3">
      <c r="A105" s="505">
        <v>27</v>
      </c>
      <c r="B105" s="506" t="s">
        <v>478</v>
      </c>
      <c r="C105" s="506" t="s">
        <v>484</v>
      </c>
      <c r="D105" s="571" t="s">
        <v>1610</v>
      </c>
      <c r="E105" s="572" t="s">
        <v>497</v>
      </c>
      <c r="F105" s="506" t="s">
        <v>479</v>
      </c>
      <c r="G105" s="506" t="s">
        <v>593</v>
      </c>
      <c r="H105" s="506" t="s">
        <v>452</v>
      </c>
      <c r="I105" s="506" t="s">
        <v>772</v>
      </c>
      <c r="J105" s="506" t="s">
        <v>595</v>
      </c>
      <c r="K105" s="506" t="s">
        <v>773</v>
      </c>
      <c r="L105" s="507">
        <v>31.65</v>
      </c>
      <c r="M105" s="507">
        <v>94.949999999999989</v>
      </c>
      <c r="N105" s="506">
        <v>3</v>
      </c>
      <c r="O105" s="573">
        <v>1.5</v>
      </c>
      <c r="P105" s="507">
        <v>31.65</v>
      </c>
      <c r="Q105" s="527">
        <v>0.33333333333333337</v>
      </c>
      <c r="R105" s="506">
        <v>1</v>
      </c>
      <c r="S105" s="527">
        <v>0.33333333333333331</v>
      </c>
      <c r="T105" s="573">
        <v>0.5</v>
      </c>
      <c r="U105" s="528">
        <v>0.33333333333333331</v>
      </c>
    </row>
    <row r="106" spans="1:21" ht="14.4" customHeight="1" x14ac:dyDescent="0.3">
      <c r="A106" s="505">
        <v>27</v>
      </c>
      <c r="B106" s="506" t="s">
        <v>478</v>
      </c>
      <c r="C106" s="506" t="s">
        <v>484</v>
      </c>
      <c r="D106" s="571" t="s">
        <v>1610</v>
      </c>
      <c r="E106" s="572" t="s">
        <v>497</v>
      </c>
      <c r="F106" s="506" t="s">
        <v>479</v>
      </c>
      <c r="G106" s="506" t="s">
        <v>593</v>
      </c>
      <c r="H106" s="506" t="s">
        <v>452</v>
      </c>
      <c r="I106" s="506" t="s">
        <v>774</v>
      </c>
      <c r="J106" s="506" t="s">
        <v>595</v>
      </c>
      <c r="K106" s="506" t="s">
        <v>775</v>
      </c>
      <c r="L106" s="507">
        <v>10.55</v>
      </c>
      <c r="M106" s="507">
        <v>42.2</v>
      </c>
      <c r="N106" s="506">
        <v>4</v>
      </c>
      <c r="O106" s="573">
        <v>0.5</v>
      </c>
      <c r="P106" s="507"/>
      <c r="Q106" s="527">
        <v>0</v>
      </c>
      <c r="R106" s="506"/>
      <c r="S106" s="527">
        <v>0</v>
      </c>
      <c r="T106" s="573"/>
      <c r="U106" s="528">
        <v>0</v>
      </c>
    </row>
    <row r="107" spans="1:21" ht="14.4" customHeight="1" x14ac:dyDescent="0.3">
      <c r="A107" s="505">
        <v>27</v>
      </c>
      <c r="B107" s="506" t="s">
        <v>478</v>
      </c>
      <c r="C107" s="506" t="s">
        <v>484</v>
      </c>
      <c r="D107" s="571" t="s">
        <v>1610</v>
      </c>
      <c r="E107" s="572" t="s">
        <v>497</v>
      </c>
      <c r="F107" s="506" t="s">
        <v>479</v>
      </c>
      <c r="G107" s="506" t="s">
        <v>593</v>
      </c>
      <c r="H107" s="506" t="s">
        <v>452</v>
      </c>
      <c r="I107" s="506" t="s">
        <v>594</v>
      </c>
      <c r="J107" s="506" t="s">
        <v>595</v>
      </c>
      <c r="K107" s="506" t="s">
        <v>596</v>
      </c>
      <c r="L107" s="507">
        <v>58.62</v>
      </c>
      <c r="M107" s="507">
        <v>117.24</v>
      </c>
      <c r="N107" s="506">
        <v>2</v>
      </c>
      <c r="O107" s="573">
        <v>1</v>
      </c>
      <c r="P107" s="507">
        <v>58.62</v>
      </c>
      <c r="Q107" s="527">
        <v>0.5</v>
      </c>
      <c r="R107" s="506">
        <v>1</v>
      </c>
      <c r="S107" s="527">
        <v>0.5</v>
      </c>
      <c r="T107" s="573">
        <v>0.5</v>
      </c>
      <c r="U107" s="528">
        <v>0.5</v>
      </c>
    </row>
    <row r="108" spans="1:21" ht="14.4" customHeight="1" x14ac:dyDescent="0.3">
      <c r="A108" s="505">
        <v>27</v>
      </c>
      <c r="B108" s="506" t="s">
        <v>478</v>
      </c>
      <c r="C108" s="506" t="s">
        <v>484</v>
      </c>
      <c r="D108" s="571" t="s">
        <v>1610</v>
      </c>
      <c r="E108" s="572" t="s">
        <v>497</v>
      </c>
      <c r="F108" s="506" t="s">
        <v>479</v>
      </c>
      <c r="G108" s="506" t="s">
        <v>593</v>
      </c>
      <c r="H108" s="506" t="s">
        <v>452</v>
      </c>
      <c r="I108" s="506" t="s">
        <v>776</v>
      </c>
      <c r="J108" s="506" t="s">
        <v>595</v>
      </c>
      <c r="K108" s="506" t="s">
        <v>773</v>
      </c>
      <c r="L108" s="507">
        <v>31.65</v>
      </c>
      <c r="M108" s="507">
        <v>31.65</v>
      </c>
      <c r="N108" s="506">
        <v>1</v>
      </c>
      <c r="O108" s="573">
        <v>0.5</v>
      </c>
      <c r="P108" s="507">
        <v>31.65</v>
      </c>
      <c r="Q108" s="527">
        <v>1</v>
      </c>
      <c r="R108" s="506">
        <v>1</v>
      </c>
      <c r="S108" s="527">
        <v>1</v>
      </c>
      <c r="T108" s="573">
        <v>0.5</v>
      </c>
      <c r="U108" s="528">
        <v>1</v>
      </c>
    </row>
    <row r="109" spans="1:21" ht="14.4" customHeight="1" x14ac:dyDescent="0.3">
      <c r="A109" s="505">
        <v>27</v>
      </c>
      <c r="B109" s="506" t="s">
        <v>478</v>
      </c>
      <c r="C109" s="506" t="s">
        <v>484</v>
      </c>
      <c r="D109" s="571" t="s">
        <v>1610</v>
      </c>
      <c r="E109" s="572" t="s">
        <v>497</v>
      </c>
      <c r="F109" s="506" t="s">
        <v>479</v>
      </c>
      <c r="G109" s="506" t="s">
        <v>593</v>
      </c>
      <c r="H109" s="506" t="s">
        <v>452</v>
      </c>
      <c r="I109" s="506" t="s">
        <v>777</v>
      </c>
      <c r="J109" s="506" t="s">
        <v>595</v>
      </c>
      <c r="K109" s="506" t="s">
        <v>596</v>
      </c>
      <c r="L109" s="507">
        <v>58.62</v>
      </c>
      <c r="M109" s="507">
        <v>58.62</v>
      </c>
      <c r="N109" s="506">
        <v>1</v>
      </c>
      <c r="O109" s="573">
        <v>0.5</v>
      </c>
      <c r="P109" s="507">
        <v>58.62</v>
      </c>
      <c r="Q109" s="527">
        <v>1</v>
      </c>
      <c r="R109" s="506">
        <v>1</v>
      </c>
      <c r="S109" s="527">
        <v>1</v>
      </c>
      <c r="T109" s="573">
        <v>0.5</v>
      </c>
      <c r="U109" s="528">
        <v>1</v>
      </c>
    </row>
    <row r="110" spans="1:21" ht="14.4" customHeight="1" x14ac:dyDescent="0.3">
      <c r="A110" s="505">
        <v>27</v>
      </c>
      <c r="B110" s="506" t="s">
        <v>478</v>
      </c>
      <c r="C110" s="506" t="s">
        <v>484</v>
      </c>
      <c r="D110" s="571" t="s">
        <v>1610</v>
      </c>
      <c r="E110" s="572" t="s">
        <v>497</v>
      </c>
      <c r="F110" s="506" t="s">
        <v>479</v>
      </c>
      <c r="G110" s="506" t="s">
        <v>778</v>
      </c>
      <c r="H110" s="506" t="s">
        <v>452</v>
      </c>
      <c r="I110" s="506" t="s">
        <v>779</v>
      </c>
      <c r="J110" s="506" t="s">
        <v>780</v>
      </c>
      <c r="K110" s="506" t="s">
        <v>781</v>
      </c>
      <c r="L110" s="507">
        <v>0</v>
      </c>
      <c r="M110" s="507">
        <v>0</v>
      </c>
      <c r="N110" s="506">
        <v>2</v>
      </c>
      <c r="O110" s="573">
        <v>0.5</v>
      </c>
      <c r="P110" s="507">
        <v>0</v>
      </c>
      <c r="Q110" s="527"/>
      <c r="R110" s="506">
        <v>2</v>
      </c>
      <c r="S110" s="527">
        <v>1</v>
      </c>
      <c r="T110" s="573">
        <v>0.5</v>
      </c>
      <c r="U110" s="528">
        <v>1</v>
      </c>
    </row>
    <row r="111" spans="1:21" ht="14.4" customHeight="1" x14ac:dyDescent="0.3">
      <c r="A111" s="505">
        <v>27</v>
      </c>
      <c r="B111" s="506" t="s">
        <v>478</v>
      </c>
      <c r="C111" s="506" t="s">
        <v>484</v>
      </c>
      <c r="D111" s="571" t="s">
        <v>1610</v>
      </c>
      <c r="E111" s="572" t="s">
        <v>497</v>
      </c>
      <c r="F111" s="506" t="s">
        <v>479</v>
      </c>
      <c r="G111" s="506" t="s">
        <v>782</v>
      </c>
      <c r="H111" s="506" t="s">
        <v>1612</v>
      </c>
      <c r="I111" s="506" t="s">
        <v>783</v>
      </c>
      <c r="J111" s="506" t="s">
        <v>784</v>
      </c>
      <c r="K111" s="506" t="s">
        <v>785</v>
      </c>
      <c r="L111" s="507">
        <v>118.65</v>
      </c>
      <c r="M111" s="507">
        <v>118.65</v>
      </c>
      <c r="N111" s="506">
        <v>1</v>
      </c>
      <c r="O111" s="573">
        <v>0.5</v>
      </c>
      <c r="P111" s="507">
        <v>118.65</v>
      </c>
      <c r="Q111" s="527">
        <v>1</v>
      </c>
      <c r="R111" s="506">
        <v>1</v>
      </c>
      <c r="S111" s="527">
        <v>1</v>
      </c>
      <c r="T111" s="573">
        <v>0.5</v>
      </c>
      <c r="U111" s="528">
        <v>1</v>
      </c>
    </row>
    <row r="112" spans="1:21" ht="14.4" customHeight="1" x14ac:dyDescent="0.3">
      <c r="A112" s="505">
        <v>27</v>
      </c>
      <c r="B112" s="506" t="s">
        <v>478</v>
      </c>
      <c r="C112" s="506" t="s">
        <v>484</v>
      </c>
      <c r="D112" s="571" t="s">
        <v>1610</v>
      </c>
      <c r="E112" s="572" t="s">
        <v>497</v>
      </c>
      <c r="F112" s="506" t="s">
        <v>479</v>
      </c>
      <c r="G112" s="506" t="s">
        <v>782</v>
      </c>
      <c r="H112" s="506" t="s">
        <v>452</v>
      </c>
      <c r="I112" s="506" t="s">
        <v>786</v>
      </c>
      <c r="J112" s="506" t="s">
        <v>787</v>
      </c>
      <c r="K112" s="506" t="s">
        <v>788</v>
      </c>
      <c r="L112" s="507">
        <v>110.74</v>
      </c>
      <c r="M112" s="507">
        <v>110.74</v>
      </c>
      <c r="N112" s="506">
        <v>1</v>
      </c>
      <c r="O112" s="573">
        <v>1</v>
      </c>
      <c r="P112" s="507">
        <v>110.74</v>
      </c>
      <c r="Q112" s="527">
        <v>1</v>
      </c>
      <c r="R112" s="506">
        <v>1</v>
      </c>
      <c r="S112" s="527">
        <v>1</v>
      </c>
      <c r="T112" s="573">
        <v>1</v>
      </c>
      <c r="U112" s="528">
        <v>1</v>
      </c>
    </row>
    <row r="113" spans="1:21" ht="14.4" customHeight="1" x14ac:dyDescent="0.3">
      <c r="A113" s="505">
        <v>27</v>
      </c>
      <c r="B113" s="506" t="s">
        <v>478</v>
      </c>
      <c r="C113" s="506" t="s">
        <v>484</v>
      </c>
      <c r="D113" s="571" t="s">
        <v>1610</v>
      </c>
      <c r="E113" s="572" t="s">
        <v>497</v>
      </c>
      <c r="F113" s="506" t="s">
        <v>479</v>
      </c>
      <c r="G113" s="506" t="s">
        <v>789</v>
      </c>
      <c r="H113" s="506" t="s">
        <v>452</v>
      </c>
      <c r="I113" s="506" t="s">
        <v>790</v>
      </c>
      <c r="J113" s="506" t="s">
        <v>791</v>
      </c>
      <c r="K113" s="506" t="s">
        <v>792</v>
      </c>
      <c r="L113" s="507">
        <v>248.55</v>
      </c>
      <c r="M113" s="507">
        <v>497.1</v>
      </c>
      <c r="N113" s="506">
        <v>2</v>
      </c>
      <c r="O113" s="573">
        <v>1.5</v>
      </c>
      <c r="P113" s="507">
        <v>497.1</v>
      </c>
      <c r="Q113" s="527">
        <v>1</v>
      </c>
      <c r="R113" s="506">
        <v>2</v>
      </c>
      <c r="S113" s="527">
        <v>1</v>
      </c>
      <c r="T113" s="573">
        <v>1.5</v>
      </c>
      <c r="U113" s="528">
        <v>1</v>
      </c>
    </row>
    <row r="114" spans="1:21" ht="14.4" customHeight="1" x14ac:dyDescent="0.3">
      <c r="A114" s="505">
        <v>27</v>
      </c>
      <c r="B114" s="506" t="s">
        <v>478</v>
      </c>
      <c r="C114" s="506" t="s">
        <v>484</v>
      </c>
      <c r="D114" s="571" t="s">
        <v>1610</v>
      </c>
      <c r="E114" s="572" t="s">
        <v>497</v>
      </c>
      <c r="F114" s="506" t="s">
        <v>479</v>
      </c>
      <c r="G114" s="506" t="s">
        <v>597</v>
      </c>
      <c r="H114" s="506" t="s">
        <v>1612</v>
      </c>
      <c r="I114" s="506" t="s">
        <v>793</v>
      </c>
      <c r="J114" s="506" t="s">
        <v>794</v>
      </c>
      <c r="K114" s="506" t="s">
        <v>795</v>
      </c>
      <c r="L114" s="507">
        <v>234.07</v>
      </c>
      <c r="M114" s="507">
        <v>234.07</v>
      </c>
      <c r="N114" s="506">
        <v>1</v>
      </c>
      <c r="O114" s="573">
        <v>1</v>
      </c>
      <c r="P114" s="507">
        <v>234.07</v>
      </c>
      <c r="Q114" s="527">
        <v>1</v>
      </c>
      <c r="R114" s="506">
        <v>1</v>
      </c>
      <c r="S114" s="527">
        <v>1</v>
      </c>
      <c r="T114" s="573">
        <v>1</v>
      </c>
      <c r="U114" s="528">
        <v>1</v>
      </c>
    </row>
    <row r="115" spans="1:21" ht="14.4" customHeight="1" x14ac:dyDescent="0.3">
      <c r="A115" s="505">
        <v>27</v>
      </c>
      <c r="B115" s="506" t="s">
        <v>478</v>
      </c>
      <c r="C115" s="506" t="s">
        <v>484</v>
      </c>
      <c r="D115" s="571" t="s">
        <v>1610</v>
      </c>
      <c r="E115" s="572" t="s">
        <v>497</v>
      </c>
      <c r="F115" s="506" t="s">
        <v>479</v>
      </c>
      <c r="G115" s="506" t="s">
        <v>597</v>
      </c>
      <c r="H115" s="506" t="s">
        <v>1612</v>
      </c>
      <c r="I115" s="506" t="s">
        <v>796</v>
      </c>
      <c r="J115" s="506" t="s">
        <v>794</v>
      </c>
      <c r="K115" s="506" t="s">
        <v>797</v>
      </c>
      <c r="L115" s="507">
        <v>70.23</v>
      </c>
      <c r="M115" s="507">
        <v>140.46</v>
      </c>
      <c r="N115" s="506">
        <v>2</v>
      </c>
      <c r="O115" s="573">
        <v>1</v>
      </c>
      <c r="P115" s="507"/>
      <c r="Q115" s="527">
        <v>0</v>
      </c>
      <c r="R115" s="506"/>
      <c r="S115" s="527">
        <v>0</v>
      </c>
      <c r="T115" s="573"/>
      <c r="U115" s="528">
        <v>0</v>
      </c>
    </row>
    <row r="116" spans="1:21" ht="14.4" customHeight="1" x14ac:dyDescent="0.3">
      <c r="A116" s="505">
        <v>27</v>
      </c>
      <c r="B116" s="506" t="s">
        <v>478</v>
      </c>
      <c r="C116" s="506" t="s">
        <v>484</v>
      </c>
      <c r="D116" s="571" t="s">
        <v>1610</v>
      </c>
      <c r="E116" s="572" t="s">
        <v>497</v>
      </c>
      <c r="F116" s="506" t="s">
        <v>479</v>
      </c>
      <c r="G116" s="506" t="s">
        <v>597</v>
      </c>
      <c r="H116" s="506" t="s">
        <v>1612</v>
      </c>
      <c r="I116" s="506" t="s">
        <v>601</v>
      </c>
      <c r="J116" s="506" t="s">
        <v>599</v>
      </c>
      <c r="K116" s="506" t="s">
        <v>602</v>
      </c>
      <c r="L116" s="507">
        <v>17.559999999999999</v>
      </c>
      <c r="M116" s="507">
        <v>105.35999999999999</v>
      </c>
      <c r="N116" s="506">
        <v>6</v>
      </c>
      <c r="O116" s="573">
        <v>1</v>
      </c>
      <c r="P116" s="507">
        <v>52.679999999999993</v>
      </c>
      <c r="Q116" s="527">
        <v>0.5</v>
      </c>
      <c r="R116" s="506">
        <v>3</v>
      </c>
      <c r="S116" s="527">
        <v>0.5</v>
      </c>
      <c r="T116" s="573">
        <v>0.5</v>
      </c>
      <c r="U116" s="528">
        <v>0.5</v>
      </c>
    </row>
    <row r="117" spans="1:21" ht="14.4" customHeight="1" x14ac:dyDescent="0.3">
      <c r="A117" s="505">
        <v>27</v>
      </c>
      <c r="B117" s="506" t="s">
        <v>478</v>
      </c>
      <c r="C117" s="506" t="s">
        <v>484</v>
      </c>
      <c r="D117" s="571" t="s">
        <v>1610</v>
      </c>
      <c r="E117" s="572" t="s">
        <v>497</v>
      </c>
      <c r="F117" s="506" t="s">
        <v>479</v>
      </c>
      <c r="G117" s="506" t="s">
        <v>597</v>
      </c>
      <c r="H117" s="506" t="s">
        <v>1612</v>
      </c>
      <c r="I117" s="506" t="s">
        <v>798</v>
      </c>
      <c r="J117" s="506" t="s">
        <v>799</v>
      </c>
      <c r="K117" s="506" t="s">
        <v>800</v>
      </c>
      <c r="L117" s="507">
        <v>41.32</v>
      </c>
      <c r="M117" s="507">
        <v>82.64</v>
      </c>
      <c r="N117" s="506">
        <v>2</v>
      </c>
      <c r="O117" s="573">
        <v>0.5</v>
      </c>
      <c r="P117" s="507"/>
      <c r="Q117" s="527">
        <v>0</v>
      </c>
      <c r="R117" s="506"/>
      <c r="S117" s="527">
        <v>0</v>
      </c>
      <c r="T117" s="573"/>
      <c r="U117" s="528">
        <v>0</v>
      </c>
    </row>
    <row r="118" spans="1:21" ht="14.4" customHeight="1" x14ac:dyDescent="0.3">
      <c r="A118" s="505">
        <v>27</v>
      </c>
      <c r="B118" s="506" t="s">
        <v>478</v>
      </c>
      <c r="C118" s="506" t="s">
        <v>484</v>
      </c>
      <c r="D118" s="571" t="s">
        <v>1610</v>
      </c>
      <c r="E118" s="572" t="s">
        <v>497</v>
      </c>
      <c r="F118" s="506" t="s">
        <v>479</v>
      </c>
      <c r="G118" s="506" t="s">
        <v>597</v>
      </c>
      <c r="H118" s="506" t="s">
        <v>452</v>
      </c>
      <c r="I118" s="506" t="s">
        <v>801</v>
      </c>
      <c r="J118" s="506" t="s">
        <v>794</v>
      </c>
      <c r="K118" s="506" t="s">
        <v>797</v>
      </c>
      <c r="L118" s="507">
        <v>70.23</v>
      </c>
      <c r="M118" s="507">
        <v>210.69</v>
      </c>
      <c r="N118" s="506">
        <v>3</v>
      </c>
      <c r="O118" s="573">
        <v>0.5</v>
      </c>
      <c r="P118" s="507">
        <v>210.69</v>
      </c>
      <c r="Q118" s="527">
        <v>1</v>
      </c>
      <c r="R118" s="506">
        <v>3</v>
      </c>
      <c r="S118" s="527">
        <v>1</v>
      </c>
      <c r="T118" s="573">
        <v>0.5</v>
      </c>
      <c r="U118" s="528">
        <v>1</v>
      </c>
    </row>
    <row r="119" spans="1:21" ht="14.4" customHeight="1" x14ac:dyDescent="0.3">
      <c r="A119" s="505">
        <v>27</v>
      </c>
      <c r="B119" s="506" t="s">
        <v>478</v>
      </c>
      <c r="C119" s="506" t="s">
        <v>484</v>
      </c>
      <c r="D119" s="571" t="s">
        <v>1610</v>
      </c>
      <c r="E119" s="572" t="s">
        <v>497</v>
      </c>
      <c r="F119" s="506" t="s">
        <v>479</v>
      </c>
      <c r="G119" s="506" t="s">
        <v>802</v>
      </c>
      <c r="H119" s="506" t="s">
        <v>1612</v>
      </c>
      <c r="I119" s="506" t="s">
        <v>803</v>
      </c>
      <c r="J119" s="506" t="s">
        <v>804</v>
      </c>
      <c r="K119" s="506" t="s">
        <v>805</v>
      </c>
      <c r="L119" s="507">
        <v>140.59</v>
      </c>
      <c r="M119" s="507">
        <v>421.77</v>
      </c>
      <c r="N119" s="506">
        <v>3</v>
      </c>
      <c r="O119" s="573">
        <v>0.5</v>
      </c>
      <c r="P119" s="507">
        <v>421.77</v>
      </c>
      <c r="Q119" s="527">
        <v>1</v>
      </c>
      <c r="R119" s="506">
        <v>3</v>
      </c>
      <c r="S119" s="527">
        <v>1</v>
      </c>
      <c r="T119" s="573">
        <v>0.5</v>
      </c>
      <c r="U119" s="528">
        <v>1</v>
      </c>
    </row>
    <row r="120" spans="1:21" ht="14.4" customHeight="1" x14ac:dyDescent="0.3">
      <c r="A120" s="505">
        <v>27</v>
      </c>
      <c r="B120" s="506" t="s">
        <v>478</v>
      </c>
      <c r="C120" s="506" t="s">
        <v>484</v>
      </c>
      <c r="D120" s="571" t="s">
        <v>1610</v>
      </c>
      <c r="E120" s="572" t="s">
        <v>497</v>
      </c>
      <c r="F120" s="506" t="s">
        <v>479</v>
      </c>
      <c r="G120" s="506" t="s">
        <v>603</v>
      </c>
      <c r="H120" s="506" t="s">
        <v>1612</v>
      </c>
      <c r="I120" s="506" t="s">
        <v>806</v>
      </c>
      <c r="J120" s="506" t="s">
        <v>807</v>
      </c>
      <c r="K120" s="506" t="s">
        <v>808</v>
      </c>
      <c r="L120" s="507">
        <v>2309.36</v>
      </c>
      <c r="M120" s="507">
        <v>2309.36</v>
      </c>
      <c r="N120" s="506">
        <v>1</v>
      </c>
      <c r="O120" s="573">
        <v>0.5</v>
      </c>
      <c r="P120" s="507">
        <v>2309.36</v>
      </c>
      <c r="Q120" s="527">
        <v>1</v>
      </c>
      <c r="R120" s="506">
        <v>1</v>
      </c>
      <c r="S120" s="527">
        <v>1</v>
      </c>
      <c r="T120" s="573">
        <v>0.5</v>
      </c>
      <c r="U120" s="528">
        <v>1</v>
      </c>
    </row>
    <row r="121" spans="1:21" ht="14.4" customHeight="1" x14ac:dyDescent="0.3">
      <c r="A121" s="505">
        <v>27</v>
      </c>
      <c r="B121" s="506" t="s">
        <v>478</v>
      </c>
      <c r="C121" s="506" t="s">
        <v>484</v>
      </c>
      <c r="D121" s="571" t="s">
        <v>1610</v>
      </c>
      <c r="E121" s="572" t="s">
        <v>497</v>
      </c>
      <c r="F121" s="506" t="s">
        <v>479</v>
      </c>
      <c r="G121" s="506" t="s">
        <v>809</v>
      </c>
      <c r="H121" s="506" t="s">
        <v>452</v>
      </c>
      <c r="I121" s="506" t="s">
        <v>810</v>
      </c>
      <c r="J121" s="506" t="s">
        <v>811</v>
      </c>
      <c r="K121" s="506" t="s">
        <v>661</v>
      </c>
      <c r="L121" s="507">
        <v>35.25</v>
      </c>
      <c r="M121" s="507">
        <v>70.5</v>
      </c>
      <c r="N121" s="506">
        <v>2</v>
      </c>
      <c r="O121" s="573">
        <v>0.5</v>
      </c>
      <c r="P121" s="507">
        <v>70.5</v>
      </c>
      <c r="Q121" s="527">
        <v>1</v>
      </c>
      <c r="R121" s="506">
        <v>2</v>
      </c>
      <c r="S121" s="527">
        <v>1</v>
      </c>
      <c r="T121" s="573">
        <v>0.5</v>
      </c>
      <c r="U121" s="528">
        <v>1</v>
      </c>
    </row>
    <row r="122" spans="1:21" ht="14.4" customHeight="1" x14ac:dyDescent="0.3">
      <c r="A122" s="505">
        <v>27</v>
      </c>
      <c r="B122" s="506" t="s">
        <v>478</v>
      </c>
      <c r="C122" s="506" t="s">
        <v>484</v>
      </c>
      <c r="D122" s="571" t="s">
        <v>1610</v>
      </c>
      <c r="E122" s="572" t="s">
        <v>497</v>
      </c>
      <c r="F122" s="506" t="s">
        <v>479</v>
      </c>
      <c r="G122" s="506" t="s">
        <v>812</v>
      </c>
      <c r="H122" s="506" t="s">
        <v>452</v>
      </c>
      <c r="I122" s="506" t="s">
        <v>813</v>
      </c>
      <c r="J122" s="506" t="s">
        <v>814</v>
      </c>
      <c r="K122" s="506" t="s">
        <v>815</v>
      </c>
      <c r="L122" s="507">
        <v>32.25</v>
      </c>
      <c r="M122" s="507">
        <v>96.75</v>
      </c>
      <c r="N122" s="506">
        <v>3</v>
      </c>
      <c r="O122" s="573">
        <v>1</v>
      </c>
      <c r="P122" s="507"/>
      <c r="Q122" s="527">
        <v>0</v>
      </c>
      <c r="R122" s="506"/>
      <c r="S122" s="527">
        <v>0</v>
      </c>
      <c r="T122" s="573"/>
      <c r="U122" s="528">
        <v>0</v>
      </c>
    </row>
    <row r="123" spans="1:21" ht="14.4" customHeight="1" x14ac:dyDescent="0.3">
      <c r="A123" s="505">
        <v>27</v>
      </c>
      <c r="B123" s="506" t="s">
        <v>478</v>
      </c>
      <c r="C123" s="506" t="s">
        <v>484</v>
      </c>
      <c r="D123" s="571" t="s">
        <v>1610</v>
      </c>
      <c r="E123" s="572" t="s">
        <v>497</v>
      </c>
      <c r="F123" s="506" t="s">
        <v>479</v>
      </c>
      <c r="G123" s="506" t="s">
        <v>611</v>
      </c>
      <c r="H123" s="506" t="s">
        <v>1612</v>
      </c>
      <c r="I123" s="506" t="s">
        <v>816</v>
      </c>
      <c r="J123" s="506" t="s">
        <v>613</v>
      </c>
      <c r="K123" s="506" t="s">
        <v>817</v>
      </c>
      <c r="L123" s="507">
        <v>32.25</v>
      </c>
      <c r="M123" s="507">
        <v>32.25</v>
      </c>
      <c r="N123" s="506">
        <v>1</v>
      </c>
      <c r="O123" s="573">
        <v>1</v>
      </c>
      <c r="P123" s="507">
        <v>32.25</v>
      </c>
      <c r="Q123" s="527">
        <v>1</v>
      </c>
      <c r="R123" s="506">
        <v>1</v>
      </c>
      <c r="S123" s="527">
        <v>1</v>
      </c>
      <c r="T123" s="573">
        <v>1</v>
      </c>
      <c r="U123" s="528">
        <v>1</v>
      </c>
    </row>
    <row r="124" spans="1:21" ht="14.4" customHeight="1" x14ac:dyDescent="0.3">
      <c r="A124" s="505">
        <v>27</v>
      </c>
      <c r="B124" s="506" t="s">
        <v>478</v>
      </c>
      <c r="C124" s="506" t="s">
        <v>484</v>
      </c>
      <c r="D124" s="571" t="s">
        <v>1610</v>
      </c>
      <c r="E124" s="572" t="s">
        <v>497</v>
      </c>
      <c r="F124" s="506" t="s">
        <v>479</v>
      </c>
      <c r="G124" s="506" t="s">
        <v>611</v>
      </c>
      <c r="H124" s="506" t="s">
        <v>1612</v>
      </c>
      <c r="I124" s="506" t="s">
        <v>818</v>
      </c>
      <c r="J124" s="506" t="s">
        <v>613</v>
      </c>
      <c r="K124" s="506" t="s">
        <v>819</v>
      </c>
      <c r="L124" s="507">
        <v>57.6</v>
      </c>
      <c r="M124" s="507">
        <v>403.20000000000005</v>
      </c>
      <c r="N124" s="506">
        <v>7</v>
      </c>
      <c r="O124" s="573">
        <v>4.5</v>
      </c>
      <c r="P124" s="507">
        <v>345.6</v>
      </c>
      <c r="Q124" s="527">
        <v>0.8571428571428571</v>
      </c>
      <c r="R124" s="506">
        <v>6</v>
      </c>
      <c r="S124" s="527">
        <v>0.8571428571428571</v>
      </c>
      <c r="T124" s="573">
        <v>4</v>
      </c>
      <c r="U124" s="528">
        <v>0.88888888888888884</v>
      </c>
    </row>
    <row r="125" spans="1:21" ht="14.4" customHeight="1" x14ac:dyDescent="0.3">
      <c r="A125" s="505">
        <v>27</v>
      </c>
      <c r="B125" s="506" t="s">
        <v>478</v>
      </c>
      <c r="C125" s="506" t="s">
        <v>484</v>
      </c>
      <c r="D125" s="571" t="s">
        <v>1610</v>
      </c>
      <c r="E125" s="572" t="s">
        <v>497</v>
      </c>
      <c r="F125" s="506" t="s">
        <v>479</v>
      </c>
      <c r="G125" s="506" t="s">
        <v>611</v>
      </c>
      <c r="H125" s="506" t="s">
        <v>1612</v>
      </c>
      <c r="I125" s="506" t="s">
        <v>612</v>
      </c>
      <c r="J125" s="506" t="s">
        <v>613</v>
      </c>
      <c r="K125" s="506" t="s">
        <v>614</v>
      </c>
      <c r="L125" s="507">
        <v>115.18</v>
      </c>
      <c r="M125" s="507">
        <v>115.18</v>
      </c>
      <c r="N125" s="506">
        <v>1</v>
      </c>
      <c r="O125" s="573">
        <v>1</v>
      </c>
      <c r="P125" s="507">
        <v>115.18</v>
      </c>
      <c r="Q125" s="527">
        <v>1</v>
      </c>
      <c r="R125" s="506">
        <v>1</v>
      </c>
      <c r="S125" s="527">
        <v>1</v>
      </c>
      <c r="T125" s="573">
        <v>1</v>
      </c>
      <c r="U125" s="528">
        <v>1</v>
      </c>
    </row>
    <row r="126" spans="1:21" ht="14.4" customHeight="1" x14ac:dyDescent="0.3">
      <c r="A126" s="505">
        <v>27</v>
      </c>
      <c r="B126" s="506" t="s">
        <v>478</v>
      </c>
      <c r="C126" s="506" t="s">
        <v>484</v>
      </c>
      <c r="D126" s="571" t="s">
        <v>1610</v>
      </c>
      <c r="E126" s="572" t="s">
        <v>497</v>
      </c>
      <c r="F126" s="506" t="s">
        <v>479</v>
      </c>
      <c r="G126" s="506" t="s">
        <v>611</v>
      </c>
      <c r="H126" s="506" t="s">
        <v>452</v>
      </c>
      <c r="I126" s="506" t="s">
        <v>820</v>
      </c>
      <c r="J126" s="506" t="s">
        <v>613</v>
      </c>
      <c r="K126" s="506" t="s">
        <v>821</v>
      </c>
      <c r="L126" s="507">
        <v>0</v>
      </c>
      <c r="M126" s="507">
        <v>0</v>
      </c>
      <c r="N126" s="506">
        <v>1</v>
      </c>
      <c r="O126" s="573">
        <v>0.5</v>
      </c>
      <c r="P126" s="507"/>
      <c r="Q126" s="527"/>
      <c r="R126" s="506"/>
      <c r="S126" s="527">
        <v>0</v>
      </c>
      <c r="T126" s="573"/>
      <c r="U126" s="528">
        <v>0</v>
      </c>
    </row>
    <row r="127" spans="1:21" ht="14.4" customHeight="1" x14ac:dyDescent="0.3">
      <c r="A127" s="505">
        <v>27</v>
      </c>
      <c r="B127" s="506" t="s">
        <v>478</v>
      </c>
      <c r="C127" s="506" t="s">
        <v>484</v>
      </c>
      <c r="D127" s="571" t="s">
        <v>1610</v>
      </c>
      <c r="E127" s="572" t="s">
        <v>497</v>
      </c>
      <c r="F127" s="506" t="s">
        <v>479</v>
      </c>
      <c r="G127" s="506" t="s">
        <v>611</v>
      </c>
      <c r="H127" s="506" t="s">
        <v>452</v>
      </c>
      <c r="I127" s="506" t="s">
        <v>820</v>
      </c>
      <c r="J127" s="506" t="s">
        <v>613</v>
      </c>
      <c r="K127" s="506" t="s">
        <v>821</v>
      </c>
      <c r="L127" s="507">
        <v>51.84</v>
      </c>
      <c r="M127" s="507">
        <v>51.84</v>
      </c>
      <c r="N127" s="506">
        <v>1</v>
      </c>
      <c r="O127" s="573">
        <v>1</v>
      </c>
      <c r="P127" s="507"/>
      <c r="Q127" s="527">
        <v>0</v>
      </c>
      <c r="R127" s="506"/>
      <c r="S127" s="527">
        <v>0</v>
      </c>
      <c r="T127" s="573"/>
      <c r="U127" s="528">
        <v>0</v>
      </c>
    </row>
    <row r="128" spans="1:21" ht="14.4" customHeight="1" x14ac:dyDescent="0.3">
      <c r="A128" s="505">
        <v>27</v>
      </c>
      <c r="B128" s="506" t="s">
        <v>478</v>
      </c>
      <c r="C128" s="506" t="s">
        <v>484</v>
      </c>
      <c r="D128" s="571" t="s">
        <v>1610</v>
      </c>
      <c r="E128" s="572" t="s">
        <v>497</v>
      </c>
      <c r="F128" s="506" t="s">
        <v>479</v>
      </c>
      <c r="G128" s="506" t="s">
        <v>514</v>
      </c>
      <c r="H128" s="506" t="s">
        <v>1612</v>
      </c>
      <c r="I128" s="506" t="s">
        <v>515</v>
      </c>
      <c r="J128" s="506" t="s">
        <v>516</v>
      </c>
      <c r="K128" s="506" t="s">
        <v>517</v>
      </c>
      <c r="L128" s="507">
        <v>47.7</v>
      </c>
      <c r="M128" s="507">
        <v>238.50000000000003</v>
      </c>
      <c r="N128" s="506">
        <v>5</v>
      </c>
      <c r="O128" s="573">
        <v>5</v>
      </c>
      <c r="P128" s="507">
        <v>143.10000000000002</v>
      </c>
      <c r="Q128" s="527">
        <v>0.6</v>
      </c>
      <c r="R128" s="506">
        <v>3</v>
      </c>
      <c r="S128" s="527">
        <v>0.6</v>
      </c>
      <c r="T128" s="573">
        <v>3</v>
      </c>
      <c r="U128" s="528">
        <v>0.6</v>
      </c>
    </row>
    <row r="129" spans="1:21" ht="14.4" customHeight="1" x14ac:dyDescent="0.3">
      <c r="A129" s="505">
        <v>27</v>
      </c>
      <c r="B129" s="506" t="s">
        <v>478</v>
      </c>
      <c r="C129" s="506" t="s">
        <v>484</v>
      </c>
      <c r="D129" s="571" t="s">
        <v>1610</v>
      </c>
      <c r="E129" s="572" t="s">
        <v>497</v>
      </c>
      <c r="F129" s="506" t="s">
        <v>479</v>
      </c>
      <c r="G129" s="506" t="s">
        <v>514</v>
      </c>
      <c r="H129" s="506" t="s">
        <v>1612</v>
      </c>
      <c r="I129" s="506" t="s">
        <v>540</v>
      </c>
      <c r="J129" s="506" t="s">
        <v>516</v>
      </c>
      <c r="K129" s="506" t="s">
        <v>541</v>
      </c>
      <c r="L129" s="507">
        <v>143.09</v>
      </c>
      <c r="M129" s="507">
        <v>1430.9</v>
      </c>
      <c r="N129" s="506">
        <v>10</v>
      </c>
      <c r="O129" s="573">
        <v>7.5</v>
      </c>
      <c r="P129" s="507">
        <v>572.36</v>
      </c>
      <c r="Q129" s="527">
        <v>0.39999999999999997</v>
      </c>
      <c r="R129" s="506">
        <v>4</v>
      </c>
      <c r="S129" s="527">
        <v>0.4</v>
      </c>
      <c r="T129" s="573">
        <v>3</v>
      </c>
      <c r="U129" s="528">
        <v>0.4</v>
      </c>
    </row>
    <row r="130" spans="1:21" ht="14.4" customHeight="1" x14ac:dyDescent="0.3">
      <c r="A130" s="505">
        <v>27</v>
      </c>
      <c r="B130" s="506" t="s">
        <v>478</v>
      </c>
      <c r="C130" s="506" t="s">
        <v>484</v>
      </c>
      <c r="D130" s="571" t="s">
        <v>1610</v>
      </c>
      <c r="E130" s="572" t="s">
        <v>497</v>
      </c>
      <c r="F130" s="506" t="s">
        <v>479</v>
      </c>
      <c r="G130" s="506" t="s">
        <v>514</v>
      </c>
      <c r="H130" s="506" t="s">
        <v>452</v>
      </c>
      <c r="I130" s="506" t="s">
        <v>615</v>
      </c>
      <c r="J130" s="506" t="s">
        <v>616</v>
      </c>
      <c r="K130" s="506" t="s">
        <v>617</v>
      </c>
      <c r="L130" s="507">
        <v>143.09</v>
      </c>
      <c r="M130" s="507">
        <v>143.09</v>
      </c>
      <c r="N130" s="506">
        <v>1</v>
      </c>
      <c r="O130" s="573">
        <v>1</v>
      </c>
      <c r="P130" s="507">
        <v>143.09</v>
      </c>
      <c r="Q130" s="527">
        <v>1</v>
      </c>
      <c r="R130" s="506">
        <v>1</v>
      </c>
      <c r="S130" s="527">
        <v>1</v>
      </c>
      <c r="T130" s="573">
        <v>1</v>
      </c>
      <c r="U130" s="528">
        <v>1</v>
      </c>
    </row>
    <row r="131" spans="1:21" ht="14.4" customHeight="1" x14ac:dyDescent="0.3">
      <c r="A131" s="505">
        <v>27</v>
      </c>
      <c r="B131" s="506" t="s">
        <v>478</v>
      </c>
      <c r="C131" s="506" t="s">
        <v>484</v>
      </c>
      <c r="D131" s="571" t="s">
        <v>1610</v>
      </c>
      <c r="E131" s="572" t="s">
        <v>497</v>
      </c>
      <c r="F131" s="506" t="s">
        <v>479</v>
      </c>
      <c r="G131" s="506" t="s">
        <v>500</v>
      </c>
      <c r="H131" s="506" t="s">
        <v>1612</v>
      </c>
      <c r="I131" s="506" t="s">
        <v>618</v>
      </c>
      <c r="J131" s="506" t="s">
        <v>502</v>
      </c>
      <c r="K131" s="506" t="s">
        <v>619</v>
      </c>
      <c r="L131" s="507">
        <v>117.46</v>
      </c>
      <c r="M131" s="507">
        <v>587.29999999999995</v>
      </c>
      <c r="N131" s="506">
        <v>5</v>
      </c>
      <c r="O131" s="573">
        <v>4.5</v>
      </c>
      <c r="P131" s="507">
        <v>352.38</v>
      </c>
      <c r="Q131" s="527">
        <v>0.60000000000000009</v>
      </c>
      <c r="R131" s="506">
        <v>3</v>
      </c>
      <c r="S131" s="527">
        <v>0.6</v>
      </c>
      <c r="T131" s="573">
        <v>2.5</v>
      </c>
      <c r="U131" s="528">
        <v>0.55555555555555558</v>
      </c>
    </row>
    <row r="132" spans="1:21" ht="14.4" customHeight="1" x14ac:dyDescent="0.3">
      <c r="A132" s="505">
        <v>27</v>
      </c>
      <c r="B132" s="506" t="s">
        <v>478</v>
      </c>
      <c r="C132" s="506" t="s">
        <v>484</v>
      </c>
      <c r="D132" s="571" t="s">
        <v>1610</v>
      </c>
      <c r="E132" s="572" t="s">
        <v>497</v>
      </c>
      <c r="F132" s="506" t="s">
        <v>479</v>
      </c>
      <c r="G132" s="506" t="s">
        <v>500</v>
      </c>
      <c r="H132" s="506" t="s">
        <v>1612</v>
      </c>
      <c r="I132" s="506" t="s">
        <v>501</v>
      </c>
      <c r="J132" s="506" t="s">
        <v>502</v>
      </c>
      <c r="K132" s="506" t="s">
        <v>503</v>
      </c>
      <c r="L132" s="507">
        <v>352.37</v>
      </c>
      <c r="M132" s="507">
        <v>1409.48</v>
      </c>
      <c r="N132" s="506">
        <v>4</v>
      </c>
      <c r="O132" s="573">
        <v>2.5</v>
      </c>
      <c r="P132" s="507">
        <v>1057.1100000000001</v>
      </c>
      <c r="Q132" s="527">
        <v>0.75000000000000011</v>
      </c>
      <c r="R132" s="506">
        <v>3</v>
      </c>
      <c r="S132" s="527">
        <v>0.75</v>
      </c>
      <c r="T132" s="573">
        <v>1.5</v>
      </c>
      <c r="U132" s="528">
        <v>0.6</v>
      </c>
    </row>
    <row r="133" spans="1:21" ht="14.4" customHeight="1" x14ac:dyDescent="0.3">
      <c r="A133" s="505">
        <v>27</v>
      </c>
      <c r="B133" s="506" t="s">
        <v>478</v>
      </c>
      <c r="C133" s="506" t="s">
        <v>484</v>
      </c>
      <c r="D133" s="571" t="s">
        <v>1610</v>
      </c>
      <c r="E133" s="572" t="s">
        <v>497</v>
      </c>
      <c r="F133" s="506" t="s">
        <v>479</v>
      </c>
      <c r="G133" s="506" t="s">
        <v>622</v>
      </c>
      <c r="H133" s="506" t="s">
        <v>452</v>
      </c>
      <c r="I133" s="506" t="s">
        <v>623</v>
      </c>
      <c r="J133" s="506" t="s">
        <v>624</v>
      </c>
      <c r="K133" s="506" t="s">
        <v>625</v>
      </c>
      <c r="L133" s="507">
        <v>218.62</v>
      </c>
      <c r="M133" s="507">
        <v>1967.58</v>
      </c>
      <c r="N133" s="506">
        <v>9</v>
      </c>
      <c r="O133" s="573">
        <v>6</v>
      </c>
      <c r="P133" s="507">
        <v>1093.0999999999999</v>
      </c>
      <c r="Q133" s="527">
        <v>0.55555555555555558</v>
      </c>
      <c r="R133" s="506">
        <v>5</v>
      </c>
      <c r="S133" s="527">
        <v>0.55555555555555558</v>
      </c>
      <c r="T133" s="573">
        <v>3.5</v>
      </c>
      <c r="U133" s="528">
        <v>0.58333333333333337</v>
      </c>
    </row>
    <row r="134" spans="1:21" ht="14.4" customHeight="1" x14ac:dyDescent="0.3">
      <c r="A134" s="505">
        <v>27</v>
      </c>
      <c r="B134" s="506" t="s">
        <v>478</v>
      </c>
      <c r="C134" s="506" t="s">
        <v>484</v>
      </c>
      <c r="D134" s="571" t="s">
        <v>1610</v>
      </c>
      <c r="E134" s="572" t="s">
        <v>497</v>
      </c>
      <c r="F134" s="506" t="s">
        <v>479</v>
      </c>
      <c r="G134" s="506" t="s">
        <v>622</v>
      </c>
      <c r="H134" s="506" t="s">
        <v>452</v>
      </c>
      <c r="I134" s="506" t="s">
        <v>822</v>
      </c>
      <c r="J134" s="506" t="s">
        <v>624</v>
      </c>
      <c r="K134" s="506" t="s">
        <v>823</v>
      </c>
      <c r="L134" s="507">
        <v>437.23</v>
      </c>
      <c r="M134" s="507">
        <v>437.23</v>
      </c>
      <c r="N134" s="506">
        <v>1</v>
      </c>
      <c r="O134" s="573">
        <v>0.5</v>
      </c>
      <c r="P134" s="507"/>
      <c r="Q134" s="527">
        <v>0</v>
      </c>
      <c r="R134" s="506"/>
      <c r="S134" s="527">
        <v>0</v>
      </c>
      <c r="T134" s="573"/>
      <c r="U134" s="528">
        <v>0</v>
      </c>
    </row>
    <row r="135" spans="1:21" ht="14.4" customHeight="1" x14ac:dyDescent="0.3">
      <c r="A135" s="505">
        <v>27</v>
      </c>
      <c r="B135" s="506" t="s">
        <v>478</v>
      </c>
      <c r="C135" s="506" t="s">
        <v>484</v>
      </c>
      <c r="D135" s="571" t="s">
        <v>1610</v>
      </c>
      <c r="E135" s="572" t="s">
        <v>497</v>
      </c>
      <c r="F135" s="506" t="s">
        <v>479</v>
      </c>
      <c r="G135" s="506" t="s">
        <v>518</v>
      </c>
      <c r="H135" s="506" t="s">
        <v>452</v>
      </c>
      <c r="I135" s="506" t="s">
        <v>519</v>
      </c>
      <c r="J135" s="506" t="s">
        <v>520</v>
      </c>
      <c r="K135" s="506" t="s">
        <v>521</v>
      </c>
      <c r="L135" s="507">
        <v>108.44</v>
      </c>
      <c r="M135" s="507">
        <v>108.44</v>
      </c>
      <c r="N135" s="506">
        <v>1</v>
      </c>
      <c r="O135" s="573">
        <v>0.5</v>
      </c>
      <c r="P135" s="507"/>
      <c r="Q135" s="527">
        <v>0</v>
      </c>
      <c r="R135" s="506"/>
      <c r="S135" s="527">
        <v>0</v>
      </c>
      <c r="T135" s="573"/>
      <c r="U135" s="528">
        <v>0</v>
      </c>
    </row>
    <row r="136" spans="1:21" ht="14.4" customHeight="1" x14ac:dyDescent="0.3">
      <c r="A136" s="505">
        <v>27</v>
      </c>
      <c r="B136" s="506" t="s">
        <v>478</v>
      </c>
      <c r="C136" s="506" t="s">
        <v>484</v>
      </c>
      <c r="D136" s="571" t="s">
        <v>1610</v>
      </c>
      <c r="E136" s="572" t="s">
        <v>497</v>
      </c>
      <c r="F136" s="506" t="s">
        <v>479</v>
      </c>
      <c r="G136" s="506" t="s">
        <v>824</v>
      </c>
      <c r="H136" s="506" t="s">
        <v>1612</v>
      </c>
      <c r="I136" s="506" t="s">
        <v>825</v>
      </c>
      <c r="J136" s="506" t="s">
        <v>826</v>
      </c>
      <c r="K136" s="506" t="s">
        <v>827</v>
      </c>
      <c r="L136" s="507">
        <v>320.20999999999998</v>
      </c>
      <c r="M136" s="507">
        <v>1280.8399999999999</v>
      </c>
      <c r="N136" s="506">
        <v>4</v>
      </c>
      <c r="O136" s="573">
        <v>1</v>
      </c>
      <c r="P136" s="507">
        <v>1280.8399999999999</v>
      </c>
      <c r="Q136" s="527">
        <v>1</v>
      </c>
      <c r="R136" s="506">
        <v>4</v>
      </c>
      <c r="S136" s="527">
        <v>1</v>
      </c>
      <c r="T136" s="573">
        <v>1</v>
      </c>
      <c r="U136" s="528">
        <v>1</v>
      </c>
    </row>
    <row r="137" spans="1:21" ht="14.4" customHeight="1" x14ac:dyDescent="0.3">
      <c r="A137" s="505">
        <v>27</v>
      </c>
      <c r="B137" s="506" t="s">
        <v>478</v>
      </c>
      <c r="C137" s="506" t="s">
        <v>484</v>
      </c>
      <c r="D137" s="571" t="s">
        <v>1610</v>
      </c>
      <c r="E137" s="572" t="s">
        <v>497</v>
      </c>
      <c r="F137" s="506" t="s">
        <v>479</v>
      </c>
      <c r="G137" s="506" t="s">
        <v>824</v>
      </c>
      <c r="H137" s="506" t="s">
        <v>1612</v>
      </c>
      <c r="I137" s="506" t="s">
        <v>828</v>
      </c>
      <c r="J137" s="506" t="s">
        <v>826</v>
      </c>
      <c r="K137" s="506" t="s">
        <v>829</v>
      </c>
      <c r="L137" s="507">
        <v>640.41</v>
      </c>
      <c r="M137" s="507">
        <v>640.41</v>
      </c>
      <c r="N137" s="506">
        <v>1</v>
      </c>
      <c r="O137" s="573">
        <v>1</v>
      </c>
      <c r="P137" s="507"/>
      <c r="Q137" s="527">
        <v>0</v>
      </c>
      <c r="R137" s="506"/>
      <c r="S137" s="527">
        <v>0</v>
      </c>
      <c r="T137" s="573"/>
      <c r="U137" s="528">
        <v>0</v>
      </c>
    </row>
    <row r="138" spans="1:21" ht="14.4" customHeight="1" x14ac:dyDescent="0.3">
      <c r="A138" s="505">
        <v>27</v>
      </c>
      <c r="B138" s="506" t="s">
        <v>478</v>
      </c>
      <c r="C138" s="506" t="s">
        <v>484</v>
      </c>
      <c r="D138" s="571" t="s">
        <v>1610</v>
      </c>
      <c r="E138" s="572" t="s">
        <v>497</v>
      </c>
      <c r="F138" s="506" t="s">
        <v>479</v>
      </c>
      <c r="G138" s="506" t="s">
        <v>830</v>
      </c>
      <c r="H138" s="506" t="s">
        <v>1612</v>
      </c>
      <c r="I138" s="506" t="s">
        <v>831</v>
      </c>
      <c r="J138" s="506" t="s">
        <v>832</v>
      </c>
      <c r="K138" s="506" t="s">
        <v>833</v>
      </c>
      <c r="L138" s="507">
        <v>15.9</v>
      </c>
      <c r="M138" s="507">
        <v>63.6</v>
      </c>
      <c r="N138" s="506">
        <v>4</v>
      </c>
      <c r="O138" s="573">
        <v>0.5</v>
      </c>
      <c r="P138" s="507"/>
      <c r="Q138" s="527">
        <v>0</v>
      </c>
      <c r="R138" s="506"/>
      <c r="S138" s="527">
        <v>0</v>
      </c>
      <c r="T138" s="573"/>
      <c r="U138" s="528">
        <v>0</v>
      </c>
    </row>
    <row r="139" spans="1:21" ht="14.4" customHeight="1" x14ac:dyDescent="0.3">
      <c r="A139" s="505">
        <v>27</v>
      </c>
      <c r="B139" s="506" t="s">
        <v>478</v>
      </c>
      <c r="C139" s="506" t="s">
        <v>484</v>
      </c>
      <c r="D139" s="571" t="s">
        <v>1610</v>
      </c>
      <c r="E139" s="572" t="s">
        <v>497</v>
      </c>
      <c r="F139" s="506" t="s">
        <v>479</v>
      </c>
      <c r="G139" s="506" t="s">
        <v>834</v>
      </c>
      <c r="H139" s="506" t="s">
        <v>452</v>
      </c>
      <c r="I139" s="506" t="s">
        <v>835</v>
      </c>
      <c r="J139" s="506" t="s">
        <v>836</v>
      </c>
      <c r="K139" s="506" t="s">
        <v>837</v>
      </c>
      <c r="L139" s="507">
        <v>42.47</v>
      </c>
      <c r="M139" s="507">
        <v>127.41</v>
      </c>
      <c r="N139" s="506">
        <v>3</v>
      </c>
      <c r="O139" s="573">
        <v>0.5</v>
      </c>
      <c r="P139" s="507"/>
      <c r="Q139" s="527">
        <v>0</v>
      </c>
      <c r="R139" s="506"/>
      <c r="S139" s="527">
        <v>0</v>
      </c>
      <c r="T139" s="573"/>
      <c r="U139" s="528">
        <v>0</v>
      </c>
    </row>
    <row r="140" spans="1:21" ht="14.4" customHeight="1" x14ac:dyDescent="0.3">
      <c r="A140" s="505">
        <v>27</v>
      </c>
      <c r="B140" s="506" t="s">
        <v>478</v>
      </c>
      <c r="C140" s="506" t="s">
        <v>484</v>
      </c>
      <c r="D140" s="571" t="s">
        <v>1610</v>
      </c>
      <c r="E140" s="572" t="s">
        <v>497</v>
      </c>
      <c r="F140" s="506" t="s">
        <v>479</v>
      </c>
      <c r="G140" s="506" t="s">
        <v>834</v>
      </c>
      <c r="H140" s="506" t="s">
        <v>452</v>
      </c>
      <c r="I140" s="506" t="s">
        <v>838</v>
      </c>
      <c r="J140" s="506" t="s">
        <v>839</v>
      </c>
      <c r="K140" s="506" t="s">
        <v>837</v>
      </c>
      <c r="L140" s="507">
        <v>42.47</v>
      </c>
      <c r="M140" s="507">
        <v>127.41</v>
      </c>
      <c r="N140" s="506">
        <v>3</v>
      </c>
      <c r="O140" s="573">
        <v>0.5</v>
      </c>
      <c r="P140" s="507"/>
      <c r="Q140" s="527">
        <v>0</v>
      </c>
      <c r="R140" s="506"/>
      <c r="S140" s="527">
        <v>0</v>
      </c>
      <c r="T140" s="573"/>
      <c r="U140" s="528">
        <v>0</v>
      </c>
    </row>
    <row r="141" spans="1:21" ht="14.4" customHeight="1" x14ac:dyDescent="0.3">
      <c r="A141" s="505">
        <v>27</v>
      </c>
      <c r="B141" s="506" t="s">
        <v>478</v>
      </c>
      <c r="C141" s="506" t="s">
        <v>484</v>
      </c>
      <c r="D141" s="571" t="s">
        <v>1610</v>
      </c>
      <c r="E141" s="572" t="s">
        <v>497</v>
      </c>
      <c r="F141" s="506" t="s">
        <v>479</v>
      </c>
      <c r="G141" s="506" t="s">
        <v>526</v>
      </c>
      <c r="H141" s="506" t="s">
        <v>452</v>
      </c>
      <c r="I141" s="506" t="s">
        <v>840</v>
      </c>
      <c r="J141" s="506" t="s">
        <v>528</v>
      </c>
      <c r="K141" s="506" t="s">
        <v>529</v>
      </c>
      <c r="L141" s="507">
        <v>453.79</v>
      </c>
      <c r="M141" s="507">
        <v>453.79</v>
      </c>
      <c r="N141" s="506">
        <v>1</v>
      </c>
      <c r="O141" s="573">
        <v>0.5</v>
      </c>
      <c r="P141" s="507">
        <v>453.79</v>
      </c>
      <c r="Q141" s="527">
        <v>1</v>
      </c>
      <c r="R141" s="506">
        <v>1</v>
      </c>
      <c r="S141" s="527">
        <v>1</v>
      </c>
      <c r="T141" s="573">
        <v>0.5</v>
      </c>
      <c r="U141" s="528">
        <v>1</v>
      </c>
    </row>
    <row r="142" spans="1:21" ht="14.4" customHeight="1" x14ac:dyDescent="0.3">
      <c r="A142" s="505">
        <v>27</v>
      </c>
      <c r="B142" s="506" t="s">
        <v>478</v>
      </c>
      <c r="C142" s="506" t="s">
        <v>484</v>
      </c>
      <c r="D142" s="571" t="s">
        <v>1610</v>
      </c>
      <c r="E142" s="572" t="s">
        <v>497</v>
      </c>
      <c r="F142" s="506" t="s">
        <v>479</v>
      </c>
      <c r="G142" s="506" t="s">
        <v>841</v>
      </c>
      <c r="H142" s="506" t="s">
        <v>452</v>
      </c>
      <c r="I142" s="506" t="s">
        <v>842</v>
      </c>
      <c r="J142" s="506" t="s">
        <v>843</v>
      </c>
      <c r="K142" s="506" t="s">
        <v>844</v>
      </c>
      <c r="L142" s="507">
        <v>316.33</v>
      </c>
      <c r="M142" s="507">
        <v>1897.98</v>
      </c>
      <c r="N142" s="506">
        <v>6</v>
      </c>
      <c r="O142" s="573">
        <v>2.5</v>
      </c>
      <c r="P142" s="507">
        <v>1265.32</v>
      </c>
      <c r="Q142" s="527">
        <v>0.66666666666666663</v>
      </c>
      <c r="R142" s="506">
        <v>4</v>
      </c>
      <c r="S142" s="527">
        <v>0.66666666666666663</v>
      </c>
      <c r="T142" s="573">
        <v>2</v>
      </c>
      <c r="U142" s="528">
        <v>0.8</v>
      </c>
    </row>
    <row r="143" spans="1:21" ht="14.4" customHeight="1" x14ac:dyDescent="0.3">
      <c r="A143" s="505">
        <v>27</v>
      </c>
      <c r="B143" s="506" t="s">
        <v>478</v>
      </c>
      <c r="C143" s="506" t="s">
        <v>484</v>
      </c>
      <c r="D143" s="571" t="s">
        <v>1610</v>
      </c>
      <c r="E143" s="572" t="s">
        <v>497</v>
      </c>
      <c r="F143" s="506" t="s">
        <v>479</v>
      </c>
      <c r="G143" s="506" t="s">
        <v>841</v>
      </c>
      <c r="H143" s="506" t="s">
        <v>452</v>
      </c>
      <c r="I143" s="506" t="s">
        <v>845</v>
      </c>
      <c r="J143" s="506" t="s">
        <v>843</v>
      </c>
      <c r="K143" s="506" t="s">
        <v>846</v>
      </c>
      <c r="L143" s="507">
        <v>105.44</v>
      </c>
      <c r="M143" s="507">
        <v>316.32</v>
      </c>
      <c r="N143" s="506">
        <v>3</v>
      </c>
      <c r="O143" s="573">
        <v>0.5</v>
      </c>
      <c r="P143" s="507">
        <v>316.32</v>
      </c>
      <c r="Q143" s="527">
        <v>1</v>
      </c>
      <c r="R143" s="506">
        <v>3</v>
      </c>
      <c r="S143" s="527">
        <v>1</v>
      </c>
      <c r="T143" s="573">
        <v>0.5</v>
      </c>
      <c r="U143" s="528">
        <v>1</v>
      </c>
    </row>
    <row r="144" spans="1:21" ht="14.4" customHeight="1" x14ac:dyDescent="0.3">
      <c r="A144" s="505">
        <v>27</v>
      </c>
      <c r="B144" s="506" t="s">
        <v>478</v>
      </c>
      <c r="C144" s="506" t="s">
        <v>484</v>
      </c>
      <c r="D144" s="571" t="s">
        <v>1610</v>
      </c>
      <c r="E144" s="572" t="s">
        <v>497</v>
      </c>
      <c r="F144" s="506" t="s">
        <v>479</v>
      </c>
      <c r="G144" s="506" t="s">
        <v>626</v>
      </c>
      <c r="H144" s="506" t="s">
        <v>452</v>
      </c>
      <c r="I144" s="506" t="s">
        <v>847</v>
      </c>
      <c r="J144" s="506" t="s">
        <v>848</v>
      </c>
      <c r="K144" s="506" t="s">
        <v>674</v>
      </c>
      <c r="L144" s="507">
        <v>430.05</v>
      </c>
      <c r="M144" s="507">
        <v>430.05</v>
      </c>
      <c r="N144" s="506">
        <v>1</v>
      </c>
      <c r="O144" s="573">
        <v>0.5</v>
      </c>
      <c r="P144" s="507"/>
      <c r="Q144" s="527">
        <v>0</v>
      </c>
      <c r="R144" s="506"/>
      <c r="S144" s="527">
        <v>0</v>
      </c>
      <c r="T144" s="573"/>
      <c r="U144" s="528">
        <v>0</v>
      </c>
    </row>
    <row r="145" spans="1:21" ht="14.4" customHeight="1" x14ac:dyDescent="0.3">
      <c r="A145" s="505">
        <v>27</v>
      </c>
      <c r="B145" s="506" t="s">
        <v>478</v>
      </c>
      <c r="C145" s="506" t="s">
        <v>484</v>
      </c>
      <c r="D145" s="571" t="s">
        <v>1610</v>
      </c>
      <c r="E145" s="572" t="s">
        <v>497</v>
      </c>
      <c r="F145" s="506" t="s">
        <v>479</v>
      </c>
      <c r="G145" s="506" t="s">
        <v>626</v>
      </c>
      <c r="H145" s="506" t="s">
        <v>1612</v>
      </c>
      <c r="I145" s="506" t="s">
        <v>627</v>
      </c>
      <c r="J145" s="506" t="s">
        <v>628</v>
      </c>
      <c r="K145" s="506" t="s">
        <v>629</v>
      </c>
      <c r="L145" s="507">
        <v>143.35</v>
      </c>
      <c r="M145" s="507">
        <v>2293.6</v>
      </c>
      <c r="N145" s="506">
        <v>16</v>
      </c>
      <c r="O145" s="573">
        <v>3.5</v>
      </c>
      <c r="P145" s="507">
        <v>573.4</v>
      </c>
      <c r="Q145" s="527">
        <v>0.25</v>
      </c>
      <c r="R145" s="506">
        <v>4</v>
      </c>
      <c r="S145" s="527">
        <v>0.25</v>
      </c>
      <c r="T145" s="573">
        <v>1</v>
      </c>
      <c r="U145" s="528">
        <v>0.2857142857142857</v>
      </c>
    </row>
    <row r="146" spans="1:21" ht="14.4" customHeight="1" x14ac:dyDescent="0.3">
      <c r="A146" s="505">
        <v>27</v>
      </c>
      <c r="B146" s="506" t="s">
        <v>478</v>
      </c>
      <c r="C146" s="506" t="s">
        <v>484</v>
      </c>
      <c r="D146" s="571" t="s">
        <v>1610</v>
      </c>
      <c r="E146" s="572" t="s">
        <v>497</v>
      </c>
      <c r="F146" s="506" t="s">
        <v>479</v>
      </c>
      <c r="G146" s="506" t="s">
        <v>626</v>
      </c>
      <c r="H146" s="506" t="s">
        <v>1612</v>
      </c>
      <c r="I146" s="506" t="s">
        <v>849</v>
      </c>
      <c r="J146" s="506" t="s">
        <v>628</v>
      </c>
      <c r="K146" s="506" t="s">
        <v>561</v>
      </c>
      <c r="L146" s="507">
        <v>477.84</v>
      </c>
      <c r="M146" s="507">
        <v>477.84</v>
      </c>
      <c r="N146" s="506">
        <v>1</v>
      </c>
      <c r="O146" s="573">
        <v>0.5</v>
      </c>
      <c r="P146" s="507">
        <v>477.84</v>
      </c>
      <c r="Q146" s="527">
        <v>1</v>
      </c>
      <c r="R146" s="506">
        <v>1</v>
      </c>
      <c r="S146" s="527">
        <v>1</v>
      </c>
      <c r="T146" s="573">
        <v>0.5</v>
      </c>
      <c r="U146" s="528">
        <v>1</v>
      </c>
    </row>
    <row r="147" spans="1:21" ht="14.4" customHeight="1" x14ac:dyDescent="0.3">
      <c r="A147" s="505">
        <v>27</v>
      </c>
      <c r="B147" s="506" t="s">
        <v>478</v>
      </c>
      <c r="C147" s="506" t="s">
        <v>484</v>
      </c>
      <c r="D147" s="571" t="s">
        <v>1610</v>
      </c>
      <c r="E147" s="572" t="s">
        <v>497</v>
      </c>
      <c r="F147" s="506" t="s">
        <v>479</v>
      </c>
      <c r="G147" s="506" t="s">
        <v>626</v>
      </c>
      <c r="H147" s="506" t="s">
        <v>1612</v>
      </c>
      <c r="I147" s="506" t="s">
        <v>630</v>
      </c>
      <c r="J147" s="506" t="s">
        <v>628</v>
      </c>
      <c r="K147" s="506" t="s">
        <v>631</v>
      </c>
      <c r="L147" s="507">
        <v>220.53</v>
      </c>
      <c r="M147" s="507">
        <v>1984.77</v>
      </c>
      <c r="N147" s="506">
        <v>9</v>
      </c>
      <c r="O147" s="573">
        <v>1.5</v>
      </c>
      <c r="P147" s="507">
        <v>1323.18</v>
      </c>
      <c r="Q147" s="527">
        <v>0.66666666666666674</v>
      </c>
      <c r="R147" s="506">
        <v>6</v>
      </c>
      <c r="S147" s="527">
        <v>0.66666666666666663</v>
      </c>
      <c r="T147" s="573">
        <v>1</v>
      </c>
      <c r="U147" s="528">
        <v>0.66666666666666663</v>
      </c>
    </row>
    <row r="148" spans="1:21" ht="14.4" customHeight="1" x14ac:dyDescent="0.3">
      <c r="A148" s="505">
        <v>27</v>
      </c>
      <c r="B148" s="506" t="s">
        <v>478</v>
      </c>
      <c r="C148" s="506" t="s">
        <v>484</v>
      </c>
      <c r="D148" s="571" t="s">
        <v>1610</v>
      </c>
      <c r="E148" s="572" t="s">
        <v>497</v>
      </c>
      <c r="F148" s="506" t="s">
        <v>479</v>
      </c>
      <c r="G148" s="506" t="s">
        <v>634</v>
      </c>
      <c r="H148" s="506" t="s">
        <v>452</v>
      </c>
      <c r="I148" s="506" t="s">
        <v>635</v>
      </c>
      <c r="J148" s="506" t="s">
        <v>636</v>
      </c>
      <c r="K148" s="506" t="s">
        <v>637</v>
      </c>
      <c r="L148" s="507">
        <v>181.04</v>
      </c>
      <c r="M148" s="507">
        <v>181.04</v>
      </c>
      <c r="N148" s="506">
        <v>1</v>
      </c>
      <c r="O148" s="573">
        <v>0.5</v>
      </c>
      <c r="P148" s="507"/>
      <c r="Q148" s="527">
        <v>0</v>
      </c>
      <c r="R148" s="506"/>
      <c r="S148" s="527">
        <v>0</v>
      </c>
      <c r="T148" s="573"/>
      <c r="U148" s="528">
        <v>0</v>
      </c>
    </row>
    <row r="149" spans="1:21" ht="14.4" customHeight="1" x14ac:dyDescent="0.3">
      <c r="A149" s="505">
        <v>27</v>
      </c>
      <c r="B149" s="506" t="s">
        <v>478</v>
      </c>
      <c r="C149" s="506" t="s">
        <v>484</v>
      </c>
      <c r="D149" s="571" t="s">
        <v>1610</v>
      </c>
      <c r="E149" s="572" t="s">
        <v>497</v>
      </c>
      <c r="F149" s="506" t="s">
        <v>479</v>
      </c>
      <c r="G149" s="506" t="s">
        <v>850</v>
      </c>
      <c r="H149" s="506" t="s">
        <v>452</v>
      </c>
      <c r="I149" s="506" t="s">
        <v>851</v>
      </c>
      <c r="J149" s="506" t="s">
        <v>852</v>
      </c>
      <c r="K149" s="506" t="s">
        <v>853</v>
      </c>
      <c r="L149" s="507">
        <v>0</v>
      </c>
      <c r="M149" s="507">
        <v>0</v>
      </c>
      <c r="N149" s="506">
        <v>1</v>
      </c>
      <c r="O149" s="573">
        <v>0.5</v>
      </c>
      <c r="P149" s="507">
        <v>0</v>
      </c>
      <c r="Q149" s="527"/>
      <c r="R149" s="506">
        <v>1</v>
      </c>
      <c r="S149" s="527">
        <v>1</v>
      </c>
      <c r="T149" s="573">
        <v>0.5</v>
      </c>
      <c r="U149" s="528">
        <v>1</v>
      </c>
    </row>
    <row r="150" spans="1:21" ht="14.4" customHeight="1" x14ac:dyDescent="0.3">
      <c r="A150" s="505">
        <v>27</v>
      </c>
      <c r="B150" s="506" t="s">
        <v>478</v>
      </c>
      <c r="C150" s="506" t="s">
        <v>484</v>
      </c>
      <c r="D150" s="571" t="s">
        <v>1610</v>
      </c>
      <c r="E150" s="572" t="s">
        <v>497</v>
      </c>
      <c r="F150" s="506" t="s">
        <v>479</v>
      </c>
      <c r="G150" s="506" t="s">
        <v>854</v>
      </c>
      <c r="H150" s="506" t="s">
        <v>1612</v>
      </c>
      <c r="I150" s="506" t="s">
        <v>855</v>
      </c>
      <c r="J150" s="506" t="s">
        <v>856</v>
      </c>
      <c r="K150" s="506" t="s">
        <v>857</v>
      </c>
      <c r="L150" s="507">
        <v>122.96</v>
      </c>
      <c r="M150" s="507">
        <v>368.88</v>
      </c>
      <c r="N150" s="506">
        <v>3</v>
      </c>
      <c r="O150" s="573">
        <v>0.5</v>
      </c>
      <c r="P150" s="507">
        <v>368.88</v>
      </c>
      <c r="Q150" s="527">
        <v>1</v>
      </c>
      <c r="R150" s="506">
        <v>3</v>
      </c>
      <c r="S150" s="527">
        <v>1</v>
      </c>
      <c r="T150" s="573">
        <v>0.5</v>
      </c>
      <c r="U150" s="528">
        <v>1</v>
      </c>
    </row>
    <row r="151" spans="1:21" ht="14.4" customHeight="1" x14ac:dyDescent="0.3">
      <c r="A151" s="505">
        <v>27</v>
      </c>
      <c r="B151" s="506" t="s">
        <v>478</v>
      </c>
      <c r="C151" s="506" t="s">
        <v>484</v>
      </c>
      <c r="D151" s="571" t="s">
        <v>1610</v>
      </c>
      <c r="E151" s="572" t="s">
        <v>497</v>
      </c>
      <c r="F151" s="506" t="s">
        <v>479</v>
      </c>
      <c r="G151" s="506" t="s">
        <v>858</v>
      </c>
      <c r="H151" s="506" t="s">
        <v>452</v>
      </c>
      <c r="I151" s="506" t="s">
        <v>859</v>
      </c>
      <c r="J151" s="506" t="s">
        <v>860</v>
      </c>
      <c r="K151" s="506" t="s">
        <v>861</v>
      </c>
      <c r="L151" s="507">
        <v>0</v>
      </c>
      <c r="M151" s="507">
        <v>0</v>
      </c>
      <c r="N151" s="506">
        <v>1</v>
      </c>
      <c r="O151" s="573">
        <v>0.5</v>
      </c>
      <c r="P151" s="507">
        <v>0</v>
      </c>
      <c r="Q151" s="527"/>
      <c r="R151" s="506">
        <v>1</v>
      </c>
      <c r="S151" s="527">
        <v>1</v>
      </c>
      <c r="T151" s="573">
        <v>0.5</v>
      </c>
      <c r="U151" s="528">
        <v>1</v>
      </c>
    </row>
    <row r="152" spans="1:21" ht="14.4" customHeight="1" x14ac:dyDescent="0.3">
      <c r="A152" s="505">
        <v>27</v>
      </c>
      <c r="B152" s="506" t="s">
        <v>478</v>
      </c>
      <c r="C152" s="506" t="s">
        <v>484</v>
      </c>
      <c r="D152" s="571" t="s">
        <v>1610</v>
      </c>
      <c r="E152" s="572" t="s">
        <v>497</v>
      </c>
      <c r="F152" s="506" t="s">
        <v>479</v>
      </c>
      <c r="G152" s="506" t="s">
        <v>862</v>
      </c>
      <c r="H152" s="506" t="s">
        <v>452</v>
      </c>
      <c r="I152" s="506" t="s">
        <v>863</v>
      </c>
      <c r="J152" s="506" t="s">
        <v>864</v>
      </c>
      <c r="K152" s="506" t="s">
        <v>751</v>
      </c>
      <c r="L152" s="507">
        <v>42.08</v>
      </c>
      <c r="M152" s="507">
        <v>168.32</v>
      </c>
      <c r="N152" s="506">
        <v>4</v>
      </c>
      <c r="O152" s="573">
        <v>0.5</v>
      </c>
      <c r="P152" s="507"/>
      <c r="Q152" s="527">
        <v>0</v>
      </c>
      <c r="R152" s="506"/>
      <c r="S152" s="527">
        <v>0</v>
      </c>
      <c r="T152" s="573"/>
      <c r="U152" s="528">
        <v>0</v>
      </c>
    </row>
    <row r="153" spans="1:21" ht="14.4" customHeight="1" x14ac:dyDescent="0.3">
      <c r="A153" s="505">
        <v>27</v>
      </c>
      <c r="B153" s="506" t="s">
        <v>478</v>
      </c>
      <c r="C153" s="506" t="s">
        <v>484</v>
      </c>
      <c r="D153" s="571" t="s">
        <v>1610</v>
      </c>
      <c r="E153" s="572" t="s">
        <v>497</v>
      </c>
      <c r="F153" s="506" t="s">
        <v>479</v>
      </c>
      <c r="G153" s="506" t="s">
        <v>865</v>
      </c>
      <c r="H153" s="506" t="s">
        <v>452</v>
      </c>
      <c r="I153" s="506" t="s">
        <v>866</v>
      </c>
      <c r="J153" s="506" t="s">
        <v>867</v>
      </c>
      <c r="K153" s="506" t="s">
        <v>868</v>
      </c>
      <c r="L153" s="507">
        <v>59.56</v>
      </c>
      <c r="M153" s="507">
        <v>59.56</v>
      </c>
      <c r="N153" s="506">
        <v>1</v>
      </c>
      <c r="O153" s="573">
        <v>1</v>
      </c>
      <c r="P153" s="507">
        <v>59.56</v>
      </c>
      <c r="Q153" s="527">
        <v>1</v>
      </c>
      <c r="R153" s="506">
        <v>1</v>
      </c>
      <c r="S153" s="527">
        <v>1</v>
      </c>
      <c r="T153" s="573">
        <v>1</v>
      </c>
      <c r="U153" s="528">
        <v>1</v>
      </c>
    </row>
    <row r="154" spans="1:21" ht="14.4" customHeight="1" x14ac:dyDescent="0.3">
      <c r="A154" s="505">
        <v>27</v>
      </c>
      <c r="B154" s="506" t="s">
        <v>478</v>
      </c>
      <c r="C154" s="506" t="s">
        <v>484</v>
      </c>
      <c r="D154" s="571" t="s">
        <v>1610</v>
      </c>
      <c r="E154" s="572" t="s">
        <v>497</v>
      </c>
      <c r="F154" s="506" t="s">
        <v>479</v>
      </c>
      <c r="G154" s="506" t="s">
        <v>638</v>
      </c>
      <c r="H154" s="506" t="s">
        <v>1612</v>
      </c>
      <c r="I154" s="506" t="s">
        <v>869</v>
      </c>
      <c r="J154" s="506" t="s">
        <v>870</v>
      </c>
      <c r="K154" s="506" t="s">
        <v>871</v>
      </c>
      <c r="L154" s="507">
        <v>79.11</v>
      </c>
      <c r="M154" s="507">
        <v>474.65999999999997</v>
      </c>
      <c r="N154" s="506">
        <v>6</v>
      </c>
      <c r="O154" s="573">
        <v>1.5</v>
      </c>
      <c r="P154" s="507">
        <v>474.65999999999997</v>
      </c>
      <c r="Q154" s="527">
        <v>1</v>
      </c>
      <c r="R154" s="506">
        <v>6</v>
      </c>
      <c r="S154" s="527">
        <v>1</v>
      </c>
      <c r="T154" s="573">
        <v>1.5</v>
      </c>
      <c r="U154" s="528">
        <v>1</v>
      </c>
    </row>
    <row r="155" spans="1:21" ht="14.4" customHeight="1" x14ac:dyDescent="0.3">
      <c r="A155" s="505">
        <v>27</v>
      </c>
      <c r="B155" s="506" t="s">
        <v>478</v>
      </c>
      <c r="C155" s="506" t="s">
        <v>484</v>
      </c>
      <c r="D155" s="571" t="s">
        <v>1610</v>
      </c>
      <c r="E155" s="572" t="s">
        <v>497</v>
      </c>
      <c r="F155" s="506" t="s">
        <v>479</v>
      </c>
      <c r="G155" s="506" t="s">
        <v>638</v>
      </c>
      <c r="H155" s="506" t="s">
        <v>452</v>
      </c>
      <c r="I155" s="506" t="s">
        <v>872</v>
      </c>
      <c r="J155" s="506" t="s">
        <v>873</v>
      </c>
      <c r="K155" s="506" t="s">
        <v>874</v>
      </c>
      <c r="L155" s="507">
        <v>73.83</v>
      </c>
      <c r="M155" s="507">
        <v>221.49</v>
      </c>
      <c r="N155" s="506">
        <v>3</v>
      </c>
      <c r="O155" s="573">
        <v>1</v>
      </c>
      <c r="P155" s="507"/>
      <c r="Q155" s="527">
        <v>0</v>
      </c>
      <c r="R155" s="506"/>
      <c r="S155" s="527">
        <v>0</v>
      </c>
      <c r="T155" s="573"/>
      <c r="U155" s="528">
        <v>0</v>
      </c>
    </row>
    <row r="156" spans="1:21" ht="14.4" customHeight="1" x14ac:dyDescent="0.3">
      <c r="A156" s="505">
        <v>27</v>
      </c>
      <c r="B156" s="506" t="s">
        <v>478</v>
      </c>
      <c r="C156" s="506" t="s">
        <v>484</v>
      </c>
      <c r="D156" s="571" t="s">
        <v>1610</v>
      </c>
      <c r="E156" s="572" t="s">
        <v>497</v>
      </c>
      <c r="F156" s="506" t="s">
        <v>479</v>
      </c>
      <c r="G156" s="506" t="s">
        <v>638</v>
      </c>
      <c r="H156" s="506" t="s">
        <v>452</v>
      </c>
      <c r="I156" s="506" t="s">
        <v>641</v>
      </c>
      <c r="J156" s="506" t="s">
        <v>642</v>
      </c>
      <c r="K156" s="506" t="s">
        <v>643</v>
      </c>
      <c r="L156" s="507">
        <v>36.909999999999997</v>
      </c>
      <c r="M156" s="507">
        <v>147.63999999999999</v>
      </c>
      <c r="N156" s="506">
        <v>4</v>
      </c>
      <c r="O156" s="573">
        <v>1.5</v>
      </c>
      <c r="P156" s="507">
        <v>147.63999999999999</v>
      </c>
      <c r="Q156" s="527">
        <v>1</v>
      </c>
      <c r="R156" s="506">
        <v>4</v>
      </c>
      <c r="S156" s="527">
        <v>1</v>
      </c>
      <c r="T156" s="573">
        <v>1.5</v>
      </c>
      <c r="U156" s="528">
        <v>1</v>
      </c>
    </row>
    <row r="157" spans="1:21" ht="14.4" customHeight="1" x14ac:dyDescent="0.3">
      <c r="A157" s="505">
        <v>27</v>
      </c>
      <c r="B157" s="506" t="s">
        <v>478</v>
      </c>
      <c r="C157" s="506" t="s">
        <v>484</v>
      </c>
      <c r="D157" s="571" t="s">
        <v>1610</v>
      </c>
      <c r="E157" s="572" t="s">
        <v>497</v>
      </c>
      <c r="F157" s="506" t="s">
        <v>479</v>
      </c>
      <c r="G157" s="506" t="s">
        <v>644</v>
      </c>
      <c r="H157" s="506" t="s">
        <v>1612</v>
      </c>
      <c r="I157" s="506" t="s">
        <v>645</v>
      </c>
      <c r="J157" s="506" t="s">
        <v>646</v>
      </c>
      <c r="K157" s="506" t="s">
        <v>647</v>
      </c>
      <c r="L157" s="507">
        <v>102.85</v>
      </c>
      <c r="M157" s="507">
        <v>1028.5</v>
      </c>
      <c r="N157" s="506">
        <v>10</v>
      </c>
      <c r="O157" s="573">
        <v>3</v>
      </c>
      <c r="P157" s="507">
        <v>1028.5</v>
      </c>
      <c r="Q157" s="527">
        <v>1</v>
      </c>
      <c r="R157" s="506">
        <v>10</v>
      </c>
      <c r="S157" s="527">
        <v>1</v>
      </c>
      <c r="T157" s="573">
        <v>3</v>
      </c>
      <c r="U157" s="528">
        <v>1</v>
      </c>
    </row>
    <row r="158" spans="1:21" ht="14.4" customHeight="1" x14ac:dyDescent="0.3">
      <c r="A158" s="505">
        <v>27</v>
      </c>
      <c r="B158" s="506" t="s">
        <v>478</v>
      </c>
      <c r="C158" s="506" t="s">
        <v>484</v>
      </c>
      <c r="D158" s="571" t="s">
        <v>1610</v>
      </c>
      <c r="E158" s="572" t="s">
        <v>497</v>
      </c>
      <c r="F158" s="506" t="s">
        <v>479</v>
      </c>
      <c r="G158" s="506" t="s">
        <v>644</v>
      </c>
      <c r="H158" s="506" t="s">
        <v>1612</v>
      </c>
      <c r="I158" s="506" t="s">
        <v>875</v>
      </c>
      <c r="J158" s="506" t="s">
        <v>646</v>
      </c>
      <c r="K158" s="506" t="s">
        <v>876</v>
      </c>
      <c r="L158" s="507">
        <v>131.86000000000001</v>
      </c>
      <c r="M158" s="507">
        <v>395.58000000000004</v>
      </c>
      <c r="N158" s="506">
        <v>3</v>
      </c>
      <c r="O158" s="573">
        <v>0.5</v>
      </c>
      <c r="P158" s="507">
        <v>395.58000000000004</v>
      </c>
      <c r="Q158" s="527">
        <v>1</v>
      </c>
      <c r="R158" s="506">
        <v>3</v>
      </c>
      <c r="S158" s="527">
        <v>1</v>
      </c>
      <c r="T158" s="573">
        <v>0.5</v>
      </c>
      <c r="U158" s="528">
        <v>1</v>
      </c>
    </row>
    <row r="159" spans="1:21" ht="14.4" customHeight="1" x14ac:dyDescent="0.3">
      <c r="A159" s="505">
        <v>27</v>
      </c>
      <c r="B159" s="506" t="s">
        <v>478</v>
      </c>
      <c r="C159" s="506" t="s">
        <v>484</v>
      </c>
      <c r="D159" s="571" t="s">
        <v>1610</v>
      </c>
      <c r="E159" s="572" t="s">
        <v>497</v>
      </c>
      <c r="F159" s="506" t="s">
        <v>479</v>
      </c>
      <c r="G159" s="506" t="s">
        <v>877</v>
      </c>
      <c r="H159" s="506" t="s">
        <v>452</v>
      </c>
      <c r="I159" s="506" t="s">
        <v>878</v>
      </c>
      <c r="J159" s="506" t="s">
        <v>879</v>
      </c>
      <c r="K159" s="506" t="s">
        <v>880</v>
      </c>
      <c r="L159" s="507">
        <v>96.8</v>
      </c>
      <c r="M159" s="507">
        <v>580.79999999999995</v>
      </c>
      <c r="N159" s="506">
        <v>6</v>
      </c>
      <c r="O159" s="573">
        <v>1</v>
      </c>
      <c r="P159" s="507">
        <v>290.39999999999998</v>
      </c>
      <c r="Q159" s="527">
        <v>0.5</v>
      </c>
      <c r="R159" s="506">
        <v>3</v>
      </c>
      <c r="S159" s="527">
        <v>0.5</v>
      </c>
      <c r="T159" s="573">
        <v>0.5</v>
      </c>
      <c r="U159" s="528">
        <v>0.5</v>
      </c>
    </row>
    <row r="160" spans="1:21" ht="14.4" customHeight="1" x14ac:dyDescent="0.3">
      <c r="A160" s="505">
        <v>27</v>
      </c>
      <c r="B160" s="506" t="s">
        <v>478</v>
      </c>
      <c r="C160" s="506" t="s">
        <v>484</v>
      </c>
      <c r="D160" s="571" t="s">
        <v>1610</v>
      </c>
      <c r="E160" s="572" t="s">
        <v>497</v>
      </c>
      <c r="F160" s="506" t="s">
        <v>479</v>
      </c>
      <c r="G160" s="506" t="s">
        <v>877</v>
      </c>
      <c r="H160" s="506" t="s">
        <v>452</v>
      </c>
      <c r="I160" s="506" t="s">
        <v>881</v>
      </c>
      <c r="J160" s="506" t="s">
        <v>882</v>
      </c>
      <c r="K160" s="506" t="s">
        <v>883</v>
      </c>
      <c r="L160" s="507">
        <v>96.8</v>
      </c>
      <c r="M160" s="507">
        <v>290.39999999999998</v>
      </c>
      <c r="N160" s="506">
        <v>3</v>
      </c>
      <c r="O160" s="573">
        <v>1</v>
      </c>
      <c r="P160" s="507"/>
      <c r="Q160" s="527">
        <v>0</v>
      </c>
      <c r="R160" s="506"/>
      <c r="S160" s="527">
        <v>0</v>
      </c>
      <c r="T160" s="573"/>
      <c r="U160" s="528">
        <v>0</v>
      </c>
    </row>
    <row r="161" spans="1:21" ht="14.4" customHeight="1" x14ac:dyDescent="0.3">
      <c r="A161" s="505">
        <v>27</v>
      </c>
      <c r="B161" s="506" t="s">
        <v>478</v>
      </c>
      <c r="C161" s="506" t="s">
        <v>484</v>
      </c>
      <c r="D161" s="571" t="s">
        <v>1610</v>
      </c>
      <c r="E161" s="572" t="s">
        <v>497</v>
      </c>
      <c r="F161" s="506" t="s">
        <v>479</v>
      </c>
      <c r="G161" s="506" t="s">
        <v>877</v>
      </c>
      <c r="H161" s="506" t="s">
        <v>452</v>
      </c>
      <c r="I161" s="506" t="s">
        <v>884</v>
      </c>
      <c r="J161" s="506" t="s">
        <v>885</v>
      </c>
      <c r="K161" s="506" t="s">
        <v>886</v>
      </c>
      <c r="L161" s="507">
        <v>96.8</v>
      </c>
      <c r="M161" s="507">
        <v>580.79999999999995</v>
      </c>
      <c r="N161" s="506">
        <v>6</v>
      </c>
      <c r="O161" s="573">
        <v>2</v>
      </c>
      <c r="P161" s="507">
        <v>580.79999999999995</v>
      </c>
      <c r="Q161" s="527">
        <v>1</v>
      </c>
      <c r="R161" s="506">
        <v>6</v>
      </c>
      <c r="S161" s="527">
        <v>1</v>
      </c>
      <c r="T161" s="573">
        <v>2</v>
      </c>
      <c r="U161" s="528">
        <v>1</v>
      </c>
    </row>
    <row r="162" spans="1:21" ht="14.4" customHeight="1" x14ac:dyDescent="0.3">
      <c r="A162" s="505">
        <v>27</v>
      </c>
      <c r="B162" s="506" t="s">
        <v>478</v>
      </c>
      <c r="C162" s="506" t="s">
        <v>484</v>
      </c>
      <c r="D162" s="571" t="s">
        <v>1610</v>
      </c>
      <c r="E162" s="572" t="s">
        <v>497</v>
      </c>
      <c r="F162" s="506" t="s">
        <v>479</v>
      </c>
      <c r="G162" s="506" t="s">
        <v>877</v>
      </c>
      <c r="H162" s="506" t="s">
        <v>452</v>
      </c>
      <c r="I162" s="506" t="s">
        <v>887</v>
      </c>
      <c r="J162" s="506" t="s">
        <v>885</v>
      </c>
      <c r="K162" s="506" t="s">
        <v>888</v>
      </c>
      <c r="L162" s="507">
        <v>59.88</v>
      </c>
      <c r="M162" s="507">
        <v>59.88</v>
      </c>
      <c r="N162" s="506">
        <v>1</v>
      </c>
      <c r="O162" s="573">
        <v>0.5</v>
      </c>
      <c r="P162" s="507"/>
      <c r="Q162" s="527">
        <v>0</v>
      </c>
      <c r="R162" s="506"/>
      <c r="S162" s="527">
        <v>0</v>
      </c>
      <c r="T162" s="573"/>
      <c r="U162" s="528">
        <v>0</v>
      </c>
    </row>
    <row r="163" spans="1:21" ht="14.4" customHeight="1" x14ac:dyDescent="0.3">
      <c r="A163" s="505">
        <v>27</v>
      </c>
      <c r="B163" s="506" t="s">
        <v>478</v>
      </c>
      <c r="C163" s="506" t="s">
        <v>484</v>
      </c>
      <c r="D163" s="571" t="s">
        <v>1610</v>
      </c>
      <c r="E163" s="572" t="s">
        <v>497</v>
      </c>
      <c r="F163" s="506" t="s">
        <v>479</v>
      </c>
      <c r="G163" s="506" t="s">
        <v>530</v>
      </c>
      <c r="H163" s="506" t="s">
        <v>1612</v>
      </c>
      <c r="I163" s="506" t="s">
        <v>531</v>
      </c>
      <c r="J163" s="506" t="s">
        <v>532</v>
      </c>
      <c r="K163" s="506" t="s">
        <v>533</v>
      </c>
      <c r="L163" s="507">
        <v>155.81</v>
      </c>
      <c r="M163" s="507">
        <v>155.81</v>
      </c>
      <c r="N163" s="506">
        <v>1</v>
      </c>
      <c r="O163" s="573">
        <v>0.5</v>
      </c>
      <c r="P163" s="507">
        <v>155.81</v>
      </c>
      <c r="Q163" s="527">
        <v>1</v>
      </c>
      <c r="R163" s="506">
        <v>1</v>
      </c>
      <c r="S163" s="527">
        <v>1</v>
      </c>
      <c r="T163" s="573">
        <v>0.5</v>
      </c>
      <c r="U163" s="528">
        <v>1</v>
      </c>
    </row>
    <row r="164" spans="1:21" ht="14.4" customHeight="1" x14ac:dyDescent="0.3">
      <c r="A164" s="505">
        <v>27</v>
      </c>
      <c r="B164" s="506" t="s">
        <v>478</v>
      </c>
      <c r="C164" s="506" t="s">
        <v>484</v>
      </c>
      <c r="D164" s="571" t="s">
        <v>1610</v>
      </c>
      <c r="E164" s="572" t="s">
        <v>497</v>
      </c>
      <c r="F164" s="506" t="s">
        <v>479</v>
      </c>
      <c r="G164" s="506" t="s">
        <v>889</v>
      </c>
      <c r="H164" s="506" t="s">
        <v>452</v>
      </c>
      <c r="I164" s="506" t="s">
        <v>890</v>
      </c>
      <c r="J164" s="506" t="s">
        <v>891</v>
      </c>
      <c r="K164" s="506" t="s">
        <v>892</v>
      </c>
      <c r="L164" s="507">
        <v>131.32</v>
      </c>
      <c r="M164" s="507">
        <v>787.92</v>
      </c>
      <c r="N164" s="506">
        <v>6</v>
      </c>
      <c r="O164" s="573">
        <v>2</v>
      </c>
      <c r="P164" s="507">
        <v>787.92</v>
      </c>
      <c r="Q164" s="527">
        <v>1</v>
      </c>
      <c r="R164" s="506">
        <v>6</v>
      </c>
      <c r="S164" s="527">
        <v>1</v>
      </c>
      <c r="T164" s="573">
        <v>2</v>
      </c>
      <c r="U164" s="528">
        <v>1</v>
      </c>
    </row>
    <row r="165" spans="1:21" ht="14.4" customHeight="1" x14ac:dyDescent="0.3">
      <c r="A165" s="505">
        <v>27</v>
      </c>
      <c r="B165" s="506" t="s">
        <v>478</v>
      </c>
      <c r="C165" s="506" t="s">
        <v>484</v>
      </c>
      <c r="D165" s="571" t="s">
        <v>1610</v>
      </c>
      <c r="E165" s="572" t="s">
        <v>497</v>
      </c>
      <c r="F165" s="506" t="s">
        <v>479</v>
      </c>
      <c r="G165" s="506" t="s">
        <v>889</v>
      </c>
      <c r="H165" s="506" t="s">
        <v>1612</v>
      </c>
      <c r="I165" s="506" t="s">
        <v>893</v>
      </c>
      <c r="J165" s="506" t="s">
        <v>894</v>
      </c>
      <c r="K165" s="506" t="s">
        <v>895</v>
      </c>
      <c r="L165" s="507">
        <v>131.32</v>
      </c>
      <c r="M165" s="507">
        <v>393.96</v>
      </c>
      <c r="N165" s="506">
        <v>3</v>
      </c>
      <c r="O165" s="573">
        <v>0.5</v>
      </c>
      <c r="P165" s="507">
        <v>393.96</v>
      </c>
      <c r="Q165" s="527">
        <v>1</v>
      </c>
      <c r="R165" s="506">
        <v>3</v>
      </c>
      <c r="S165" s="527">
        <v>1</v>
      </c>
      <c r="T165" s="573">
        <v>0.5</v>
      </c>
      <c r="U165" s="528">
        <v>1</v>
      </c>
    </row>
    <row r="166" spans="1:21" ht="14.4" customHeight="1" x14ac:dyDescent="0.3">
      <c r="A166" s="505">
        <v>27</v>
      </c>
      <c r="B166" s="506" t="s">
        <v>478</v>
      </c>
      <c r="C166" s="506" t="s">
        <v>484</v>
      </c>
      <c r="D166" s="571" t="s">
        <v>1610</v>
      </c>
      <c r="E166" s="572" t="s">
        <v>497</v>
      </c>
      <c r="F166" s="506" t="s">
        <v>479</v>
      </c>
      <c r="G166" s="506" t="s">
        <v>896</v>
      </c>
      <c r="H166" s="506" t="s">
        <v>452</v>
      </c>
      <c r="I166" s="506" t="s">
        <v>897</v>
      </c>
      <c r="J166" s="506" t="s">
        <v>898</v>
      </c>
      <c r="K166" s="506" t="s">
        <v>899</v>
      </c>
      <c r="L166" s="507">
        <v>124.3</v>
      </c>
      <c r="M166" s="507">
        <v>124.3</v>
      </c>
      <c r="N166" s="506">
        <v>1</v>
      </c>
      <c r="O166" s="573">
        <v>1</v>
      </c>
      <c r="P166" s="507">
        <v>124.3</v>
      </c>
      <c r="Q166" s="527">
        <v>1</v>
      </c>
      <c r="R166" s="506">
        <v>1</v>
      </c>
      <c r="S166" s="527">
        <v>1</v>
      </c>
      <c r="T166" s="573">
        <v>1</v>
      </c>
      <c r="U166" s="528">
        <v>1</v>
      </c>
    </row>
    <row r="167" spans="1:21" ht="14.4" customHeight="1" x14ac:dyDescent="0.3">
      <c r="A167" s="505">
        <v>27</v>
      </c>
      <c r="B167" s="506" t="s">
        <v>478</v>
      </c>
      <c r="C167" s="506" t="s">
        <v>484</v>
      </c>
      <c r="D167" s="571" t="s">
        <v>1610</v>
      </c>
      <c r="E167" s="572" t="s">
        <v>497</v>
      </c>
      <c r="F167" s="506" t="s">
        <v>479</v>
      </c>
      <c r="G167" s="506" t="s">
        <v>900</v>
      </c>
      <c r="H167" s="506" t="s">
        <v>1612</v>
      </c>
      <c r="I167" s="506" t="s">
        <v>901</v>
      </c>
      <c r="J167" s="506" t="s">
        <v>902</v>
      </c>
      <c r="K167" s="506" t="s">
        <v>903</v>
      </c>
      <c r="L167" s="507">
        <v>1906.97</v>
      </c>
      <c r="M167" s="507">
        <v>11441.82</v>
      </c>
      <c r="N167" s="506">
        <v>6</v>
      </c>
      <c r="O167" s="573">
        <v>1.5</v>
      </c>
      <c r="P167" s="507">
        <v>11441.82</v>
      </c>
      <c r="Q167" s="527">
        <v>1</v>
      </c>
      <c r="R167" s="506">
        <v>6</v>
      </c>
      <c r="S167" s="527">
        <v>1</v>
      </c>
      <c r="T167" s="573">
        <v>1.5</v>
      </c>
      <c r="U167" s="528">
        <v>1</v>
      </c>
    </row>
    <row r="168" spans="1:21" ht="14.4" customHeight="1" x14ac:dyDescent="0.3">
      <c r="A168" s="505">
        <v>27</v>
      </c>
      <c r="B168" s="506" t="s">
        <v>478</v>
      </c>
      <c r="C168" s="506" t="s">
        <v>484</v>
      </c>
      <c r="D168" s="571" t="s">
        <v>1610</v>
      </c>
      <c r="E168" s="572" t="s">
        <v>497</v>
      </c>
      <c r="F168" s="506" t="s">
        <v>479</v>
      </c>
      <c r="G168" s="506" t="s">
        <v>900</v>
      </c>
      <c r="H168" s="506" t="s">
        <v>1612</v>
      </c>
      <c r="I168" s="506" t="s">
        <v>901</v>
      </c>
      <c r="J168" s="506" t="s">
        <v>902</v>
      </c>
      <c r="K168" s="506" t="s">
        <v>903</v>
      </c>
      <c r="L168" s="507">
        <v>1887.9</v>
      </c>
      <c r="M168" s="507">
        <v>5663.7000000000007</v>
      </c>
      <c r="N168" s="506">
        <v>3</v>
      </c>
      <c r="O168" s="573">
        <v>0.5</v>
      </c>
      <c r="P168" s="507">
        <v>5663.7000000000007</v>
      </c>
      <c r="Q168" s="527">
        <v>1</v>
      </c>
      <c r="R168" s="506">
        <v>3</v>
      </c>
      <c r="S168" s="527">
        <v>1</v>
      </c>
      <c r="T168" s="573">
        <v>0.5</v>
      </c>
      <c r="U168" s="528">
        <v>1</v>
      </c>
    </row>
    <row r="169" spans="1:21" ht="14.4" customHeight="1" x14ac:dyDescent="0.3">
      <c r="A169" s="505">
        <v>27</v>
      </c>
      <c r="B169" s="506" t="s">
        <v>478</v>
      </c>
      <c r="C169" s="506" t="s">
        <v>484</v>
      </c>
      <c r="D169" s="571" t="s">
        <v>1610</v>
      </c>
      <c r="E169" s="572" t="s">
        <v>497</v>
      </c>
      <c r="F169" s="506" t="s">
        <v>479</v>
      </c>
      <c r="G169" s="506" t="s">
        <v>900</v>
      </c>
      <c r="H169" s="506" t="s">
        <v>1612</v>
      </c>
      <c r="I169" s="506" t="s">
        <v>904</v>
      </c>
      <c r="J169" s="506" t="s">
        <v>902</v>
      </c>
      <c r="K169" s="506" t="s">
        <v>905</v>
      </c>
      <c r="L169" s="507">
        <v>2669.75</v>
      </c>
      <c r="M169" s="507">
        <v>2669.75</v>
      </c>
      <c r="N169" s="506">
        <v>1</v>
      </c>
      <c r="O169" s="573">
        <v>1</v>
      </c>
      <c r="P169" s="507">
        <v>2669.75</v>
      </c>
      <c r="Q169" s="527">
        <v>1</v>
      </c>
      <c r="R169" s="506">
        <v>1</v>
      </c>
      <c r="S169" s="527">
        <v>1</v>
      </c>
      <c r="T169" s="573">
        <v>1</v>
      </c>
      <c r="U169" s="528">
        <v>1</v>
      </c>
    </row>
    <row r="170" spans="1:21" ht="14.4" customHeight="1" x14ac:dyDescent="0.3">
      <c r="A170" s="505">
        <v>27</v>
      </c>
      <c r="B170" s="506" t="s">
        <v>478</v>
      </c>
      <c r="C170" s="506" t="s">
        <v>484</v>
      </c>
      <c r="D170" s="571" t="s">
        <v>1610</v>
      </c>
      <c r="E170" s="572" t="s">
        <v>497</v>
      </c>
      <c r="F170" s="506" t="s">
        <v>479</v>
      </c>
      <c r="G170" s="506" t="s">
        <v>504</v>
      </c>
      <c r="H170" s="506" t="s">
        <v>1612</v>
      </c>
      <c r="I170" s="506" t="s">
        <v>534</v>
      </c>
      <c r="J170" s="506" t="s">
        <v>506</v>
      </c>
      <c r="K170" s="506" t="s">
        <v>535</v>
      </c>
      <c r="L170" s="507">
        <v>654.95000000000005</v>
      </c>
      <c r="M170" s="507">
        <v>1964.8500000000001</v>
      </c>
      <c r="N170" s="506">
        <v>3</v>
      </c>
      <c r="O170" s="573">
        <v>2.5</v>
      </c>
      <c r="P170" s="507">
        <v>1309.9000000000001</v>
      </c>
      <c r="Q170" s="527">
        <v>0.66666666666666663</v>
      </c>
      <c r="R170" s="506">
        <v>2</v>
      </c>
      <c r="S170" s="527">
        <v>0.66666666666666663</v>
      </c>
      <c r="T170" s="573">
        <v>1.5</v>
      </c>
      <c r="U170" s="528">
        <v>0.6</v>
      </c>
    </row>
    <row r="171" spans="1:21" ht="14.4" customHeight="1" x14ac:dyDescent="0.3">
      <c r="A171" s="505">
        <v>27</v>
      </c>
      <c r="B171" s="506" t="s">
        <v>478</v>
      </c>
      <c r="C171" s="506" t="s">
        <v>484</v>
      </c>
      <c r="D171" s="571" t="s">
        <v>1610</v>
      </c>
      <c r="E171" s="572" t="s">
        <v>497</v>
      </c>
      <c r="F171" s="506" t="s">
        <v>479</v>
      </c>
      <c r="G171" s="506" t="s">
        <v>504</v>
      </c>
      <c r="H171" s="506" t="s">
        <v>1612</v>
      </c>
      <c r="I171" s="506" t="s">
        <v>508</v>
      </c>
      <c r="J171" s="506" t="s">
        <v>506</v>
      </c>
      <c r="K171" s="506" t="s">
        <v>509</v>
      </c>
      <c r="L171" s="507">
        <v>544.38</v>
      </c>
      <c r="M171" s="507">
        <v>544.38</v>
      </c>
      <c r="N171" s="506">
        <v>1</v>
      </c>
      <c r="O171" s="573">
        <v>0.5</v>
      </c>
      <c r="P171" s="507">
        <v>544.38</v>
      </c>
      <c r="Q171" s="527">
        <v>1</v>
      </c>
      <c r="R171" s="506">
        <v>1</v>
      </c>
      <c r="S171" s="527">
        <v>1</v>
      </c>
      <c r="T171" s="573">
        <v>0.5</v>
      </c>
      <c r="U171" s="528">
        <v>1</v>
      </c>
    </row>
    <row r="172" spans="1:21" ht="14.4" customHeight="1" x14ac:dyDescent="0.3">
      <c r="A172" s="505">
        <v>27</v>
      </c>
      <c r="B172" s="506" t="s">
        <v>478</v>
      </c>
      <c r="C172" s="506" t="s">
        <v>484</v>
      </c>
      <c r="D172" s="571" t="s">
        <v>1610</v>
      </c>
      <c r="E172" s="572" t="s">
        <v>497</v>
      </c>
      <c r="F172" s="506" t="s">
        <v>479</v>
      </c>
      <c r="G172" s="506" t="s">
        <v>504</v>
      </c>
      <c r="H172" s="506" t="s">
        <v>1612</v>
      </c>
      <c r="I172" s="506" t="s">
        <v>906</v>
      </c>
      <c r="J172" s="506" t="s">
        <v>506</v>
      </c>
      <c r="K172" s="506" t="s">
        <v>907</v>
      </c>
      <c r="L172" s="507">
        <v>181.45</v>
      </c>
      <c r="M172" s="507">
        <v>362.9</v>
      </c>
      <c r="N172" s="506">
        <v>2</v>
      </c>
      <c r="O172" s="573">
        <v>2</v>
      </c>
      <c r="P172" s="507">
        <v>181.45</v>
      </c>
      <c r="Q172" s="527">
        <v>0.5</v>
      </c>
      <c r="R172" s="506">
        <v>1</v>
      </c>
      <c r="S172" s="527">
        <v>0.5</v>
      </c>
      <c r="T172" s="573">
        <v>1</v>
      </c>
      <c r="U172" s="528">
        <v>0.5</v>
      </c>
    </row>
    <row r="173" spans="1:21" ht="14.4" customHeight="1" x14ac:dyDescent="0.3">
      <c r="A173" s="505">
        <v>27</v>
      </c>
      <c r="B173" s="506" t="s">
        <v>478</v>
      </c>
      <c r="C173" s="506" t="s">
        <v>484</v>
      </c>
      <c r="D173" s="571" t="s">
        <v>1610</v>
      </c>
      <c r="E173" s="572" t="s">
        <v>497</v>
      </c>
      <c r="F173" s="506" t="s">
        <v>479</v>
      </c>
      <c r="G173" s="506" t="s">
        <v>504</v>
      </c>
      <c r="H173" s="506" t="s">
        <v>1612</v>
      </c>
      <c r="I173" s="506" t="s">
        <v>652</v>
      </c>
      <c r="J173" s="506" t="s">
        <v>506</v>
      </c>
      <c r="K173" s="506" t="s">
        <v>653</v>
      </c>
      <c r="L173" s="507">
        <v>109.17</v>
      </c>
      <c r="M173" s="507">
        <v>545.85</v>
      </c>
      <c r="N173" s="506">
        <v>5</v>
      </c>
      <c r="O173" s="573">
        <v>5</v>
      </c>
      <c r="P173" s="507">
        <v>545.85</v>
      </c>
      <c r="Q173" s="527">
        <v>1</v>
      </c>
      <c r="R173" s="506">
        <v>5</v>
      </c>
      <c r="S173" s="527">
        <v>1</v>
      </c>
      <c r="T173" s="573">
        <v>5</v>
      </c>
      <c r="U173" s="528">
        <v>1</v>
      </c>
    </row>
    <row r="174" spans="1:21" ht="14.4" customHeight="1" x14ac:dyDescent="0.3">
      <c r="A174" s="505">
        <v>27</v>
      </c>
      <c r="B174" s="506" t="s">
        <v>478</v>
      </c>
      <c r="C174" s="506" t="s">
        <v>484</v>
      </c>
      <c r="D174" s="571" t="s">
        <v>1610</v>
      </c>
      <c r="E174" s="572" t="s">
        <v>497</v>
      </c>
      <c r="F174" s="506" t="s">
        <v>479</v>
      </c>
      <c r="G174" s="506" t="s">
        <v>504</v>
      </c>
      <c r="H174" s="506" t="s">
        <v>1612</v>
      </c>
      <c r="I174" s="506" t="s">
        <v>908</v>
      </c>
      <c r="J174" s="506" t="s">
        <v>506</v>
      </c>
      <c r="K174" s="506" t="s">
        <v>909</v>
      </c>
      <c r="L174" s="507">
        <v>218.32</v>
      </c>
      <c r="M174" s="507">
        <v>218.32</v>
      </c>
      <c r="N174" s="506">
        <v>1</v>
      </c>
      <c r="O174" s="573">
        <v>1</v>
      </c>
      <c r="P174" s="507">
        <v>218.32</v>
      </c>
      <c r="Q174" s="527">
        <v>1</v>
      </c>
      <c r="R174" s="506">
        <v>1</v>
      </c>
      <c r="S174" s="527">
        <v>1</v>
      </c>
      <c r="T174" s="573">
        <v>1</v>
      </c>
      <c r="U174" s="528">
        <v>1</v>
      </c>
    </row>
    <row r="175" spans="1:21" ht="14.4" customHeight="1" x14ac:dyDescent="0.3">
      <c r="A175" s="505">
        <v>27</v>
      </c>
      <c r="B175" s="506" t="s">
        <v>478</v>
      </c>
      <c r="C175" s="506" t="s">
        <v>484</v>
      </c>
      <c r="D175" s="571" t="s">
        <v>1610</v>
      </c>
      <c r="E175" s="572" t="s">
        <v>497</v>
      </c>
      <c r="F175" s="506" t="s">
        <v>479</v>
      </c>
      <c r="G175" s="506" t="s">
        <v>504</v>
      </c>
      <c r="H175" s="506" t="s">
        <v>1612</v>
      </c>
      <c r="I175" s="506" t="s">
        <v>505</v>
      </c>
      <c r="J175" s="506" t="s">
        <v>506</v>
      </c>
      <c r="K175" s="506" t="s">
        <v>507</v>
      </c>
      <c r="L175" s="507">
        <v>327.49</v>
      </c>
      <c r="M175" s="507">
        <v>1309.96</v>
      </c>
      <c r="N175" s="506">
        <v>4</v>
      </c>
      <c r="O175" s="573">
        <v>3.5</v>
      </c>
      <c r="P175" s="507">
        <v>654.98</v>
      </c>
      <c r="Q175" s="527">
        <v>0.5</v>
      </c>
      <c r="R175" s="506">
        <v>2</v>
      </c>
      <c r="S175" s="527">
        <v>0.5</v>
      </c>
      <c r="T175" s="573">
        <v>1.5</v>
      </c>
      <c r="U175" s="528">
        <v>0.42857142857142855</v>
      </c>
    </row>
    <row r="176" spans="1:21" ht="14.4" customHeight="1" x14ac:dyDescent="0.3">
      <c r="A176" s="505">
        <v>27</v>
      </c>
      <c r="B176" s="506" t="s">
        <v>478</v>
      </c>
      <c r="C176" s="506" t="s">
        <v>484</v>
      </c>
      <c r="D176" s="571" t="s">
        <v>1610</v>
      </c>
      <c r="E176" s="572" t="s">
        <v>497</v>
      </c>
      <c r="F176" s="506" t="s">
        <v>479</v>
      </c>
      <c r="G176" s="506" t="s">
        <v>910</v>
      </c>
      <c r="H176" s="506" t="s">
        <v>1612</v>
      </c>
      <c r="I176" s="506" t="s">
        <v>911</v>
      </c>
      <c r="J176" s="506" t="s">
        <v>912</v>
      </c>
      <c r="K176" s="506" t="s">
        <v>913</v>
      </c>
      <c r="L176" s="507">
        <v>414.07</v>
      </c>
      <c r="M176" s="507">
        <v>1656.28</v>
      </c>
      <c r="N176" s="506">
        <v>4</v>
      </c>
      <c r="O176" s="573">
        <v>1</v>
      </c>
      <c r="P176" s="507">
        <v>414.07</v>
      </c>
      <c r="Q176" s="527">
        <v>0.25</v>
      </c>
      <c r="R176" s="506">
        <v>1</v>
      </c>
      <c r="S176" s="527">
        <v>0.25</v>
      </c>
      <c r="T176" s="573">
        <v>0.5</v>
      </c>
      <c r="U176" s="528">
        <v>0.5</v>
      </c>
    </row>
    <row r="177" spans="1:21" ht="14.4" customHeight="1" x14ac:dyDescent="0.3">
      <c r="A177" s="505">
        <v>27</v>
      </c>
      <c r="B177" s="506" t="s">
        <v>478</v>
      </c>
      <c r="C177" s="506" t="s">
        <v>484</v>
      </c>
      <c r="D177" s="571" t="s">
        <v>1610</v>
      </c>
      <c r="E177" s="572" t="s">
        <v>497</v>
      </c>
      <c r="F177" s="506" t="s">
        <v>479</v>
      </c>
      <c r="G177" s="506" t="s">
        <v>914</v>
      </c>
      <c r="H177" s="506" t="s">
        <v>452</v>
      </c>
      <c r="I177" s="506" t="s">
        <v>915</v>
      </c>
      <c r="J177" s="506" t="s">
        <v>916</v>
      </c>
      <c r="K177" s="506" t="s">
        <v>917</v>
      </c>
      <c r="L177" s="507">
        <v>1190.42</v>
      </c>
      <c r="M177" s="507">
        <v>3571.26</v>
      </c>
      <c r="N177" s="506">
        <v>3</v>
      </c>
      <c r="O177" s="573">
        <v>1</v>
      </c>
      <c r="P177" s="507">
        <v>3571.26</v>
      </c>
      <c r="Q177" s="527">
        <v>1</v>
      </c>
      <c r="R177" s="506">
        <v>3</v>
      </c>
      <c r="S177" s="527">
        <v>1</v>
      </c>
      <c r="T177" s="573">
        <v>1</v>
      </c>
      <c r="U177" s="528">
        <v>1</v>
      </c>
    </row>
    <row r="178" spans="1:21" ht="14.4" customHeight="1" x14ac:dyDescent="0.3">
      <c r="A178" s="505">
        <v>27</v>
      </c>
      <c r="B178" s="506" t="s">
        <v>478</v>
      </c>
      <c r="C178" s="506" t="s">
        <v>484</v>
      </c>
      <c r="D178" s="571" t="s">
        <v>1610</v>
      </c>
      <c r="E178" s="572" t="s">
        <v>497</v>
      </c>
      <c r="F178" s="506" t="s">
        <v>479</v>
      </c>
      <c r="G178" s="506" t="s">
        <v>918</v>
      </c>
      <c r="H178" s="506" t="s">
        <v>452</v>
      </c>
      <c r="I178" s="506" t="s">
        <v>919</v>
      </c>
      <c r="J178" s="506" t="s">
        <v>920</v>
      </c>
      <c r="K178" s="506" t="s">
        <v>921</v>
      </c>
      <c r="L178" s="507">
        <v>1721.86</v>
      </c>
      <c r="M178" s="507">
        <v>5165.58</v>
      </c>
      <c r="N178" s="506">
        <v>3</v>
      </c>
      <c r="O178" s="573">
        <v>1</v>
      </c>
      <c r="P178" s="507">
        <v>5165.58</v>
      </c>
      <c r="Q178" s="527">
        <v>1</v>
      </c>
      <c r="R178" s="506">
        <v>3</v>
      </c>
      <c r="S178" s="527">
        <v>1</v>
      </c>
      <c r="T178" s="573">
        <v>1</v>
      </c>
      <c r="U178" s="528">
        <v>1</v>
      </c>
    </row>
    <row r="179" spans="1:21" ht="14.4" customHeight="1" x14ac:dyDescent="0.3">
      <c r="A179" s="505">
        <v>27</v>
      </c>
      <c r="B179" s="506" t="s">
        <v>478</v>
      </c>
      <c r="C179" s="506" t="s">
        <v>484</v>
      </c>
      <c r="D179" s="571" t="s">
        <v>1610</v>
      </c>
      <c r="E179" s="572" t="s">
        <v>497</v>
      </c>
      <c r="F179" s="506" t="s">
        <v>479</v>
      </c>
      <c r="G179" s="506" t="s">
        <v>536</v>
      </c>
      <c r="H179" s="506" t="s">
        <v>1612</v>
      </c>
      <c r="I179" s="506" t="s">
        <v>922</v>
      </c>
      <c r="J179" s="506" t="s">
        <v>538</v>
      </c>
      <c r="K179" s="506" t="s">
        <v>539</v>
      </c>
      <c r="L179" s="507">
        <v>154.36000000000001</v>
      </c>
      <c r="M179" s="507">
        <v>154.36000000000001</v>
      </c>
      <c r="N179" s="506">
        <v>1</v>
      </c>
      <c r="O179" s="573">
        <v>0.5</v>
      </c>
      <c r="P179" s="507"/>
      <c r="Q179" s="527">
        <v>0</v>
      </c>
      <c r="R179" s="506"/>
      <c r="S179" s="527">
        <v>0</v>
      </c>
      <c r="T179" s="573"/>
      <c r="U179" s="528">
        <v>0</v>
      </c>
    </row>
    <row r="180" spans="1:21" ht="14.4" customHeight="1" x14ac:dyDescent="0.3">
      <c r="A180" s="505">
        <v>27</v>
      </c>
      <c r="B180" s="506" t="s">
        <v>478</v>
      </c>
      <c r="C180" s="506" t="s">
        <v>484</v>
      </c>
      <c r="D180" s="571" t="s">
        <v>1610</v>
      </c>
      <c r="E180" s="572" t="s">
        <v>497</v>
      </c>
      <c r="F180" s="506" t="s">
        <v>479</v>
      </c>
      <c r="G180" s="506" t="s">
        <v>536</v>
      </c>
      <c r="H180" s="506" t="s">
        <v>452</v>
      </c>
      <c r="I180" s="506" t="s">
        <v>537</v>
      </c>
      <c r="J180" s="506" t="s">
        <v>538</v>
      </c>
      <c r="K180" s="506" t="s">
        <v>539</v>
      </c>
      <c r="L180" s="507">
        <v>154.36000000000001</v>
      </c>
      <c r="M180" s="507">
        <v>154.36000000000001</v>
      </c>
      <c r="N180" s="506">
        <v>1</v>
      </c>
      <c r="O180" s="573">
        <v>1</v>
      </c>
      <c r="P180" s="507">
        <v>154.36000000000001</v>
      </c>
      <c r="Q180" s="527">
        <v>1</v>
      </c>
      <c r="R180" s="506">
        <v>1</v>
      </c>
      <c r="S180" s="527">
        <v>1</v>
      </c>
      <c r="T180" s="573">
        <v>1</v>
      </c>
      <c r="U180" s="528">
        <v>1</v>
      </c>
    </row>
    <row r="181" spans="1:21" ht="14.4" customHeight="1" x14ac:dyDescent="0.3">
      <c r="A181" s="505">
        <v>27</v>
      </c>
      <c r="B181" s="506" t="s">
        <v>478</v>
      </c>
      <c r="C181" s="506" t="s">
        <v>484</v>
      </c>
      <c r="D181" s="571" t="s">
        <v>1610</v>
      </c>
      <c r="E181" s="572" t="s">
        <v>497</v>
      </c>
      <c r="F181" s="506" t="s">
        <v>479</v>
      </c>
      <c r="G181" s="506" t="s">
        <v>654</v>
      </c>
      <c r="H181" s="506" t="s">
        <v>1612</v>
      </c>
      <c r="I181" s="506" t="s">
        <v>923</v>
      </c>
      <c r="J181" s="506" t="s">
        <v>924</v>
      </c>
      <c r="K181" s="506" t="s">
        <v>925</v>
      </c>
      <c r="L181" s="507">
        <v>115.33</v>
      </c>
      <c r="M181" s="507">
        <v>115.33</v>
      </c>
      <c r="N181" s="506">
        <v>1</v>
      </c>
      <c r="O181" s="573">
        <v>1</v>
      </c>
      <c r="P181" s="507">
        <v>115.33</v>
      </c>
      <c r="Q181" s="527">
        <v>1</v>
      </c>
      <c r="R181" s="506">
        <v>1</v>
      </c>
      <c r="S181" s="527">
        <v>1</v>
      </c>
      <c r="T181" s="573">
        <v>1</v>
      </c>
      <c r="U181" s="528">
        <v>1</v>
      </c>
    </row>
    <row r="182" spans="1:21" ht="14.4" customHeight="1" x14ac:dyDescent="0.3">
      <c r="A182" s="505">
        <v>27</v>
      </c>
      <c r="B182" s="506" t="s">
        <v>478</v>
      </c>
      <c r="C182" s="506" t="s">
        <v>484</v>
      </c>
      <c r="D182" s="571" t="s">
        <v>1610</v>
      </c>
      <c r="E182" s="572" t="s">
        <v>497</v>
      </c>
      <c r="F182" s="506" t="s">
        <v>479</v>
      </c>
      <c r="G182" s="506" t="s">
        <v>654</v>
      </c>
      <c r="H182" s="506" t="s">
        <v>1612</v>
      </c>
      <c r="I182" s="506" t="s">
        <v>926</v>
      </c>
      <c r="J182" s="506" t="s">
        <v>656</v>
      </c>
      <c r="K182" s="506" t="s">
        <v>927</v>
      </c>
      <c r="L182" s="507">
        <v>84.18</v>
      </c>
      <c r="M182" s="507">
        <v>168.36</v>
      </c>
      <c r="N182" s="506">
        <v>2</v>
      </c>
      <c r="O182" s="573">
        <v>1</v>
      </c>
      <c r="P182" s="507">
        <v>168.36</v>
      </c>
      <c r="Q182" s="527">
        <v>1</v>
      </c>
      <c r="R182" s="506">
        <v>2</v>
      </c>
      <c r="S182" s="527">
        <v>1</v>
      </c>
      <c r="T182" s="573">
        <v>1</v>
      </c>
      <c r="U182" s="528">
        <v>1</v>
      </c>
    </row>
    <row r="183" spans="1:21" ht="14.4" customHeight="1" x14ac:dyDescent="0.3">
      <c r="A183" s="505">
        <v>27</v>
      </c>
      <c r="B183" s="506" t="s">
        <v>478</v>
      </c>
      <c r="C183" s="506" t="s">
        <v>484</v>
      </c>
      <c r="D183" s="571" t="s">
        <v>1610</v>
      </c>
      <c r="E183" s="572" t="s">
        <v>497</v>
      </c>
      <c r="F183" s="506" t="s">
        <v>479</v>
      </c>
      <c r="G183" s="506" t="s">
        <v>542</v>
      </c>
      <c r="H183" s="506" t="s">
        <v>452</v>
      </c>
      <c r="I183" s="506" t="s">
        <v>543</v>
      </c>
      <c r="J183" s="506" t="s">
        <v>544</v>
      </c>
      <c r="K183" s="506" t="s">
        <v>545</v>
      </c>
      <c r="L183" s="507">
        <v>107.27</v>
      </c>
      <c r="M183" s="507">
        <v>2359.94</v>
      </c>
      <c r="N183" s="506">
        <v>22</v>
      </c>
      <c r="O183" s="573">
        <v>7</v>
      </c>
      <c r="P183" s="507">
        <v>1072.7</v>
      </c>
      <c r="Q183" s="527">
        <v>0.45454545454545453</v>
      </c>
      <c r="R183" s="506">
        <v>10</v>
      </c>
      <c r="S183" s="527">
        <v>0.45454545454545453</v>
      </c>
      <c r="T183" s="573">
        <v>3.5</v>
      </c>
      <c r="U183" s="528">
        <v>0.5</v>
      </c>
    </row>
    <row r="184" spans="1:21" ht="14.4" customHeight="1" x14ac:dyDescent="0.3">
      <c r="A184" s="505">
        <v>27</v>
      </c>
      <c r="B184" s="506" t="s">
        <v>478</v>
      </c>
      <c r="C184" s="506" t="s">
        <v>484</v>
      </c>
      <c r="D184" s="571" t="s">
        <v>1610</v>
      </c>
      <c r="E184" s="572" t="s">
        <v>491</v>
      </c>
      <c r="F184" s="506" t="s">
        <v>479</v>
      </c>
      <c r="G184" s="506" t="s">
        <v>928</v>
      </c>
      <c r="H184" s="506" t="s">
        <v>452</v>
      </c>
      <c r="I184" s="506" t="s">
        <v>929</v>
      </c>
      <c r="J184" s="506" t="s">
        <v>930</v>
      </c>
      <c r="K184" s="506" t="s">
        <v>931</v>
      </c>
      <c r="L184" s="507">
        <v>98.2</v>
      </c>
      <c r="M184" s="507">
        <v>98.2</v>
      </c>
      <c r="N184" s="506">
        <v>1</v>
      </c>
      <c r="O184" s="573">
        <v>0.5</v>
      </c>
      <c r="P184" s="507"/>
      <c r="Q184" s="527">
        <v>0</v>
      </c>
      <c r="R184" s="506"/>
      <c r="S184" s="527">
        <v>0</v>
      </c>
      <c r="T184" s="573"/>
      <c r="U184" s="528">
        <v>0</v>
      </c>
    </row>
    <row r="185" spans="1:21" ht="14.4" customHeight="1" x14ac:dyDescent="0.3">
      <c r="A185" s="505">
        <v>27</v>
      </c>
      <c r="B185" s="506" t="s">
        <v>478</v>
      </c>
      <c r="C185" s="506" t="s">
        <v>484</v>
      </c>
      <c r="D185" s="571" t="s">
        <v>1610</v>
      </c>
      <c r="E185" s="572" t="s">
        <v>491</v>
      </c>
      <c r="F185" s="506" t="s">
        <v>479</v>
      </c>
      <c r="G185" s="506" t="s">
        <v>928</v>
      </c>
      <c r="H185" s="506" t="s">
        <v>452</v>
      </c>
      <c r="I185" s="506" t="s">
        <v>932</v>
      </c>
      <c r="J185" s="506" t="s">
        <v>930</v>
      </c>
      <c r="K185" s="506" t="s">
        <v>933</v>
      </c>
      <c r="L185" s="507">
        <v>55.16</v>
      </c>
      <c r="M185" s="507">
        <v>55.16</v>
      </c>
      <c r="N185" s="506">
        <v>1</v>
      </c>
      <c r="O185" s="573">
        <v>0.5</v>
      </c>
      <c r="P185" s="507"/>
      <c r="Q185" s="527">
        <v>0</v>
      </c>
      <c r="R185" s="506"/>
      <c r="S185" s="527">
        <v>0</v>
      </c>
      <c r="T185" s="573"/>
      <c r="U185" s="528">
        <v>0</v>
      </c>
    </row>
    <row r="186" spans="1:21" ht="14.4" customHeight="1" x14ac:dyDescent="0.3">
      <c r="A186" s="505">
        <v>27</v>
      </c>
      <c r="B186" s="506" t="s">
        <v>478</v>
      </c>
      <c r="C186" s="506" t="s">
        <v>484</v>
      </c>
      <c r="D186" s="571" t="s">
        <v>1610</v>
      </c>
      <c r="E186" s="572" t="s">
        <v>494</v>
      </c>
      <c r="F186" s="506" t="s">
        <v>479</v>
      </c>
      <c r="G186" s="506" t="s">
        <v>658</v>
      </c>
      <c r="H186" s="506" t="s">
        <v>1612</v>
      </c>
      <c r="I186" s="506" t="s">
        <v>934</v>
      </c>
      <c r="J186" s="506" t="s">
        <v>660</v>
      </c>
      <c r="K186" s="506" t="s">
        <v>596</v>
      </c>
      <c r="L186" s="507">
        <v>72.55</v>
      </c>
      <c r="M186" s="507">
        <v>145.1</v>
      </c>
      <c r="N186" s="506">
        <v>2</v>
      </c>
      <c r="O186" s="573">
        <v>1</v>
      </c>
      <c r="P186" s="507">
        <v>72.55</v>
      </c>
      <c r="Q186" s="527">
        <v>0.5</v>
      </c>
      <c r="R186" s="506">
        <v>1</v>
      </c>
      <c r="S186" s="527">
        <v>0.5</v>
      </c>
      <c r="T186" s="573">
        <v>0.5</v>
      </c>
      <c r="U186" s="528">
        <v>0.5</v>
      </c>
    </row>
    <row r="187" spans="1:21" ht="14.4" customHeight="1" x14ac:dyDescent="0.3">
      <c r="A187" s="505">
        <v>27</v>
      </c>
      <c r="B187" s="506" t="s">
        <v>478</v>
      </c>
      <c r="C187" s="506" t="s">
        <v>484</v>
      </c>
      <c r="D187" s="571" t="s">
        <v>1610</v>
      </c>
      <c r="E187" s="572" t="s">
        <v>494</v>
      </c>
      <c r="F187" s="506" t="s">
        <v>479</v>
      </c>
      <c r="G187" s="506" t="s">
        <v>554</v>
      </c>
      <c r="H187" s="506" t="s">
        <v>1612</v>
      </c>
      <c r="I187" s="506" t="s">
        <v>935</v>
      </c>
      <c r="J187" s="506" t="s">
        <v>556</v>
      </c>
      <c r="K187" s="506" t="s">
        <v>736</v>
      </c>
      <c r="L187" s="507">
        <v>186.55</v>
      </c>
      <c r="M187" s="507">
        <v>186.55</v>
      </c>
      <c r="N187" s="506">
        <v>1</v>
      </c>
      <c r="O187" s="573">
        <v>0.5</v>
      </c>
      <c r="P187" s="507">
        <v>186.55</v>
      </c>
      <c r="Q187" s="527">
        <v>1</v>
      </c>
      <c r="R187" s="506">
        <v>1</v>
      </c>
      <c r="S187" s="527">
        <v>1</v>
      </c>
      <c r="T187" s="573">
        <v>0.5</v>
      </c>
      <c r="U187" s="528">
        <v>1</v>
      </c>
    </row>
    <row r="188" spans="1:21" ht="14.4" customHeight="1" x14ac:dyDescent="0.3">
      <c r="A188" s="505">
        <v>27</v>
      </c>
      <c r="B188" s="506" t="s">
        <v>478</v>
      </c>
      <c r="C188" s="506" t="s">
        <v>484</v>
      </c>
      <c r="D188" s="571" t="s">
        <v>1610</v>
      </c>
      <c r="E188" s="572" t="s">
        <v>494</v>
      </c>
      <c r="F188" s="506" t="s">
        <v>479</v>
      </c>
      <c r="G188" s="506" t="s">
        <v>558</v>
      </c>
      <c r="H188" s="506" t="s">
        <v>1612</v>
      </c>
      <c r="I188" s="506" t="s">
        <v>666</v>
      </c>
      <c r="J188" s="506" t="s">
        <v>667</v>
      </c>
      <c r="K188" s="506" t="s">
        <v>668</v>
      </c>
      <c r="L188" s="507">
        <v>139.77000000000001</v>
      </c>
      <c r="M188" s="507">
        <v>139.77000000000001</v>
      </c>
      <c r="N188" s="506">
        <v>1</v>
      </c>
      <c r="O188" s="573">
        <v>1</v>
      </c>
      <c r="P188" s="507">
        <v>139.77000000000001</v>
      </c>
      <c r="Q188" s="527">
        <v>1</v>
      </c>
      <c r="R188" s="506">
        <v>1</v>
      </c>
      <c r="S188" s="527">
        <v>1</v>
      </c>
      <c r="T188" s="573">
        <v>1</v>
      </c>
      <c r="U188" s="528">
        <v>1</v>
      </c>
    </row>
    <row r="189" spans="1:21" ht="14.4" customHeight="1" x14ac:dyDescent="0.3">
      <c r="A189" s="505">
        <v>27</v>
      </c>
      <c r="B189" s="506" t="s">
        <v>478</v>
      </c>
      <c r="C189" s="506" t="s">
        <v>484</v>
      </c>
      <c r="D189" s="571" t="s">
        <v>1610</v>
      </c>
      <c r="E189" s="572" t="s">
        <v>494</v>
      </c>
      <c r="F189" s="506" t="s">
        <v>479</v>
      </c>
      <c r="G189" s="506" t="s">
        <v>558</v>
      </c>
      <c r="H189" s="506" t="s">
        <v>452</v>
      </c>
      <c r="I189" s="506" t="s">
        <v>936</v>
      </c>
      <c r="J189" s="506" t="s">
        <v>560</v>
      </c>
      <c r="K189" s="506" t="s">
        <v>937</v>
      </c>
      <c r="L189" s="507">
        <v>196.2</v>
      </c>
      <c r="M189" s="507">
        <v>196.2</v>
      </c>
      <c r="N189" s="506">
        <v>1</v>
      </c>
      <c r="O189" s="573">
        <v>0.5</v>
      </c>
      <c r="P189" s="507">
        <v>196.2</v>
      </c>
      <c r="Q189" s="527">
        <v>1</v>
      </c>
      <c r="R189" s="506">
        <v>1</v>
      </c>
      <c r="S189" s="527">
        <v>1</v>
      </c>
      <c r="T189" s="573">
        <v>0.5</v>
      </c>
      <c r="U189" s="528">
        <v>1</v>
      </c>
    </row>
    <row r="190" spans="1:21" ht="14.4" customHeight="1" x14ac:dyDescent="0.3">
      <c r="A190" s="505">
        <v>27</v>
      </c>
      <c r="B190" s="506" t="s">
        <v>478</v>
      </c>
      <c r="C190" s="506" t="s">
        <v>484</v>
      </c>
      <c r="D190" s="571" t="s">
        <v>1610</v>
      </c>
      <c r="E190" s="572" t="s">
        <v>494</v>
      </c>
      <c r="F190" s="506" t="s">
        <v>479</v>
      </c>
      <c r="G190" s="506" t="s">
        <v>558</v>
      </c>
      <c r="H190" s="506" t="s">
        <v>452</v>
      </c>
      <c r="I190" s="506" t="s">
        <v>671</v>
      </c>
      <c r="J190" s="506" t="s">
        <v>560</v>
      </c>
      <c r="K190" s="506" t="s">
        <v>631</v>
      </c>
      <c r="L190" s="507">
        <v>181.11</v>
      </c>
      <c r="M190" s="507">
        <v>543.33000000000004</v>
      </c>
      <c r="N190" s="506">
        <v>3</v>
      </c>
      <c r="O190" s="573">
        <v>1</v>
      </c>
      <c r="P190" s="507">
        <v>543.33000000000004</v>
      </c>
      <c r="Q190" s="527">
        <v>1</v>
      </c>
      <c r="R190" s="506">
        <v>3</v>
      </c>
      <c r="S190" s="527">
        <v>1</v>
      </c>
      <c r="T190" s="573">
        <v>1</v>
      </c>
      <c r="U190" s="528">
        <v>1</v>
      </c>
    </row>
    <row r="191" spans="1:21" ht="14.4" customHeight="1" x14ac:dyDescent="0.3">
      <c r="A191" s="505">
        <v>27</v>
      </c>
      <c r="B191" s="506" t="s">
        <v>478</v>
      </c>
      <c r="C191" s="506" t="s">
        <v>484</v>
      </c>
      <c r="D191" s="571" t="s">
        <v>1610</v>
      </c>
      <c r="E191" s="572" t="s">
        <v>494</v>
      </c>
      <c r="F191" s="506" t="s">
        <v>479</v>
      </c>
      <c r="G191" s="506" t="s">
        <v>558</v>
      </c>
      <c r="H191" s="506" t="s">
        <v>452</v>
      </c>
      <c r="I191" s="506" t="s">
        <v>938</v>
      </c>
      <c r="J191" s="506" t="s">
        <v>939</v>
      </c>
      <c r="K191" s="506" t="s">
        <v>631</v>
      </c>
      <c r="L191" s="507">
        <v>143.35</v>
      </c>
      <c r="M191" s="507">
        <v>430.04999999999995</v>
      </c>
      <c r="N191" s="506">
        <v>3</v>
      </c>
      <c r="O191" s="573">
        <v>0.5</v>
      </c>
      <c r="P191" s="507"/>
      <c r="Q191" s="527">
        <v>0</v>
      </c>
      <c r="R191" s="506"/>
      <c r="S191" s="527">
        <v>0</v>
      </c>
      <c r="T191" s="573"/>
      <c r="U191" s="528">
        <v>0</v>
      </c>
    </row>
    <row r="192" spans="1:21" ht="14.4" customHeight="1" x14ac:dyDescent="0.3">
      <c r="A192" s="505">
        <v>27</v>
      </c>
      <c r="B192" s="506" t="s">
        <v>478</v>
      </c>
      <c r="C192" s="506" t="s">
        <v>484</v>
      </c>
      <c r="D192" s="571" t="s">
        <v>1610</v>
      </c>
      <c r="E192" s="572" t="s">
        <v>494</v>
      </c>
      <c r="F192" s="506" t="s">
        <v>479</v>
      </c>
      <c r="G192" s="506" t="s">
        <v>558</v>
      </c>
      <c r="H192" s="506" t="s">
        <v>452</v>
      </c>
      <c r="I192" s="506" t="s">
        <v>940</v>
      </c>
      <c r="J192" s="506" t="s">
        <v>939</v>
      </c>
      <c r="K192" s="506" t="s">
        <v>633</v>
      </c>
      <c r="L192" s="507">
        <v>46.6</v>
      </c>
      <c r="M192" s="507">
        <v>139.80000000000001</v>
      </c>
      <c r="N192" s="506">
        <v>3</v>
      </c>
      <c r="O192" s="573">
        <v>0.5</v>
      </c>
      <c r="P192" s="507"/>
      <c r="Q192" s="527">
        <v>0</v>
      </c>
      <c r="R192" s="506"/>
      <c r="S192" s="527">
        <v>0</v>
      </c>
      <c r="T192" s="573"/>
      <c r="U192" s="528">
        <v>0</v>
      </c>
    </row>
    <row r="193" spans="1:21" ht="14.4" customHeight="1" x14ac:dyDescent="0.3">
      <c r="A193" s="505">
        <v>27</v>
      </c>
      <c r="B193" s="506" t="s">
        <v>478</v>
      </c>
      <c r="C193" s="506" t="s">
        <v>484</v>
      </c>
      <c r="D193" s="571" t="s">
        <v>1610</v>
      </c>
      <c r="E193" s="572" t="s">
        <v>494</v>
      </c>
      <c r="F193" s="506" t="s">
        <v>479</v>
      </c>
      <c r="G193" s="506" t="s">
        <v>564</v>
      </c>
      <c r="H193" s="506" t="s">
        <v>1612</v>
      </c>
      <c r="I193" s="506" t="s">
        <v>941</v>
      </c>
      <c r="J193" s="506" t="s">
        <v>568</v>
      </c>
      <c r="K193" s="506" t="s">
        <v>694</v>
      </c>
      <c r="L193" s="507">
        <v>17.559999999999999</v>
      </c>
      <c r="M193" s="507">
        <v>52.679999999999993</v>
      </c>
      <c r="N193" s="506">
        <v>3</v>
      </c>
      <c r="O193" s="573">
        <v>0.5</v>
      </c>
      <c r="P193" s="507">
        <v>52.679999999999993</v>
      </c>
      <c r="Q193" s="527">
        <v>1</v>
      </c>
      <c r="R193" s="506">
        <v>3</v>
      </c>
      <c r="S193" s="527">
        <v>1</v>
      </c>
      <c r="T193" s="573">
        <v>0.5</v>
      </c>
      <c r="U193" s="528">
        <v>1</v>
      </c>
    </row>
    <row r="194" spans="1:21" ht="14.4" customHeight="1" x14ac:dyDescent="0.3">
      <c r="A194" s="505">
        <v>27</v>
      </c>
      <c r="B194" s="506" t="s">
        <v>478</v>
      </c>
      <c r="C194" s="506" t="s">
        <v>484</v>
      </c>
      <c r="D194" s="571" t="s">
        <v>1610</v>
      </c>
      <c r="E194" s="572" t="s">
        <v>494</v>
      </c>
      <c r="F194" s="506" t="s">
        <v>479</v>
      </c>
      <c r="G194" s="506" t="s">
        <v>707</v>
      </c>
      <c r="H194" s="506" t="s">
        <v>452</v>
      </c>
      <c r="I194" s="506" t="s">
        <v>711</v>
      </c>
      <c r="J194" s="506" t="s">
        <v>709</v>
      </c>
      <c r="K194" s="506" t="s">
        <v>712</v>
      </c>
      <c r="L194" s="507">
        <v>1187.3599999999999</v>
      </c>
      <c r="M194" s="507">
        <v>7124.16</v>
      </c>
      <c r="N194" s="506">
        <v>6</v>
      </c>
      <c r="O194" s="573">
        <v>1</v>
      </c>
      <c r="P194" s="507">
        <v>7124.16</v>
      </c>
      <c r="Q194" s="527">
        <v>1</v>
      </c>
      <c r="R194" s="506">
        <v>6</v>
      </c>
      <c r="S194" s="527">
        <v>1</v>
      </c>
      <c r="T194" s="573">
        <v>1</v>
      </c>
      <c r="U194" s="528">
        <v>1</v>
      </c>
    </row>
    <row r="195" spans="1:21" ht="14.4" customHeight="1" x14ac:dyDescent="0.3">
      <c r="A195" s="505">
        <v>27</v>
      </c>
      <c r="B195" s="506" t="s">
        <v>478</v>
      </c>
      <c r="C195" s="506" t="s">
        <v>484</v>
      </c>
      <c r="D195" s="571" t="s">
        <v>1610</v>
      </c>
      <c r="E195" s="572" t="s">
        <v>494</v>
      </c>
      <c r="F195" s="506" t="s">
        <v>479</v>
      </c>
      <c r="G195" s="506" t="s">
        <v>715</v>
      </c>
      <c r="H195" s="506" t="s">
        <v>452</v>
      </c>
      <c r="I195" s="506" t="s">
        <v>942</v>
      </c>
      <c r="J195" s="506" t="s">
        <v>943</v>
      </c>
      <c r="K195" s="506" t="s">
        <v>944</v>
      </c>
      <c r="L195" s="507">
        <v>11.75</v>
      </c>
      <c r="M195" s="507">
        <v>11.75</v>
      </c>
      <c r="N195" s="506">
        <v>1</v>
      </c>
      <c r="O195" s="573">
        <v>1</v>
      </c>
      <c r="P195" s="507"/>
      <c r="Q195" s="527">
        <v>0</v>
      </c>
      <c r="R195" s="506"/>
      <c r="S195" s="527">
        <v>0</v>
      </c>
      <c r="T195" s="573"/>
      <c r="U195" s="528">
        <v>0</v>
      </c>
    </row>
    <row r="196" spans="1:21" ht="14.4" customHeight="1" x14ac:dyDescent="0.3">
      <c r="A196" s="505">
        <v>27</v>
      </c>
      <c r="B196" s="506" t="s">
        <v>478</v>
      </c>
      <c r="C196" s="506" t="s">
        <v>484</v>
      </c>
      <c r="D196" s="571" t="s">
        <v>1610</v>
      </c>
      <c r="E196" s="572" t="s">
        <v>494</v>
      </c>
      <c r="F196" s="506" t="s">
        <v>479</v>
      </c>
      <c r="G196" s="506" t="s">
        <v>719</v>
      </c>
      <c r="H196" s="506" t="s">
        <v>452</v>
      </c>
      <c r="I196" s="506" t="s">
        <v>720</v>
      </c>
      <c r="J196" s="506" t="s">
        <v>721</v>
      </c>
      <c r="K196" s="506" t="s">
        <v>722</v>
      </c>
      <c r="L196" s="507">
        <v>91.11</v>
      </c>
      <c r="M196" s="507">
        <v>546.66</v>
      </c>
      <c r="N196" s="506">
        <v>6</v>
      </c>
      <c r="O196" s="573">
        <v>1</v>
      </c>
      <c r="P196" s="507">
        <v>546.66</v>
      </c>
      <c r="Q196" s="527">
        <v>1</v>
      </c>
      <c r="R196" s="506">
        <v>6</v>
      </c>
      <c r="S196" s="527">
        <v>1</v>
      </c>
      <c r="T196" s="573">
        <v>1</v>
      </c>
      <c r="U196" s="528">
        <v>1</v>
      </c>
    </row>
    <row r="197" spans="1:21" ht="14.4" customHeight="1" x14ac:dyDescent="0.3">
      <c r="A197" s="505">
        <v>27</v>
      </c>
      <c r="B197" s="506" t="s">
        <v>478</v>
      </c>
      <c r="C197" s="506" t="s">
        <v>484</v>
      </c>
      <c r="D197" s="571" t="s">
        <v>1610</v>
      </c>
      <c r="E197" s="572" t="s">
        <v>494</v>
      </c>
      <c r="F197" s="506" t="s">
        <v>479</v>
      </c>
      <c r="G197" s="506" t="s">
        <v>570</v>
      </c>
      <c r="H197" s="506" t="s">
        <v>1612</v>
      </c>
      <c r="I197" s="506" t="s">
        <v>571</v>
      </c>
      <c r="J197" s="506" t="s">
        <v>572</v>
      </c>
      <c r="K197" s="506" t="s">
        <v>573</v>
      </c>
      <c r="L197" s="507">
        <v>556.04</v>
      </c>
      <c r="M197" s="507">
        <v>556.04</v>
      </c>
      <c r="N197" s="506">
        <v>1</v>
      </c>
      <c r="O197" s="573">
        <v>1</v>
      </c>
      <c r="P197" s="507">
        <v>556.04</v>
      </c>
      <c r="Q197" s="527">
        <v>1</v>
      </c>
      <c r="R197" s="506">
        <v>1</v>
      </c>
      <c r="S197" s="527">
        <v>1</v>
      </c>
      <c r="T197" s="573">
        <v>1</v>
      </c>
      <c r="U197" s="528">
        <v>1</v>
      </c>
    </row>
    <row r="198" spans="1:21" ht="14.4" customHeight="1" x14ac:dyDescent="0.3">
      <c r="A198" s="505">
        <v>27</v>
      </c>
      <c r="B198" s="506" t="s">
        <v>478</v>
      </c>
      <c r="C198" s="506" t="s">
        <v>484</v>
      </c>
      <c r="D198" s="571" t="s">
        <v>1610</v>
      </c>
      <c r="E198" s="572" t="s">
        <v>494</v>
      </c>
      <c r="F198" s="506" t="s">
        <v>479</v>
      </c>
      <c r="G198" s="506" t="s">
        <v>945</v>
      </c>
      <c r="H198" s="506" t="s">
        <v>452</v>
      </c>
      <c r="I198" s="506" t="s">
        <v>946</v>
      </c>
      <c r="J198" s="506" t="s">
        <v>947</v>
      </c>
      <c r="K198" s="506" t="s">
        <v>948</v>
      </c>
      <c r="L198" s="507">
        <v>101.72</v>
      </c>
      <c r="M198" s="507">
        <v>203.44</v>
      </c>
      <c r="N198" s="506">
        <v>2</v>
      </c>
      <c r="O198" s="573">
        <v>1</v>
      </c>
      <c r="P198" s="507">
        <v>101.72</v>
      </c>
      <c r="Q198" s="527">
        <v>0.5</v>
      </c>
      <c r="R198" s="506">
        <v>1</v>
      </c>
      <c r="S198" s="527">
        <v>0.5</v>
      </c>
      <c r="T198" s="573">
        <v>0.5</v>
      </c>
      <c r="U198" s="528">
        <v>0.5</v>
      </c>
    </row>
    <row r="199" spans="1:21" ht="14.4" customHeight="1" x14ac:dyDescent="0.3">
      <c r="A199" s="505">
        <v>27</v>
      </c>
      <c r="B199" s="506" t="s">
        <v>478</v>
      </c>
      <c r="C199" s="506" t="s">
        <v>484</v>
      </c>
      <c r="D199" s="571" t="s">
        <v>1610</v>
      </c>
      <c r="E199" s="572" t="s">
        <v>494</v>
      </c>
      <c r="F199" s="506" t="s">
        <v>479</v>
      </c>
      <c r="G199" s="506" t="s">
        <v>748</v>
      </c>
      <c r="H199" s="506" t="s">
        <v>452</v>
      </c>
      <c r="I199" s="506" t="s">
        <v>949</v>
      </c>
      <c r="J199" s="506" t="s">
        <v>950</v>
      </c>
      <c r="K199" s="506" t="s">
        <v>751</v>
      </c>
      <c r="L199" s="507">
        <v>32.81</v>
      </c>
      <c r="M199" s="507">
        <v>295.29000000000002</v>
      </c>
      <c r="N199" s="506">
        <v>9</v>
      </c>
      <c r="O199" s="573">
        <v>1.5</v>
      </c>
      <c r="P199" s="507">
        <v>295.29000000000002</v>
      </c>
      <c r="Q199" s="527">
        <v>1</v>
      </c>
      <c r="R199" s="506">
        <v>9</v>
      </c>
      <c r="S199" s="527">
        <v>1</v>
      </c>
      <c r="T199" s="573">
        <v>1.5</v>
      </c>
      <c r="U199" s="528">
        <v>1</v>
      </c>
    </row>
    <row r="200" spans="1:21" ht="14.4" customHeight="1" x14ac:dyDescent="0.3">
      <c r="A200" s="505">
        <v>27</v>
      </c>
      <c r="B200" s="506" t="s">
        <v>478</v>
      </c>
      <c r="C200" s="506" t="s">
        <v>484</v>
      </c>
      <c r="D200" s="571" t="s">
        <v>1610</v>
      </c>
      <c r="E200" s="572" t="s">
        <v>494</v>
      </c>
      <c r="F200" s="506" t="s">
        <v>479</v>
      </c>
      <c r="G200" s="506" t="s">
        <v>578</v>
      </c>
      <c r="H200" s="506" t="s">
        <v>452</v>
      </c>
      <c r="I200" s="506" t="s">
        <v>763</v>
      </c>
      <c r="J200" s="506" t="s">
        <v>580</v>
      </c>
      <c r="K200" s="506" t="s">
        <v>764</v>
      </c>
      <c r="L200" s="507">
        <v>49.2</v>
      </c>
      <c r="M200" s="507">
        <v>590.40000000000009</v>
      </c>
      <c r="N200" s="506">
        <v>12</v>
      </c>
      <c r="O200" s="573">
        <v>2.5</v>
      </c>
      <c r="P200" s="507">
        <v>442.80000000000007</v>
      </c>
      <c r="Q200" s="527">
        <v>0.75</v>
      </c>
      <c r="R200" s="506">
        <v>9</v>
      </c>
      <c r="S200" s="527">
        <v>0.75</v>
      </c>
      <c r="T200" s="573">
        <v>2</v>
      </c>
      <c r="U200" s="528">
        <v>0.8</v>
      </c>
    </row>
    <row r="201" spans="1:21" ht="14.4" customHeight="1" x14ac:dyDescent="0.3">
      <c r="A201" s="505">
        <v>27</v>
      </c>
      <c r="B201" s="506" t="s">
        <v>478</v>
      </c>
      <c r="C201" s="506" t="s">
        <v>484</v>
      </c>
      <c r="D201" s="571" t="s">
        <v>1610</v>
      </c>
      <c r="E201" s="572" t="s">
        <v>494</v>
      </c>
      <c r="F201" s="506" t="s">
        <v>479</v>
      </c>
      <c r="G201" s="506" t="s">
        <v>578</v>
      </c>
      <c r="H201" s="506" t="s">
        <v>452</v>
      </c>
      <c r="I201" s="506" t="s">
        <v>765</v>
      </c>
      <c r="J201" s="506" t="s">
        <v>766</v>
      </c>
      <c r="K201" s="506" t="s">
        <v>767</v>
      </c>
      <c r="L201" s="507">
        <v>49.2</v>
      </c>
      <c r="M201" s="507">
        <v>147.60000000000002</v>
      </c>
      <c r="N201" s="506">
        <v>3</v>
      </c>
      <c r="O201" s="573">
        <v>0.5</v>
      </c>
      <c r="P201" s="507"/>
      <c r="Q201" s="527">
        <v>0</v>
      </c>
      <c r="R201" s="506"/>
      <c r="S201" s="527">
        <v>0</v>
      </c>
      <c r="T201" s="573"/>
      <c r="U201" s="528">
        <v>0</v>
      </c>
    </row>
    <row r="202" spans="1:21" ht="14.4" customHeight="1" x14ac:dyDescent="0.3">
      <c r="A202" s="505">
        <v>27</v>
      </c>
      <c r="B202" s="506" t="s">
        <v>478</v>
      </c>
      <c r="C202" s="506" t="s">
        <v>484</v>
      </c>
      <c r="D202" s="571" t="s">
        <v>1610</v>
      </c>
      <c r="E202" s="572" t="s">
        <v>494</v>
      </c>
      <c r="F202" s="506" t="s">
        <v>479</v>
      </c>
      <c r="G202" s="506" t="s">
        <v>951</v>
      </c>
      <c r="H202" s="506" t="s">
        <v>452</v>
      </c>
      <c r="I202" s="506" t="s">
        <v>952</v>
      </c>
      <c r="J202" s="506" t="s">
        <v>953</v>
      </c>
      <c r="K202" s="506" t="s">
        <v>954</v>
      </c>
      <c r="L202" s="507">
        <v>300.33</v>
      </c>
      <c r="M202" s="507">
        <v>300.33</v>
      </c>
      <c r="N202" s="506">
        <v>1</v>
      </c>
      <c r="O202" s="573">
        <v>1</v>
      </c>
      <c r="P202" s="507"/>
      <c r="Q202" s="527">
        <v>0</v>
      </c>
      <c r="R202" s="506"/>
      <c r="S202" s="527">
        <v>0</v>
      </c>
      <c r="T202" s="573"/>
      <c r="U202" s="528">
        <v>0</v>
      </c>
    </row>
    <row r="203" spans="1:21" ht="14.4" customHeight="1" x14ac:dyDescent="0.3">
      <c r="A203" s="505">
        <v>27</v>
      </c>
      <c r="B203" s="506" t="s">
        <v>478</v>
      </c>
      <c r="C203" s="506" t="s">
        <v>484</v>
      </c>
      <c r="D203" s="571" t="s">
        <v>1610</v>
      </c>
      <c r="E203" s="572" t="s">
        <v>494</v>
      </c>
      <c r="F203" s="506" t="s">
        <v>479</v>
      </c>
      <c r="G203" s="506" t="s">
        <v>593</v>
      </c>
      <c r="H203" s="506" t="s">
        <v>452</v>
      </c>
      <c r="I203" s="506" t="s">
        <v>772</v>
      </c>
      <c r="J203" s="506" t="s">
        <v>595</v>
      </c>
      <c r="K203" s="506" t="s">
        <v>773</v>
      </c>
      <c r="L203" s="507">
        <v>31.65</v>
      </c>
      <c r="M203" s="507">
        <v>94.949999999999989</v>
      </c>
      <c r="N203" s="506">
        <v>3</v>
      </c>
      <c r="O203" s="573">
        <v>2</v>
      </c>
      <c r="P203" s="507">
        <v>31.65</v>
      </c>
      <c r="Q203" s="527">
        <v>0.33333333333333337</v>
      </c>
      <c r="R203" s="506">
        <v>1</v>
      </c>
      <c r="S203" s="527">
        <v>0.33333333333333331</v>
      </c>
      <c r="T203" s="573">
        <v>0.5</v>
      </c>
      <c r="U203" s="528">
        <v>0.25</v>
      </c>
    </row>
    <row r="204" spans="1:21" ht="14.4" customHeight="1" x14ac:dyDescent="0.3">
      <c r="A204" s="505">
        <v>27</v>
      </c>
      <c r="B204" s="506" t="s">
        <v>478</v>
      </c>
      <c r="C204" s="506" t="s">
        <v>484</v>
      </c>
      <c r="D204" s="571" t="s">
        <v>1610</v>
      </c>
      <c r="E204" s="572" t="s">
        <v>494</v>
      </c>
      <c r="F204" s="506" t="s">
        <v>479</v>
      </c>
      <c r="G204" s="506" t="s">
        <v>593</v>
      </c>
      <c r="H204" s="506" t="s">
        <v>452</v>
      </c>
      <c r="I204" s="506" t="s">
        <v>594</v>
      </c>
      <c r="J204" s="506" t="s">
        <v>595</v>
      </c>
      <c r="K204" s="506" t="s">
        <v>596</v>
      </c>
      <c r="L204" s="507">
        <v>58.62</v>
      </c>
      <c r="M204" s="507">
        <v>117.24</v>
      </c>
      <c r="N204" s="506">
        <v>2</v>
      </c>
      <c r="O204" s="573">
        <v>1</v>
      </c>
      <c r="P204" s="507">
        <v>58.62</v>
      </c>
      <c r="Q204" s="527">
        <v>0.5</v>
      </c>
      <c r="R204" s="506">
        <v>1</v>
      </c>
      <c r="S204" s="527">
        <v>0.5</v>
      </c>
      <c r="T204" s="573">
        <v>0.5</v>
      </c>
      <c r="U204" s="528">
        <v>0.5</v>
      </c>
    </row>
    <row r="205" spans="1:21" ht="14.4" customHeight="1" x14ac:dyDescent="0.3">
      <c r="A205" s="505">
        <v>27</v>
      </c>
      <c r="B205" s="506" t="s">
        <v>478</v>
      </c>
      <c r="C205" s="506" t="s">
        <v>484</v>
      </c>
      <c r="D205" s="571" t="s">
        <v>1610</v>
      </c>
      <c r="E205" s="572" t="s">
        <v>494</v>
      </c>
      <c r="F205" s="506" t="s">
        <v>479</v>
      </c>
      <c r="G205" s="506" t="s">
        <v>955</v>
      </c>
      <c r="H205" s="506" t="s">
        <v>452</v>
      </c>
      <c r="I205" s="506" t="s">
        <v>956</v>
      </c>
      <c r="J205" s="506" t="s">
        <v>957</v>
      </c>
      <c r="K205" s="506" t="s">
        <v>718</v>
      </c>
      <c r="L205" s="507">
        <v>176.32</v>
      </c>
      <c r="M205" s="507">
        <v>176.32</v>
      </c>
      <c r="N205" s="506">
        <v>1</v>
      </c>
      <c r="O205" s="573">
        <v>1</v>
      </c>
      <c r="P205" s="507">
        <v>176.32</v>
      </c>
      <c r="Q205" s="527">
        <v>1</v>
      </c>
      <c r="R205" s="506">
        <v>1</v>
      </c>
      <c r="S205" s="527">
        <v>1</v>
      </c>
      <c r="T205" s="573">
        <v>1</v>
      </c>
      <c r="U205" s="528">
        <v>1</v>
      </c>
    </row>
    <row r="206" spans="1:21" ht="14.4" customHeight="1" x14ac:dyDescent="0.3">
      <c r="A206" s="505">
        <v>27</v>
      </c>
      <c r="B206" s="506" t="s">
        <v>478</v>
      </c>
      <c r="C206" s="506" t="s">
        <v>484</v>
      </c>
      <c r="D206" s="571" t="s">
        <v>1610</v>
      </c>
      <c r="E206" s="572" t="s">
        <v>494</v>
      </c>
      <c r="F206" s="506" t="s">
        <v>479</v>
      </c>
      <c r="G206" s="506" t="s">
        <v>958</v>
      </c>
      <c r="H206" s="506" t="s">
        <v>1612</v>
      </c>
      <c r="I206" s="506" t="s">
        <v>959</v>
      </c>
      <c r="J206" s="506" t="s">
        <v>960</v>
      </c>
      <c r="K206" s="506" t="s">
        <v>961</v>
      </c>
      <c r="L206" s="507">
        <v>77.790000000000006</v>
      </c>
      <c r="M206" s="507">
        <v>77.790000000000006</v>
      </c>
      <c r="N206" s="506">
        <v>1</v>
      </c>
      <c r="O206" s="573">
        <v>0.5</v>
      </c>
      <c r="P206" s="507">
        <v>77.790000000000006</v>
      </c>
      <c r="Q206" s="527">
        <v>1</v>
      </c>
      <c r="R206" s="506">
        <v>1</v>
      </c>
      <c r="S206" s="527">
        <v>1</v>
      </c>
      <c r="T206" s="573">
        <v>0.5</v>
      </c>
      <c r="U206" s="528">
        <v>1</v>
      </c>
    </row>
    <row r="207" spans="1:21" ht="14.4" customHeight="1" x14ac:dyDescent="0.3">
      <c r="A207" s="505">
        <v>27</v>
      </c>
      <c r="B207" s="506" t="s">
        <v>478</v>
      </c>
      <c r="C207" s="506" t="s">
        <v>484</v>
      </c>
      <c r="D207" s="571" t="s">
        <v>1610</v>
      </c>
      <c r="E207" s="572" t="s">
        <v>494</v>
      </c>
      <c r="F207" s="506" t="s">
        <v>479</v>
      </c>
      <c r="G207" s="506" t="s">
        <v>597</v>
      </c>
      <c r="H207" s="506" t="s">
        <v>1612</v>
      </c>
      <c r="I207" s="506" t="s">
        <v>798</v>
      </c>
      <c r="J207" s="506" t="s">
        <v>799</v>
      </c>
      <c r="K207" s="506" t="s">
        <v>800</v>
      </c>
      <c r="L207" s="507">
        <v>41.32</v>
      </c>
      <c r="M207" s="507">
        <v>82.64</v>
      </c>
      <c r="N207" s="506">
        <v>2</v>
      </c>
      <c r="O207" s="573">
        <v>0.5</v>
      </c>
      <c r="P207" s="507"/>
      <c r="Q207" s="527">
        <v>0</v>
      </c>
      <c r="R207" s="506"/>
      <c r="S207" s="527">
        <v>0</v>
      </c>
      <c r="T207" s="573"/>
      <c r="U207" s="528">
        <v>0</v>
      </c>
    </row>
    <row r="208" spans="1:21" ht="14.4" customHeight="1" x14ac:dyDescent="0.3">
      <c r="A208" s="505">
        <v>27</v>
      </c>
      <c r="B208" s="506" t="s">
        <v>478</v>
      </c>
      <c r="C208" s="506" t="s">
        <v>484</v>
      </c>
      <c r="D208" s="571" t="s">
        <v>1610</v>
      </c>
      <c r="E208" s="572" t="s">
        <v>494</v>
      </c>
      <c r="F208" s="506" t="s">
        <v>479</v>
      </c>
      <c r="G208" s="506" t="s">
        <v>962</v>
      </c>
      <c r="H208" s="506" t="s">
        <v>452</v>
      </c>
      <c r="I208" s="506" t="s">
        <v>963</v>
      </c>
      <c r="J208" s="506" t="s">
        <v>964</v>
      </c>
      <c r="K208" s="506" t="s">
        <v>661</v>
      </c>
      <c r="L208" s="507">
        <v>174.59</v>
      </c>
      <c r="M208" s="507">
        <v>174.59</v>
      </c>
      <c r="N208" s="506">
        <v>1</v>
      </c>
      <c r="O208" s="573">
        <v>1</v>
      </c>
      <c r="P208" s="507">
        <v>174.59</v>
      </c>
      <c r="Q208" s="527">
        <v>1</v>
      </c>
      <c r="R208" s="506">
        <v>1</v>
      </c>
      <c r="S208" s="527">
        <v>1</v>
      </c>
      <c r="T208" s="573">
        <v>1</v>
      </c>
      <c r="U208" s="528">
        <v>1</v>
      </c>
    </row>
    <row r="209" spans="1:21" ht="14.4" customHeight="1" x14ac:dyDescent="0.3">
      <c r="A209" s="505">
        <v>27</v>
      </c>
      <c r="B209" s="506" t="s">
        <v>478</v>
      </c>
      <c r="C209" s="506" t="s">
        <v>484</v>
      </c>
      <c r="D209" s="571" t="s">
        <v>1610</v>
      </c>
      <c r="E209" s="572" t="s">
        <v>494</v>
      </c>
      <c r="F209" s="506" t="s">
        <v>479</v>
      </c>
      <c r="G209" s="506" t="s">
        <v>812</v>
      </c>
      <c r="H209" s="506" t="s">
        <v>452</v>
      </c>
      <c r="I209" s="506" t="s">
        <v>965</v>
      </c>
      <c r="J209" s="506" t="s">
        <v>966</v>
      </c>
      <c r="K209" s="506" t="s">
        <v>967</v>
      </c>
      <c r="L209" s="507">
        <v>103.67</v>
      </c>
      <c r="M209" s="507">
        <v>103.67</v>
      </c>
      <c r="N209" s="506">
        <v>1</v>
      </c>
      <c r="O209" s="573">
        <v>0.5</v>
      </c>
      <c r="P209" s="507"/>
      <c r="Q209" s="527">
        <v>0</v>
      </c>
      <c r="R209" s="506"/>
      <c r="S209" s="527">
        <v>0</v>
      </c>
      <c r="T209" s="573"/>
      <c r="U209" s="528">
        <v>0</v>
      </c>
    </row>
    <row r="210" spans="1:21" ht="14.4" customHeight="1" x14ac:dyDescent="0.3">
      <c r="A210" s="505">
        <v>27</v>
      </c>
      <c r="B210" s="506" t="s">
        <v>478</v>
      </c>
      <c r="C210" s="506" t="s">
        <v>484</v>
      </c>
      <c r="D210" s="571" t="s">
        <v>1610</v>
      </c>
      <c r="E210" s="572" t="s">
        <v>494</v>
      </c>
      <c r="F210" s="506" t="s">
        <v>479</v>
      </c>
      <c r="G210" s="506" t="s">
        <v>514</v>
      </c>
      <c r="H210" s="506" t="s">
        <v>1612</v>
      </c>
      <c r="I210" s="506" t="s">
        <v>515</v>
      </c>
      <c r="J210" s="506" t="s">
        <v>516</v>
      </c>
      <c r="K210" s="506" t="s">
        <v>517</v>
      </c>
      <c r="L210" s="507">
        <v>47.7</v>
      </c>
      <c r="M210" s="507">
        <v>143.10000000000002</v>
      </c>
      <c r="N210" s="506">
        <v>3</v>
      </c>
      <c r="O210" s="573">
        <v>3</v>
      </c>
      <c r="P210" s="507">
        <v>143.10000000000002</v>
      </c>
      <c r="Q210" s="527">
        <v>1</v>
      </c>
      <c r="R210" s="506">
        <v>3</v>
      </c>
      <c r="S210" s="527">
        <v>1</v>
      </c>
      <c r="T210" s="573">
        <v>3</v>
      </c>
      <c r="U210" s="528">
        <v>1</v>
      </c>
    </row>
    <row r="211" spans="1:21" ht="14.4" customHeight="1" x14ac:dyDescent="0.3">
      <c r="A211" s="505">
        <v>27</v>
      </c>
      <c r="B211" s="506" t="s">
        <v>478</v>
      </c>
      <c r="C211" s="506" t="s">
        <v>484</v>
      </c>
      <c r="D211" s="571" t="s">
        <v>1610</v>
      </c>
      <c r="E211" s="572" t="s">
        <v>494</v>
      </c>
      <c r="F211" s="506" t="s">
        <v>479</v>
      </c>
      <c r="G211" s="506" t="s">
        <v>500</v>
      </c>
      <c r="H211" s="506" t="s">
        <v>1612</v>
      </c>
      <c r="I211" s="506" t="s">
        <v>618</v>
      </c>
      <c r="J211" s="506" t="s">
        <v>502</v>
      </c>
      <c r="K211" s="506" t="s">
        <v>619</v>
      </c>
      <c r="L211" s="507">
        <v>117.46</v>
      </c>
      <c r="M211" s="507">
        <v>352.38</v>
      </c>
      <c r="N211" s="506">
        <v>3</v>
      </c>
      <c r="O211" s="573">
        <v>0.5</v>
      </c>
      <c r="P211" s="507">
        <v>352.38</v>
      </c>
      <c r="Q211" s="527">
        <v>1</v>
      </c>
      <c r="R211" s="506">
        <v>3</v>
      </c>
      <c r="S211" s="527">
        <v>1</v>
      </c>
      <c r="T211" s="573">
        <v>0.5</v>
      </c>
      <c r="U211" s="528">
        <v>1</v>
      </c>
    </row>
    <row r="212" spans="1:21" ht="14.4" customHeight="1" x14ac:dyDescent="0.3">
      <c r="A212" s="505">
        <v>27</v>
      </c>
      <c r="B212" s="506" t="s">
        <v>478</v>
      </c>
      <c r="C212" s="506" t="s">
        <v>484</v>
      </c>
      <c r="D212" s="571" t="s">
        <v>1610</v>
      </c>
      <c r="E212" s="572" t="s">
        <v>494</v>
      </c>
      <c r="F212" s="506" t="s">
        <v>479</v>
      </c>
      <c r="G212" s="506" t="s">
        <v>500</v>
      </c>
      <c r="H212" s="506" t="s">
        <v>1612</v>
      </c>
      <c r="I212" s="506" t="s">
        <v>968</v>
      </c>
      <c r="J212" s="506" t="s">
        <v>502</v>
      </c>
      <c r="K212" s="506" t="s">
        <v>969</v>
      </c>
      <c r="L212" s="507">
        <v>170.43</v>
      </c>
      <c r="M212" s="507">
        <v>511.29</v>
      </c>
      <c r="N212" s="506">
        <v>3</v>
      </c>
      <c r="O212" s="573">
        <v>0.5</v>
      </c>
      <c r="P212" s="507">
        <v>511.29</v>
      </c>
      <c r="Q212" s="527">
        <v>1</v>
      </c>
      <c r="R212" s="506">
        <v>3</v>
      </c>
      <c r="S212" s="527">
        <v>1</v>
      </c>
      <c r="T212" s="573">
        <v>0.5</v>
      </c>
      <c r="U212" s="528">
        <v>1</v>
      </c>
    </row>
    <row r="213" spans="1:21" ht="14.4" customHeight="1" x14ac:dyDescent="0.3">
      <c r="A213" s="505">
        <v>27</v>
      </c>
      <c r="B213" s="506" t="s">
        <v>478</v>
      </c>
      <c r="C213" s="506" t="s">
        <v>484</v>
      </c>
      <c r="D213" s="571" t="s">
        <v>1610</v>
      </c>
      <c r="E213" s="572" t="s">
        <v>494</v>
      </c>
      <c r="F213" s="506" t="s">
        <v>479</v>
      </c>
      <c r="G213" s="506" t="s">
        <v>830</v>
      </c>
      <c r="H213" s="506" t="s">
        <v>1612</v>
      </c>
      <c r="I213" s="506" t="s">
        <v>831</v>
      </c>
      <c r="J213" s="506" t="s">
        <v>832</v>
      </c>
      <c r="K213" s="506" t="s">
        <v>833</v>
      </c>
      <c r="L213" s="507">
        <v>15.9</v>
      </c>
      <c r="M213" s="507">
        <v>63.6</v>
      </c>
      <c r="N213" s="506">
        <v>4</v>
      </c>
      <c r="O213" s="573">
        <v>0.5</v>
      </c>
      <c r="P213" s="507"/>
      <c r="Q213" s="527">
        <v>0</v>
      </c>
      <c r="R213" s="506"/>
      <c r="S213" s="527">
        <v>0</v>
      </c>
      <c r="T213" s="573"/>
      <c r="U213" s="528">
        <v>0</v>
      </c>
    </row>
    <row r="214" spans="1:21" ht="14.4" customHeight="1" x14ac:dyDescent="0.3">
      <c r="A214" s="505">
        <v>27</v>
      </c>
      <c r="B214" s="506" t="s">
        <v>478</v>
      </c>
      <c r="C214" s="506" t="s">
        <v>484</v>
      </c>
      <c r="D214" s="571" t="s">
        <v>1610</v>
      </c>
      <c r="E214" s="572" t="s">
        <v>494</v>
      </c>
      <c r="F214" s="506" t="s">
        <v>479</v>
      </c>
      <c r="G214" s="506" t="s">
        <v>970</v>
      </c>
      <c r="H214" s="506" t="s">
        <v>452</v>
      </c>
      <c r="I214" s="506" t="s">
        <v>971</v>
      </c>
      <c r="J214" s="506" t="s">
        <v>972</v>
      </c>
      <c r="K214" s="506" t="s">
        <v>973</v>
      </c>
      <c r="L214" s="507">
        <v>117.46</v>
      </c>
      <c r="M214" s="507">
        <v>352.38</v>
      </c>
      <c r="N214" s="506">
        <v>3</v>
      </c>
      <c r="O214" s="573">
        <v>1</v>
      </c>
      <c r="P214" s="507">
        <v>352.38</v>
      </c>
      <c r="Q214" s="527">
        <v>1</v>
      </c>
      <c r="R214" s="506">
        <v>3</v>
      </c>
      <c r="S214" s="527">
        <v>1</v>
      </c>
      <c r="T214" s="573">
        <v>1</v>
      </c>
      <c r="U214" s="528">
        <v>1</v>
      </c>
    </row>
    <row r="215" spans="1:21" ht="14.4" customHeight="1" x14ac:dyDescent="0.3">
      <c r="A215" s="505">
        <v>27</v>
      </c>
      <c r="B215" s="506" t="s">
        <v>478</v>
      </c>
      <c r="C215" s="506" t="s">
        <v>484</v>
      </c>
      <c r="D215" s="571" t="s">
        <v>1610</v>
      </c>
      <c r="E215" s="572" t="s">
        <v>494</v>
      </c>
      <c r="F215" s="506" t="s">
        <v>479</v>
      </c>
      <c r="G215" s="506" t="s">
        <v>841</v>
      </c>
      <c r="H215" s="506" t="s">
        <v>452</v>
      </c>
      <c r="I215" s="506" t="s">
        <v>842</v>
      </c>
      <c r="J215" s="506" t="s">
        <v>843</v>
      </c>
      <c r="K215" s="506" t="s">
        <v>844</v>
      </c>
      <c r="L215" s="507">
        <v>316.33</v>
      </c>
      <c r="M215" s="507">
        <v>316.33</v>
      </c>
      <c r="N215" s="506">
        <v>1</v>
      </c>
      <c r="O215" s="573">
        <v>0.5</v>
      </c>
      <c r="P215" s="507"/>
      <c r="Q215" s="527">
        <v>0</v>
      </c>
      <c r="R215" s="506"/>
      <c r="S215" s="527">
        <v>0</v>
      </c>
      <c r="T215" s="573"/>
      <c r="U215" s="528">
        <v>0</v>
      </c>
    </row>
    <row r="216" spans="1:21" ht="14.4" customHeight="1" x14ac:dyDescent="0.3">
      <c r="A216" s="505">
        <v>27</v>
      </c>
      <c r="B216" s="506" t="s">
        <v>478</v>
      </c>
      <c r="C216" s="506" t="s">
        <v>484</v>
      </c>
      <c r="D216" s="571" t="s">
        <v>1610</v>
      </c>
      <c r="E216" s="572" t="s">
        <v>494</v>
      </c>
      <c r="F216" s="506" t="s">
        <v>479</v>
      </c>
      <c r="G216" s="506" t="s">
        <v>626</v>
      </c>
      <c r="H216" s="506" t="s">
        <v>1612</v>
      </c>
      <c r="I216" s="506" t="s">
        <v>632</v>
      </c>
      <c r="J216" s="506" t="s">
        <v>628</v>
      </c>
      <c r="K216" s="506" t="s">
        <v>633</v>
      </c>
      <c r="L216" s="507">
        <v>93.18</v>
      </c>
      <c r="M216" s="507">
        <v>279.54000000000002</v>
      </c>
      <c r="N216" s="506">
        <v>3</v>
      </c>
      <c r="O216" s="573">
        <v>0.5</v>
      </c>
      <c r="P216" s="507">
        <v>279.54000000000002</v>
      </c>
      <c r="Q216" s="527">
        <v>1</v>
      </c>
      <c r="R216" s="506">
        <v>3</v>
      </c>
      <c r="S216" s="527">
        <v>1</v>
      </c>
      <c r="T216" s="573">
        <v>0.5</v>
      </c>
      <c r="U216" s="528">
        <v>1</v>
      </c>
    </row>
    <row r="217" spans="1:21" ht="14.4" customHeight="1" x14ac:dyDescent="0.3">
      <c r="A217" s="505">
        <v>27</v>
      </c>
      <c r="B217" s="506" t="s">
        <v>478</v>
      </c>
      <c r="C217" s="506" t="s">
        <v>484</v>
      </c>
      <c r="D217" s="571" t="s">
        <v>1610</v>
      </c>
      <c r="E217" s="572" t="s">
        <v>494</v>
      </c>
      <c r="F217" s="506" t="s">
        <v>479</v>
      </c>
      <c r="G217" s="506" t="s">
        <v>974</v>
      </c>
      <c r="H217" s="506" t="s">
        <v>1612</v>
      </c>
      <c r="I217" s="506" t="s">
        <v>975</v>
      </c>
      <c r="J217" s="506" t="s">
        <v>976</v>
      </c>
      <c r="K217" s="506" t="s">
        <v>977</v>
      </c>
      <c r="L217" s="507">
        <v>155.30000000000001</v>
      </c>
      <c r="M217" s="507">
        <v>155.30000000000001</v>
      </c>
      <c r="N217" s="506">
        <v>1</v>
      </c>
      <c r="O217" s="573">
        <v>0.5</v>
      </c>
      <c r="P217" s="507">
        <v>155.30000000000001</v>
      </c>
      <c r="Q217" s="527">
        <v>1</v>
      </c>
      <c r="R217" s="506">
        <v>1</v>
      </c>
      <c r="S217" s="527">
        <v>1</v>
      </c>
      <c r="T217" s="573">
        <v>0.5</v>
      </c>
      <c r="U217" s="528">
        <v>1</v>
      </c>
    </row>
    <row r="218" spans="1:21" ht="14.4" customHeight="1" x14ac:dyDescent="0.3">
      <c r="A218" s="505">
        <v>27</v>
      </c>
      <c r="B218" s="506" t="s">
        <v>478</v>
      </c>
      <c r="C218" s="506" t="s">
        <v>484</v>
      </c>
      <c r="D218" s="571" t="s">
        <v>1610</v>
      </c>
      <c r="E218" s="572" t="s">
        <v>494</v>
      </c>
      <c r="F218" s="506" t="s">
        <v>479</v>
      </c>
      <c r="G218" s="506" t="s">
        <v>638</v>
      </c>
      <c r="H218" s="506" t="s">
        <v>1612</v>
      </c>
      <c r="I218" s="506" t="s">
        <v>869</v>
      </c>
      <c r="J218" s="506" t="s">
        <v>870</v>
      </c>
      <c r="K218" s="506" t="s">
        <v>871</v>
      </c>
      <c r="L218" s="507">
        <v>79.11</v>
      </c>
      <c r="M218" s="507">
        <v>79.11</v>
      </c>
      <c r="N218" s="506">
        <v>1</v>
      </c>
      <c r="O218" s="573">
        <v>1</v>
      </c>
      <c r="P218" s="507">
        <v>79.11</v>
      </c>
      <c r="Q218" s="527">
        <v>1</v>
      </c>
      <c r="R218" s="506">
        <v>1</v>
      </c>
      <c r="S218" s="527">
        <v>1</v>
      </c>
      <c r="T218" s="573">
        <v>1</v>
      </c>
      <c r="U218" s="528">
        <v>1</v>
      </c>
    </row>
    <row r="219" spans="1:21" ht="14.4" customHeight="1" x14ac:dyDescent="0.3">
      <c r="A219" s="505">
        <v>27</v>
      </c>
      <c r="B219" s="506" t="s">
        <v>478</v>
      </c>
      <c r="C219" s="506" t="s">
        <v>484</v>
      </c>
      <c r="D219" s="571" t="s">
        <v>1610</v>
      </c>
      <c r="E219" s="572" t="s">
        <v>494</v>
      </c>
      <c r="F219" s="506" t="s">
        <v>479</v>
      </c>
      <c r="G219" s="506" t="s">
        <v>638</v>
      </c>
      <c r="H219" s="506" t="s">
        <v>452</v>
      </c>
      <c r="I219" s="506" t="s">
        <v>641</v>
      </c>
      <c r="J219" s="506" t="s">
        <v>642</v>
      </c>
      <c r="K219" s="506" t="s">
        <v>643</v>
      </c>
      <c r="L219" s="507">
        <v>36.909999999999997</v>
      </c>
      <c r="M219" s="507">
        <v>110.72999999999999</v>
      </c>
      <c r="N219" s="506">
        <v>3</v>
      </c>
      <c r="O219" s="573">
        <v>1</v>
      </c>
      <c r="P219" s="507"/>
      <c r="Q219" s="527">
        <v>0</v>
      </c>
      <c r="R219" s="506"/>
      <c r="S219" s="527">
        <v>0</v>
      </c>
      <c r="T219" s="573"/>
      <c r="U219" s="528">
        <v>0</v>
      </c>
    </row>
    <row r="220" spans="1:21" ht="14.4" customHeight="1" x14ac:dyDescent="0.3">
      <c r="A220" s="505">
        <v>27</v>
      </c>
      <c r="B220" s="506" t="s">
        <v>478</v>
      </c>
      <c r="C220" s="506" t="s">
        <v>484</v>
      </c>
      <c r="D220" s="571" t="s">
        <v>1610</v>
      </c>
      <c r="E220" s="572" t="s">
        <v>494</v>
      </c>
      <c r="F220" s="506" t="s">
        <v>479</v>
      </c>
      <c r="G220" s="506" t="s">
        <v>644</v>
      </c>
      <c r="H220" s="506" t="s">
        <v>1612</v>
      </c>
      <c r="I220" s="506" t="s">
        <v>645</v>
      </c>
      <c r="J220" s="506" t="s">
        <v>646</v>
      </c>
      <c r="K220" s="506" t="s">
        <v>647</v>
      </c>
      <c r="L220" s="507">
        <v>102.85</v>
      </c>
      <c r="M220" s="507">
        <v>617.09999999999991</v>
      </c>
      <c r="N220" s="506">
        <v>6</v>
      </c>
      <c r="O220" s="573">
        <v>1</v>
      </c>
      <c r="P220" s="507">
        <v>308.54999999999995</v>
      </c>
      <c r="Q220" s="527">
        <v>0.5</v>
      </c>
      <c r="R220" s="506">
        <v>3</v>
      </c>
      <c r="S220" s="527">
        <v>0.5</v>
      </c>
      <c r="T220" s="573">
        <v>0.5</v>
      </c>
      <c r="U220" s="528">
        <v>0.5</v>
      </c>
    </row>
    <row r="221" spans="1:21" ht="14.4" customHeight="1" x14ac:dyDescent="0.3">
      <c r="A221" s="505">
        <v>27</v>
      </c>
      <c r="B221" s="506" t="s">
        <v>478</v>
      </c>
      <c r="C221" s="506" t="s">
        <v>484</v>
      </c>
      <c r="D221" s="571" t="s">
        <v>1610</v>
      </c>
      <c r="E221" s="572" t="s">
        <v>494</v>
      </c>
      <c r="F221" s="506" t="s">
        <v>479</v>
      </c>
      <c r="G221" s="506" t="s">
        <v>928</v>
      </c>
      <c r="H221" s="506" t="s">
        <v>452</v>
      </c>
      <c r="I221" s="506" t="s">
        <v>932</v>
      </c>
      <c r="J221" s="506" t="s">
        <v>930</v>
      </c>
      <c r="K221" s="506" t="s">
        <v>933</v>
      </c>
      <c r="L221" s="507">
        <v>55.16</v>
      </c>
      <c r="M221" s="507">
        <v>110.32</v>
      </c>
      <c r="N221" s="506">
        <v>2</v>
      </c>
      <c r="O221" s="573">
        <v>1</v>
      </c>
      <c r="P221" s="507"/>
      <c r="Q221" s="527">
        <v>0</v>
      </c>
      <c r="R221" s="506"/>
      <c r="S221" s="527">
        <v>0</v>
      </c>
      <c r="T221" s="573"/>
      <c r="U221" s="528">
        <v>0</v>
      </c>
    </row>
    <row r="222" spans="1:21" ht="14.4" customHeight="1" x14ac:dyDescent="0.3">
      <c r="A222" s="505">
        <v>27</v>
      </c>
      <c r="B222" s="506" t="s">
        <v>478</v>
      </c>
      <c r="C222" s="506" t="s">
        <v>484</v>
      </c>
      <c r="D222" s="571" t="s">
        <v>1610</v>
      </c>
      <c r="E222" s="572" t="s">
        <v>494</v>
      </c>
      <c r="F222" s="506" t="s">
        <v>479</v>
      </c>
      <c r="G222" s="506" t="s">
        <v>889</v>
      </c>
      <c r="H222" s="506" t="s">
        <v>452</v>
      </c>
      <c r="I222" s="506" t="s">
        <v>978</v>
      </c>
      <c r="J222" s="506" t="s">
        <v>891</v>
      </c>
      <c r="K222" s="506" t="s">
        <v>979</v>
      </c>
      <c r="L222" s="507">
        <v>393.94</v>
      </c>
      <c r="M222" s="507">
        <v>393.94</v>
      </c>
      <c r="N222" s="506">
        <v>1</v>
      </c>
      <c r="O222" s="573">
        <v>0.5</v>
      </c>
      <c r="P222" s="507"/>
      <c r="Q222" s="527">
        <v>0</v>
      </c>
      <c r="R222" s="506"/>
      <c r="S222" s="527">
        <v>0</v>
      </c>
      <c r="T222" s="573"/>
      <c r="U222" s="528">
        <v>0</v>
      </c>
    </row>
    <row r="223" spans="1:21" ht="14.4" customHeight="1" x14ac:dyDescent="0.3">
      <c r="A223" s="505">
        <v>27</v>
      </c>
      <c r="B223" s="506" t="s">
        <v>478</v>
      </c>
      <c r="C223" s="506" t="s">
        <v>484</v>
      </c>
      <c r="D223" s="571" t="s">
        <v>1610</v>
      </c>
      <c r="E223" s="572" t="s">
        <v>494</v>
      </c>
      <c r="F223" s="506" t="s">
        <v>479</v>
      </c>
      <c r="G223" s="506" t="s">
        <v>648</v>
      </c>
      <c r="H223" s="506" t="s">
        <v>1612</v>
      </c>
      <c r="I223" s="506" t="s">
        <v>649</v>
      </c>
      <c r="J223" s="506" t="s">
        <v>650</v>
      </c>
      <c r="K223" s="506" t="s">
        <v>651</v>
      </c>
      <c r="L223" s="507">
        <v>184.74</v>
      </c>
      <c r="M223" s="507">
        <v>184.74</v>
      </c>
      <c r="N223" s="506">
        <v>1</v>
      </c>
      <c r="O223" s="573">
        <v>1</v>
      </c>
      <c r="P223" s="507">
        <v>184.74</v>
      </c>
      <c r="Q223" s="527">
        <v>1</v>
      </c>
      <c r="R223" s="506">
        <v>1</v>
      </c>
      <c r="S223" s="527">
        <v>1</v>
      </c>
      <c r="T223" s="573">
        <v>1</v>
      </c>
      <c r="U223" s="528">
        <v>1</v>
      </c>
    </row>
    <row r="224" spans="1:21" ht="14.4" customHeight="1" x14ac:dyDescent="0.3">
      <c r="A224" s="505">
        <v>27</v>
      </c>
      <c r="B224" s="506" t="s">
        <v>478</v>
      </c>
      <c r="C224" s="506" t="s">
        <v>484</v>
      </c>
      <c r="D224" s="571" t="s">
        <v>1610</v>
      </c>
      <c r="E224" s="572" t="s">
        <v>494</v>
      </c>
      <c r="F224" s="506" t="s">
        <v>479</v>
      </c>
      <c r="G224" s="506" t="s">
        <v>980</v>
      </c>
      <c r="H224" s="506" t="s">
        <v>1612</v>
      </c>
      <c r="I224" s="506" t="s">
        <v>981</v>
      </c>
      <c r="J224" s="506" t="s">
        <v>982</v>
      </c>
      <c r="K224" s="506" t="s">
        <v>983</v>
      </c>
      <c r="L224" s="507">
        <v>0</v>
      </c>
      <c r="M224" s="507">
        <v>0</v>
      </c>
      <c r="N224" s="506">
        <v>2</v>
      </c>
      <c r="O224" s="573">
        <v>0.5</v>
      </c>
      <c r="P224" s="507">
        <v>0</v>
      </c>
      <c r="Q224" s="527"/>
      <c r="R224" s="506">
        <v>2</v>
      </c>
      <c r="S224" s="527">
        <v>1</v>
      </c>
      <c r="T224" s="573">
        <v>0.5</v>
      </c>
      <c r="U224" s="528">
        <v>1</v>
      </c>
    </row>
    <row r="225" spans="1:21" ht="14.4" customHeight="1" x14ac:dyDescent="0.3">
      <c r="A225" s="505">
        <v>27</v>
      </c>
      <c r="B225" s="506" t="s">
        <v>478</v>
      </c>
      <c r="C225" s="506" t="s">
        <v>484</v>
      </c>
      <c r="D225" s="571" t="s">
        <v>1610</v>
      </c>
      <c r="E225" s="572" t="s">
        <v>494</v>
      </c>
      <c r="F225" s="506" t="s">
        <v>479</v>
      </c>
      <c r="G225" s="506" t="s">
        <v>980</v>
      </c>
      <c r="H225" s="506" t="s">
        <v>452</v>
      </c>
      <c r="I225" s="506" t="s">
        <v>984</v>
      </c>
      <c r="J225" s="506" t="s">
        <v>985</v>
      </c>
      <c r="K225" s="506" t="s">
        <v>986</v>
      </c>
      <c r="L225" s="507">
        <v>0</v>
      </c>
      <c r="M225" s="507">
        <v>0</v>
      </c>
      <c r="N225" s="506">
        <v>2</v>
      </c>
      <c r="O225" s="573">
        <v>1</v>
      </c>
      <c r="P225" s="507">
        <v>0</v>
      </c>
      <c r="Q225" s="527"/>
      <c r="R225" s="506">
        <v>2</v>
      </c>
      <c r="S225" s="527">
        <v>1</v>
      </c>
      <c r="T225" s="573">
        <v>1</v>
      </c>
      <c r="U225" s="528">
        <v>1</v>
      </c>
    </row>
    <row r="226" spans="1:21" ht="14.4" customHeight="1" x14ac:dyDescent="0.3">
      <c r="A226" s="505">
        <v>27</v>
      </c>
      <c r="B226" s="506" t="s">
        <v>478</v>
      </c>
      <c r="C226" s="506" t="s">
        <v>484</v>
      </c>
      <c r="D226" s="571" t="s">
        <v>1610</v>
      </c>
      <c r="E226" s="572" t="s">
        <v>494</v>
      </c>
      <c r="F226" s="506" t="s">
        <v>479</v>
      </c>
      <c r="G226" s="506" t="s">
        <v>504</v>
      </c>
      <c r="H226" s="506" t="s">
        <v>1612</v>
      </c>
      <c r="I226" s="506" t="s">
        <v>652</v>
      </c>
      <c r="J226" s="506" t="s">
        <v>506</v>
      </c>
      <c r="K226" s="506" t="s">
        <v>653</v>
      </c>
      <c r="L226" s="507">
        <v>109.17</v>
      </c>
      <c r="M226" s="507">
        <v>109.17</v>
      </c>
      <c r="N226" s="506">
        <v>1</v>
      </c>
      <c r="O226" s="573">
        <v>1</v>
      </c>
      <c r="P226" s="507">
        <v>109.17</v>
      </c>
      <c r="Q226" s="527">
        <v>1</v>
      </c>
      <c r="R226" s="506">
        <v>1</v>
      </c>
      <c r="S226" s="527">
        <v>1</v>
      </c>
      <c r="T226" s="573">
        <v>1</v>
      </c>
      <c r="U226" s="528">
        <v>1</v>
      </c>
    </row>
    <row r="227" spans="1:21" ht="14.4" customHeight="1" x14ac:dyDescent="0.3">
      <c r="A227" s="505">
        <v>27</v>
      </c>
      <c r="B227" s="506" t="s">
        <v>478</v>
      </c>
      <c r="C227" s="506" t="s">
        <v>484</v>
      </c>
      <c r="D227" s="571" t="s">
        <v>1610</v>
      </c>
      <c r="E227" s="572" t="s">
        <v>494</v>
      </c>
      <c r="F227" s="506" t="s">
        <v>479</v>
      </c>
      <c r="G227" s="506" t="s">
        <v>504</v>
      </c>
      <c r="H227" s="506" t="s">
        <v>1612</v>
      </c>
      <c r="I227" s="506" t="s">
        <v>505</v>
      </c>
      <c r="J227" s="506" t="s">
        <v>506</v>
      </c>
      <c r="K227" s="506" t="s">
        <v>507</v>
      </c>
      <c r="L227" s="507">
        <v>327.49</v>
      </c>
      <c r="M227" s="507">
        <v>654.98</v>
      </c>
      <c r="N227" s="506">
        <v>2</v>
      </c>
      <c r="O227" s="573">
        <v>1.5</v>
      </c>
      <c r="P227" s="507">
        <v>654.98</v>
      </c>
      <c r="Q227" s="527">
        <v>1</v>
      </c>
      <c r="R227" s="506">
        <v>2</v>
      </c>
      <c r="S227" s="527">
        <v>1</v>
      </c>
      <c r="T227" s="573">
        <v>1.5</v>
      </c>
      <c r="U227" s="528">
        <v>1</v>
      </c>
    </row>
    <row r="228" spans="1:21" ht="14.4" customHeight="1" x14ac:dyDescent="0.3">
      <c r="A228" s="505">
        <v>27</v>
      </c>
      <c r="B228" s="506" t="s">
        <v>478</v>
      </c>
      <c r="C228" s="506" t="s">
        <v>484</v>
      </c>
      <c r="D228" s="571" t="s">
        <v>1610</v>
      </c>
      <c r="E228" s="572" t="s">
        <v>494</v>
      </c>
      <c r="F228" s="506" t="s">
        <v>479</v>
      </c>
      <c r="G228" s="506" t="s">
        <v>542</v>
      </c>
      <c r="H228" s="506" t="s">
        <v>452</v>
      </c>
      <c r="I228" s="506" t="s">
        <v>543</v>
      </c>
      <c r="J228" s="506" t="s">
        <v>544</v>
      </c>
      <c r="K228" s="506" t="s">
        <v>545</v>
      </c>
      <c r="L228" s="507">
        <v>107.27</v>
      </c>
      <c r="M228" s="507">
        <v>321.81</v>
      </c>
      <c r="N228" s="506">
        <v>3</v>
      </c>
      <c r="O228" s="573">
        <v>1</v>
      </c>
      <c r="P228" s="507">
        <v>321.81</v>
      </c>
      <c r="Q228" s="527">
        <v>1</v>
      </c>
      <c r="R228" s="506">
        <v>3</v>
      </c>
      <c r="S228" s="527">
        <v>1</v>
      </c>
      <c r="T228" s="573">
        <v>1</v>
      </c>
      <c r="U228" s="528">
        <v>1</v>
      </c>
    </row>
    <row r="229" spans="1:21" ht="14.4" customHeight="1" x14ac:dyDescent="0.3">
      <c r="A229" s="505">
        <v>27</v>
      </c>
      <c r="B229" s="506" t="s">
        <v>478</v>
      </c>
      <c r="C229" s="506" t="s">
        <v>484</v>
      </c>
      <c r="D229" s="571" t="s">
        <v>1610</v>
      </c>
      <c r="E229" s="572" t="s">
        <v>498</v>
      </c>
      <c r="F229" s="506" t="s">
        <v>479</v>
      </c>
      <c r="G229" s="506" t="s">
        <v>578</v>
      </c>
      <c r="H229" s="506" t="s">
        <v>452</v>
      </c>
      <c r="I229" s="506" t="s">
        <v>579</v>
      </c>
      <c r="J229" s="506" t="s">
        <v>580</v>
      </c>
      <c r="K229" s="506" t="s">
        <v>581</v>
      </c>
      <c r="L229" s="507">
        <v>164.01</v>
      </c>
      <c r="M229" s="507">
        <v>164.01</v>
      </c>
      <c r="N229" s="506">
        <v>1</v>
      </c>
      <c r="O229" s="573">
        <v>0.5</v>
      </c>
      <c r="P229" s="507"/>
      <c r="Q229" s="527">
        <v>0</v>
      </c>
      <c r="R229" s="506"/>
      <c r="S229" s="527">
        <v>0</v>
      </c>
      <c r="T229" s="573"/>
      <c r="U229" s="528">
        <v>0</v>
      </c>
    </row>
    <row r="230" spans="1:21" ht="14.4" customHeight="1" x14ac:dyDescent="0.3">
      <c r="A230" s="505">
        <v>27</v>
      </c>
      <c r="B230" s="506" t="s">
        <v>478</v>
      </c>
      <c r="C230" s="506" t="s">
        <v>484</v>
      </c>
      <c r="D230" s="571" t="s">
        <v>1610</v>
      </c>
      <c r="E230" s="572" t="s">
        <v>498</v>
      </c>
      <c r="F230" s="506" t="s">
        <v>479</v>
      </c>
      <c r="G230" s="506" t="s">
        <v>812</v>
      </c>
      <c r="H230" s="506" t="s">
        <v>452</v>
      </c>
      <c r="I230" s="506" t="s">
        <v>965</v>
      </c>
      <c r="J230" s="506" t="s">
        <v>966</v>
      </c>
      <c r="K230" s="506" t="s">
        <v>967</v>
      </c>
      <c r="L230" s="507">
        <v>103.67</v>
      </c>
      <c r="M230" s="507">
        <v>103.67</v>
      </c>
      <c r="N230" s="506">
        <v>1</v>
      </c>
      <c r="O230" s="573">
        <v>1</v>
      </c>
      <c r="P230" s="507"/>
      <c r="Q230" s="527">
        <v>0</v>
      </c>
      <c r="R230" s="506"/>
      <c r="S230" s="527">
        <v>0</v>
      </c>
      <c r="T230" s="573"/>
      <c r="U230" s="528">
        <v>0</v>
      </c>
    </row>
    <row r="231" spans="1:21" ht="14.4" customHeight="1" x14ac:dyDescent="0.3">
      <c r="A231" s="505">
        <v>27</v>
      </c>
      <c r="B231" s="506" t="s">
        <v>478</v>
      </c>
      <c r="C231" s="506" t="s">
        <v>484</v>
      </c>
      <c r="D231" s="571" t="s">
        <v>1610</v>
      </c>
      <c r="E231" s="572" t="s">
        <v>498</v>
      </c>
      <c r="F231" s="506" t="s">
        <v>479</v>
      </c>
      <c r="G231" s="506" t="s">
        <v>644</v>
      </c>
      <c r="H231" s="506" t="s">
        <v>1612</v>
      </c>
      <c r="I231" s="506" t="s">
        <v>645</v>
      </c>
      <c r="J231" s="506" t="s">
        <v>646</v>
      </c>
      <c r="K231" s="506" t="s">
        <v>647</v>
      </c>
      <c r="L231" s="507">
        <v>102.85</v>
      </c>
      <c r="M231" s="507">
        <v>308.54999999999995</v>
      </c>
      <c r="N231" s="506">
        <v>3</v>
      </c>
      <c r="O231" s="573">
        <v>0.5</v>
      </c>
      <c r="P231" s="507"/>
      <c r="Q231" s="527">
        <v>0</v>
      </c>
      <c r="R231" s="506"/>
      <c r="S231" s="527">
        <v>0</v>
      </c>
      <c r="T231" s="573"/>
      <c r="U231" s="528">
        <v>0</v>
      </c>
    </row>
    <row r="232" spans="1:21" ht="14.4" customHeight="1" x14ac:dyDescent="0.3">
      <c r="A232" s="505">
        <v>27</v>
      </c>
      <c r="B232" s="506" t="s">
        <v>478</v>
      </c>
      <c r="C232" s="506" t="s">
        <v>486</v>
      </c>
      <c r="D232" s="571" t="s">
        <v>1611</v>
      </c>
      <c r="E232" s="572" t="s">
        <v>492</v>
      </c>
      <c r="F232" s="506" t="s">
        <v>479</v>
      </c>
      <c r="G232" s="506" t="s">
        <v>550</v>
      </c>
      <c r="H232" s="506" t="s">
        <v>452</v>
      </c>
      <c r="I232" s="506" t="s">
        <v>987</v>
      </c>
      <c r="J232" s="506" t="s">
        <v>988</v>
      </c>
      <c r="K232" s="506" t="s">
        <v>553</v>
      </c>
      <c r="L232" s="507">
        <v>35.11</v>
      </c>
      <c r="M232" s="507">
        <v>70.22</v>
      </c>
      <c r="N232" s="506">
        <v>2</v>
      </c>
      <c r="O232" s="573">
        <v>0.5</v>
      </c>
      <c r="P232" s="507"/>
      <c r="Q232" s="527">
        <v>0</v>
      </c>
      <c r="R232" s="506"/>
      <c r="S232" s="527">
        <v>0</v>
      </c>
      <c r="T232" s="573"/>
      <c r="U232" s="528">
        <v>0</v>
      </c>
    </row>
    <row r="233" spans="1:21" ht="14.4" customHeight="1" x14ac:dyDescent="0.3">
      <c r="A233" s="505">
        <v>27</v>
      </c>
      <c r="B233" s="506" t="s">
        <v>478</v>
      </c>
      <c r="C233" s="506" t="s">
        <v>486</v>
      </c>
      <c r="D233" s="571" t="s">
        <v>1611</v>
      </c>
      <c r="E233" s="572" t="s">
        <v>492</v>
      </c>
      <c r="F233" s="506" t="s">
        <v>479</v>
      </c>
      <c r="G233" s="506" t="s">
        <v>550</v>
      </c>
      <c r="H233" s="506" t="s">
        <v>452</v>
      </c>
      <c r="I233" s="506" t="s">
        <v>551</v>
      </c>
      <c r="J233" s="506" t="s">
        <v>552</v>
      </c>
      <c r="K233" s="506" t="s">
        <v>553</v>
      </c>
      <c r="L233" s="507">
        <v>35.11</v>
      </c>
      <c r="M233" s="507">
        <v>105.33</v>
      </c>
      <c r="N233" s="506">
        <v>3</v>
      </c>
      <c r="O233" s="573">
        <v>0.5</v>
      </c>
      <c r="P233" s="507">
        <v>105.33</v>
      </c>
      <c r="Q233" s="527">
        <v>1</v>
      </c>
      <c r="R233" s="506">
        <v>3</v>
      </c>
      <c r="S233" s="527">
        <v>1</v>
      </c>
      <c r="T233" s="573">
        <v>0.5</v>
      </c>
      <c r="U233" s="528">
        <v>1</v>
      </c>
    </row>
    <row r="234" spans="1:21" ht="14.4" customHeight="1" x14ac:dyDescent="0.3">
      <c r="A234" s="505">
        <v>27</v>
      </c>
      <c r="B234" s="506" t="s">
        <v>478</v>
      </c>
      <c r="C234" s="506" t="s">
        <v>486</v>
      </c>
      <c r="D234" s="571" t="s">
        <v>1611</v>
      </c>
      <c r="E234" s="572" t="s">
        <v>492</v>
      </c>
      <c r="F234" s="506" t="s">
        <v>479</v>
      </c>
      <c r="G234" s="506" t="s">
        <v>658</v>
      </c>
      <c r="H234" s="506" t="s">
        <v>452</v>
      </c>
      <c r="I234" s="506" t="s">
        <v>989</v>
      </c>
      <c r="J234" s="506" t="s">
        <v>990</v>
      </c>
      <c r="K234" s="506" t="s">
        <v>596</v>
      </c>
      <c r="L234" s="507">
        <v>72.55</v>
      </c>
      <c r="M234" s="507">
        <v>145.1</v>
      </c>
      <c r="N234" s="506">
        <v>2</v>
      </c>
      <c r="O234" s="573">
        <v>1.5</v>
      </c>
      <c r="P234" s="507">
        <v>145.1</v>
      </c>
      <c r="Q234" s="527">
        <v>1</v>
      </c>
      <c r="R234" s="506">
        <v>2</v>
      </c>
      <c r="S234" s="527">
        <v>1</v>
      </c>
      <c r="T234" s="573">
        <v>1.5</v>
      </c>
      <c r="U234" s="528">
        <v>1</v>
      </c>
    </row>
    <row r="235" spans="1:21" ht="14.4" customHeight="1" x14ac:dyDescent="0.3">
      <c r="A235" s="505">
        <v>27</v>
      </c>
      <c r="B235" s="506" t="s">
        <v>478</v>
      </c>
      <c r="C235" s="506" t="s">
        <v>486</v>
      </c>
      <c r="D235" s="571" t="s">
        <v>1611</v>
      </c>
      <c r="E235" s="572" t="s">
        <v>492</v>
      </c>
      <c r="F235" s="506" t="s">
        <v>479</v>
      </c>
      <c r="G235" s="506" t="s">
        <v>658</v>
      </c>
      <c r="H235" s="506" t="s">
        <v>452</v>
      </c>
      <c r="I235" s="506" t="s">
        <v>991</v>
      </c>
      <c r="J235" s="506" t="s">
        <v>992</v>
      </c>
      <c r="K235" s="506" t="s">
        <v>993</v>
      </c>
      <c r="L235" s="507">
        <v>36.270000000000003</v>
      </c>
      <c r="M235" s="507">
        <v>181.35000000000002</v>
      </c>
      <c r="N235" s="506">
        <v>5</v>
      </c>
      <c r="O235" s="573">
        <v>1.5</v>
      </c>
      <c r="P235" s="507">
        <v>145.08000000000001</v>
      </c>
      <c r="Q235" s="527">
        <v>0.79999999999999993</v>
      </c>
      <c r="R235" s="506">
        <v>4</v>
      </c>
      <c r="S235" s="527">
        <v>0.8</v>
      </c>
      <c r="T235" s="573">
        <v>1</v>
      </c>
      <c r="U235" s="528">
        <v>0.66666666666666663</v>
      </c>
    </row>
    <row r="236" spans="1:21" ht="14.4" customHeight="1" x14ac:dyDescent="0.3">
      <c r="A236" s="505">
        <v>27</v>
      </c>
      <c r="B236" s="506" t="s">
        <v>478</v>
      </c>
      <c r="C236" s="506" t="s">
        <v>486</v>
      </c>
      <c r="D236" s="571" t="s">
        <v>1611</v>
      </c>
      <c r="E236" s="572" t="s">
        <v>492</v>
      </c>
      <c r="F236" s="506" t="s">
        <v>479</v>
      </c>
      <c r="G236" s="506" t="s">
        <v>658</v>
      </c>
      <c r="H236" s="506" t="s">
        <v>452</v>
      </c>
      <c r="I236" s="506" t="s">
        <v>994</v>
      </c>
      <c r="J236" s="506" t="s">
        <v>992</v>
      </c>
      <c r="K236" s="506" t="s">
        <v>993</v>
      </c>
      <c r="L236" s="507">
        <v>36.270000000000003</v>
      </c>
      <c r="M236" s="507">
        <v>72.540000000000006</v>
      </c>
      <c r="N236" s="506">
        <v>2</v>
      </c>
      <c r="O236" s="573">
        <v>0.5</v>
      </c>
      <c r="P236" s="507">
        <v>72.540000000000006</v>
      </c>
      <c r="Q236" s="527">
        <v>1</v>
      </c>
      <c r="R236" s="506">
        <v>2</v>
      </c>
      <c r="S236" s="527">
        <v>1</v>
      </c>
      <c r="T236" s="573">
        <v>0.5</v>
      </c>
      <c r="U236" s="528">
        <v>1</v>
      </c>
    </row>
    <row r="237" spans="1:21" ht="14.4" customHeight="1" x14ac:dyDescent="0.3">
      <c r="A237" s="505">
        <v>27</v>
      </c>
      <c r="B237" s="506" t="s">
        <v>478</v>
      </c>
      <c r="C237" s="506" t="s">
        <v>486</v>
      </c>
      <c r="D237" s="571" t="s">
        <v>1611</v>
      </c>
      <c r="E237" s="572" t="s">
        <v>492</v>
      </c>
      <c r="F237" s="506" t="s">
        <v>479</v>
      </c>
      <c r="G237" s="506" t="s">
        <v>658</v>
      </c>
      <c r="H237" s="506" t="s">
        <v>452</v>
      </c>
      <c r="I237" s="506" t="s">
        <v>995</v>
      </c>
      <c r="J237" s="506" t="s">
        <v>992</v>
      </c>
      <c r="K237" s="506" t="s">
        <v>996</v>
      </c>
      <c r="L237" s="507">
        <v>121.75</v>
      </c>
      <c r="M237" s="507">
        <v>121.75</v>
      </c>
      <c r="N237" s="506">
        <v>1</v>
      </c>
      <c r="O237" s="573">
        <v>0.5</v>
      </c>
      <c r="P237" s="507">
        <v>121.75</v>
      </c>
      <c r="Q237" s="527">
        <v>1</v>
      </c>
      <c r="R237" s="506">
        <v>1</v>
      </c>
      <c r="S237" s="527">
        <v>1</v>
      </c>
      <c r="T237" s="573">
        <v>0.5</v>
      </c>
      <c r="U237" s="528">
        <v>1</v>
      </c>
    </row>
    <row r="238" spans="1:21" ht="14.4" customHeight="1" x14ac:dyDescent="0.3">
      <c r="A238" s="505">
        <v>27</v>
      </c>
      <c r="B238" s="506" t="s">
        <v>478</v>
      </c>
      <c r="C238" s="506" t="s">
        <v>486</v>
      </c>
      <c r="D238" s="571" t="s">
        <v>1611</v>
      </c>
      <c r="E238" s="572" t="s">
        <v>492</v>
      </c>
      <c r="F238" s="506" t="s">
        <v>479</v>
      </c>
      <c r="G238" s="506" t="s">
        <v>658</v>
      </c>
      <c r="H238" s="506" t="s">
        <v>452</v>
      </c>
      <c r="I238" s="506" t="s">
        <v>997</v>
      </c>
      <c r="J238" s="506" t="s">
        <v>998</v>
      </c>
      <c r="K238" s="506" t="s">
        <v>993</v>
      </c>
      <c r="L238" s="507">
        <v>36.270000000000003</v>
      </c>
      <c r="M238" s="507">
        <v>36.270000000000003</v>
      </c>
      <c r="N238" s="506">
        <v>1</v>
      </c>
      <c r="O238" s="573">
        <v>0.5</v>
      </c>
      <c r="P238" s="507"/>
      <c r="Q238" s="527">
        <v>0</v>
      </c>
      <c r="R238" s="506"/>
      <c r="S238" s="527">
        <v>0</v>
      </c>
      <c r="T238" s="573"/>
      <c r="U238" s="528">
        <v>0</v>
      </c>
    </row>
    <row r="239" spans="1:21" ht="14.4" customHeight="1" x14ac:dyDescent="0.3">
      <c r="A239" s="505">
        <v>27</v>
      </c>
      <c r="B239" s="506" t="s">
        <v>478</v>
      </c>
      <c r="C239" s="506" t="s">
        <v>486</v>
      </c>
      <c r="D239" s="571" t="s">
        <v>1611</v>
      </c>
      <c r="E239" s="572" t="s">
        <v>492</v>
      </c>
      <c r="F239" s="506" t="s">
        <v>479</v>
      </c>
      <c r="G239" s="506" t="s">
        <v>658</v>
      </c>
      <c r="H239" s="506" t="s">
        <v>1612</v>
      </c>
      <c r="I239" s="506" t="s">
        <v>934</v>
      </c>
      <c r="J239" s="506" t="s">
        <v>660</v>
      </c>
      <c r="K239" s="506" t="s">
        <v>596</v>
      </c>
      <c r="L239" s="507">
        <v>72.55</v>
      </c>
      <c r="M239" s="507">
        <v>145.1</v>
      </c>
      <c r="N239" s="506">
        <v>2</v>
      </c>
      <c r="O239" s="573">
        <v>1</v>
      </c>
      <c r="P239" s="507">
        <v>72.55</v>
      </c>
      <c r="Q239" s="527">
        <v>0.5</v>
      </c>
      <c r="R239" s="506">
        <v>1</v>
      </c>
      <c r="S239" s="527">
        <v>0.5</v>
      </c>
      <c r="T239" s="573">
        <v>0.5</v>
      </c>
      <c r="U239" s="528">
        <v>0.5</v>
      </c>
    </row>
    <row r="240" spans="1:21" ht="14.4" customHeight="1" x14ac:dyDescent="0.3">
      <c r="A240" s="505">
        <v>27</v>
      </c>
      <c r="B240" s="506" t="s">
        <v>478</v>
      </c>
      <c r="C240" s="506" t="s">
        <v>486</v>
      </c>
      <c r="D240" s="571" t="s">
        <v>1611</v>
      </c>
      <c r="E240" s="572" t="s">
        <v>492</v>
      </c>
      <c r="F240" s="506" t="s">
        <v>479</v>
      </c>
      <c r="G240" s="506" t="s">
        <v>999</v>
      </c>
      <c r="H240" s="506" t="s">
        <v>1612</v>
      </c>
      <c r="I240" s="506" t="s">
        <v>1000</v>
      </c>
      <c r="J240" s="506" t="s">
        <v>1001</v>
      </c>
      <c r="K240" s="506" t="s">
        <v>1002</v>
      </c>
      <c r="L240" s="507">
        <v>80.010000000000005</v>
      </c>
      <c r="M240" s="507">
        <v>1040.1300000000001</v>
      </c>
      <c r="N240" s="506">
        <v>13</v>
      </c>
      <c r="O240" s="573">
        <v>2.5</v>
      </c>
      <c r="P240" s="507">
        <v>720.09000000000015</v>
      </c>
      <c r="Q240" s="527">
        <v>0.6923076923076924</v>
      </c>
      <c r="R240" s="506">
        <v>9</v>
      </c>
      <c r="S240" s="527">
        <v>0.69230769230769229</v>
      </c>
      <c r="T240" s="573">
        <v>1.5</v>
      </c>
      <c r="U240" s="528">
        <v>0.6</v>
      </c>
    </row>
    <row r="241" spans="1:21" ht="14.4" customHeight="1" x14ac:dyDescent="0.3">
      <c r="A241" s="505">
        <v>27</v>
      </c>
      <c r="B241" s="506" t="s">
        <v>478</v>
      </c>
      <c r="C241" s="506" t="s">
        <v>486</v>
      </c>
      <c r="D241" s="571" t="s">
        <v>1611</v>
      </c>
      <c r="E241" s="572" t="s">
        <v>492</v>
      </c>
      <c r="F241" s="506" t="s">
        <v>479</v>
      </c>
      <c r="G241" s="506" t="s">
        <v>999</v>
      </c>
      <c r="H241" s="506" t="s">
        <v>1612</v>
      </c>
      <c r="I241" s="506" t="s">
        <v>1003</v>
      </c>
      <c r="J241" s="506" t="s">
        <v>1001</v>
      </c>
      <c r="K241" s="506" t="s">
        <v>1004</v>
      </c>
      <c r="L241" s="507">
        <v>160.03</v>
      </c>
      <c r="M241" s="507">
        <v>160.03</v>
      </c>
      <c r="N241" s="506">
        <v>1</v>
      </c>
      <c r="O241" s="573">
        <v>1</v>
      </c>
      <c r="P241" s="507"/>
      <c r="Q241" s="527">
        <v>0</v>
      </c>
      <c r="R241" s="506"/>
      <c r="S241" s="527">
        <v>0</v>
      </c>
      <c r="T241" s="573"/>
      <c r="U241" s="528">
        <v>0</v>
      </c>
    </row>
    <row r="242" spans="1:21" ht="14.4" customHeight="1" x14ac:dyDescent="0.3">
      <c r="A242" s="505">
        <v>27</v>
      </c>
      <c r="B242" s="506" t="s">
        <v>478</v>
      </c>
      <c r="C242" s="506" t="s">
        <v>486</v>
      </c>
      <c r="D242" s="571" t="s">
        <v>1611</v>
      </c>
      <c r="E242" s="572" t="s">
        <v>492</v>
      </c>
      <c r="F242" s="506" t="s">
        <v>479</v>
      </c>
      <c r="G242" s="506" t="s">
        <v>554</v>
      </c>
      <c r="H242" s="506" t="s">
        <v>1612</v>
      </c>
      <c r="I242" s="506" t="s">
        <v>664</v>
      </c>
      <c r="J242" s="506" t="s">
        <v>556</v>
      </c>
      <c r="K242" s="506" t="s">
        <v>665</v>
      </c>
      <c r="L242" s="507">
        <v>93.27</v>
      </c>
      <c r="M242" s="507">
        <v>746.16</v>
      </c>
      <c r="N242" s="506">
        <v>8</v>
      </c>
      <c r="O242" s="573">
        <v>4.5</v>
      </c>
      <c r="P242" s="507">
        <v>186.54</v>
      </c>
      <c r="Q242" s="527">
        <v>0.25</v>
      </c>
      <c r="R242" s="506">
        <v>2</v>
      </c>
      <c r="S242" s="527">
        <v>0.25</v>
      </c>
      <c r="T242" s="573">
        <v>1</v>
      </c>
      <c r="U242" s="528">
        <v>0.22222222222222221</v>
      </c>
    </row>
    <row r="243" spans="1:21" ht="14.4" customHeight="1" x14ac:dyDescent="0.3">
      <c r="A243" s="505">
        <v>27</v>
      </c>
      <c r="B243" s="506" t="s">
        <v>478</v>
      </c>
      <c r="C243" s="506" t="s">
        <v>486</v>
      </c>
      <c r="D243" s="571" t="s">
        <v>1611</v>
      </c>
      <c r="E243" s="572" t="s">
        <v>492</v>
      </c>
      <c r="F243" s="506" t="s">
        <v>479</v>
      </c>
      <c r="G243" s="506" t="s">
        <v>554</v>
      </c>
      <c r="H243" s="506" t="s">
        <v>1612</v>
      </c>
      <c r="I243" s="506" t="s">
        <v>555</v>
      </c>
      <c r="J243" s="506" t="s">
        <v>556</v>
      </c>
      <c r="K243" s="506" t="s">
        <v>557</v>
      </c>
      <c r="L243" s="507">
        <v>31.09</v>
      </c>
      <c r="M243" s="507">
        <v>466.34999999999997</v>
      </c>
      <c r="N243" s="506">
        <v>15</v>
      </c>
      <c r="O243" s="573">
        <v>5</v>
      </c>
      <c r="P243" s="507">
        <v>155.44999999999999</v>
      </c>
      <c r="Q243" s="527">
        <v>0.33333333333333331</v>
      </c>
      <c r="R243" s="506">
        <v>5</v>
      </c>
      <c r="S243" s="527">
        <v>0.33333333333333331</v>
      </c>
      <c r="T243" s="573">
        <v>2</v>
      </c>
      <c r="U243" s="528">
        <v>0.4</v>
      </c>
    </row>
    <row r="244" spans="1:21" ht="14.4" customHeight="1" x14ac:dyDescent="0.3">
      <c r="A244" s="505">
        <v>27</v>
      </c>
      <c r="B244" s="506" t="s">
        <v>478</v>
      </c>
      <c r="C244" s="506" t="s">
        <v>486</v>
      </c>
      <c r="D244" s="571" t="s">
        <v>1611</v>
      </c>
      <c r="E244" s="572" t="s">
        <v>492</v>
      </c>
      <c r="F244" s="506" t="s">
        <v>479</v>
      </c>
      <c r="G244" s="506" t="s">
        <v>558</v>
      </c>
      <c r="H244" s="506" t="s">
        <v>1612</v>
      </c>
      <c r="I244" s="506" t="s">
        <v>1005</v>
      </c>
      <c r="J244" s="506" t="s">
        <v>560</v>
      </c>
      <c r="K244" s="506" t="s">
        <v>1006</v>
      </c>
      <c r="L244" s="507">
        <v>278.63</v>
      </c>
      <c r="M244" s="507">
        <v>278.63</v>
      </c>
      <c r="N244" s="506">
        <v>1</v>
      </c>
      <c r="O244" s="573">
        <v>0.5</v>
      </c>
      <c r="P244" s="507">
        <v>278.63</v>
      </c>
      <c r="Q244" s="527">
        <v>1</v>
      </c>
      <c r="R244" s="506">
        <v>1</v>
      </c>
      <c r="S244" s="527">
        <v>1</v>
      </c>
      <c r="T244" s="573">
        <v>0.5</v>
      </c>
      <c r="U244" s="528">
        <v>1</v>
      </c>
    </row>
    <row r="245" spans="1:21" ht="14.4" customHeight="1" x14ac:dyDescent="0.3">
      <c r="A245" s="505">
        <v>27</v>
      </c>
      <c r="B245" s="506" t="s">
        <v>478</v>
      </c>
      <c r="C245" s="506" t="s">
        <v>486</v>
      </c>
      <c r="D245" s="571" t="s">
        <v>1611</v>
      </c>
      <c r="E245" s="572" t="s">
        <v>492</v>
      </c>
      <c r="F245" s="506" t="s">
        <v>479</v>
      </c>
      <c r="G245" s="506" t="s">
        <v>558</v>
      </c>
      <c r="H245" s="506" t="s">
        <v>1612</v>
      </c>
      <c r="I245" s="506" t="s">
        <v>669</v>
      </c>
      <c r="J245" s="506" t="s">
        <v>667</v>
      </c>
      <c r="K245" s="506" t="s">
        <v>670</v>
      </c>
      <c r="L245" s="507">
        <v>279.52999999999997</v>
      </c>
      <c r="M245" s="507">
        <v>279.52999999999997</v>
      </c>
      <c r="N245" s="506">
        <v>1</v>
      </c>
      <c r="O245" s="573">
        <v>0.5</v>
      </c>
      <c r="P245" s="507">
        <v>279.52999999999997</v>
      </c>
      <c r="Q245" s="527">
        <v>1</v>
      </c>
      <c r="R245" s="506">
        <v>1</v>
      </c>
      <c r="S245" s="527">
        <v>1</v>
      </c>
      <c r="T245" s="573">
        <v>0.5</v>
      </c>
      <c r="U245" s="528">
        <v>1</v>
      </c>
    </row>
    <row r="246" spans="1:21" ht="14.4" customHeight="1" x14ac:dyDescent="0.3">
      <c r="A246" s="505">
        <v>27</v>
      </c>
      <c r="B246" s="506" t="s">
        <v>478</v>
      </c>
      <c r="C246" s="506" t="s">
        <v>486</v>
      </c>
      <c r="D246" s="571" t="s">
        <v>1611</v>
      </c>
      <c r="E246" s="572" t="s">
        <v>492</v>
      </c>
      <c r="F246" s="506" t="s">
        <v>479</v>
      </c>
      <c r="G246" s="506" t="s">
        <v>558</v>
      </c>
      <c r="H246" s="506" t="s">
        <v>452</v>
      </c>
      <c r="I246" s="506" t="s">
        <v>559</v>
      </c>
      <c r="J246" s="506" t="s">
        <v>560</v>
      </c>
      <c r="K246" s="506" t="s">
        <v>561</v>
      </c>
      <c r="L246" s="507">
        <v>392.41</v>
      </c>
      <c r="M246" s="507">
        <v>784.82</v>
      </c>
      <c r="N246" s="506">
        <v>2</v>
      </c>
      <c r="O246" s="573">
        <v>1.5</v>
      </c>
      <c r="P246" s="507"/>
      <c r="Q246" s="527">
        <v>0</v>
      </c>
      <c r="R246" s="506"/>
      <c r="S246" s="527">
        <v>0</v>
      </c>
      <c r="T246" s="573"/>
      <c r="U246" s="528">
        <v>0</v>
      </c>
    </row>
    <row r="247" spans="1:21" ht="14.4" customHeight="1" x14ac:dyDescent="0.3">
      <c r="A247" s="505">
        <v>27</v>
      </c>
      <c r="B247" s="506" t="s">
        <v>478</v>
      </c>
      <c r="C247" s="506" t="s">
        <v>486</v>
      </c>
      <c r="D247" s="571" t="s">
        <v>1611</v>
      </c>
      <c r="E247" s="572" t="s">
        <v>492</v>
      </c>
      <c r="F247" s="506" t="s">
        <v>479</v>
      </c>
      <c r="G247" s="506" t="s">
        <v>558</v>
      </c>
      <c r="H247" s="506" t="s">
        <v>452</v>
      </c>
      <c r="I247" s="506" t="s">
        <v>1007</v>
      </c>
      <c r="J247" s="506" t="s">
        <v>1008</v>
      </c>
      <c r="K247" s="506" t="s">
        <v>674</v>
      </c>
      <c r="L247" s="507">
        <v>279.52999999999997</v>
      </c>
      <c r="M247" s="507">
        <v>279.52999999999997</v>
      </c>
      <c r="N247" s="506">
        <v>1</v>
      </c>
      <c r="O247" s="573">
        <v>0.5</v>
      </c>
      <c r="P247" s="507">
        <v>279.52999999999997</v>
      </c>
      <c r="Q247" s="527">
        <v>1</v>
      </c>
      <c r="R247" s="506">
        <v>1</v>
      </c>
      <c r="S247" s="527">
        <v>1</v>
      </c>
      <c r="T247" s="573">
        <v>0.5</v>
      </c>
      <c r="U247" s="528">
        <v>1</v>
      </c>
    </row>
    <row r="248" spans="1:21" ht="14.4" customHeight="1" x14ac:dyDescent="0.3">
      <c r="A248" s="505">
        <v>27</v>
      </c>
      <c r="B248" s="506" t="s">
        <v>478</v>
      </c>
      <c r="C248" s="506" t="s">
        <v>486</v>
      </c>
      <c r="D248" s="571" t="s">
        <v>1611</v>
      </c>
      <c r="E248" s="572" t="s">
        <v>492</v>
      </c>
      <c r="F248" s="506" t="s">
        <v>479</v>
      </c>
      <c r="G248" s="506" t="s">
        <v>558</v>
      </c>
      <c r="H248" s="506" t="s">
        <v>452</v>
      </c>
      <c r="I248" s="506" t="s">
        <v>1009</v>
      </c>
      <c r="J248" s="506" t="s">
        <v>673</v>
      </c>
      <c r="K248" s="506" t="s">
        <v>674</v>
      </c>
      <c r="L248" s="507">
        <v>279.52999999999997</v>
      </c>
      <c r="M248" s="507">
        <v>3354.3599999999997</v>
      </c>
      <c r="N248" s="506">
        <v>12</v>
      </c>
      <c r="O248" s="573">
        <v>6.5</v>
      </c>
      <c r="P248" s="507">
        <v>1397.6499999999999</v>
      </c>
      <c r="Q248" s="527">
        <v>0.41666666666666669</v>
      </c>
      <c r="R248" s="506">
        <v>5</v>
      </c>
      <c r="S248" s="527">
        <v>0.41666666666666669</v>
      </c>
      <c r="T248" s="573">
        <v>2.5</v>
      </c>
      <c r="U248" s="528">
        <v>0.38461538461538464</v>
      </c>
    </row>
    <row r="249" spans="1:21" ht="14.4" customHeight="1" x14ac:dyDescent="0.3">
      <c r="A249" s="505">
        <v>27</v>
      </c>
      <c r="B249" s="506" t="s">
        <v>478</v>
      </c>
      <c r="C249" s="506" t="s">
        <v>486</v>
      </c>
      <c r="D249" s="571" t="s">
        <v>1611</v>
      </c>
      <c r="E249" s="572" t="s">
        <v>492</v>
      </c>
      <c r="F249" s="506" t="s">
        <v>479</v>
      </c>
      <c r="G249" s="506" t="s">
        <v>558</v>
      </c>
      <c r="H249" s="506" t="s">
        <v>452</v>
      </c>
      <c r="I249" s="506" t="s">
        <v>1010</v>
      </c>
      <c r="J249" s="506" t="s">
        <v>673</v>
      </c>
      <c r="K249" s="506" t="s">
        <v>1011</v>
      </c>
      <c r="L249" s="507">
        <v>139.77000000000001</v>
      </c>
      <c r="M249" s="507">
        <v>1397.7</v>
      </c>
      <c r="N249" s="506">
        <v>10</v>
      </c>
      <c r="O249" s="573">
        <v>6</v>
      </c>
      <c r="P249" s="507">
        <v>698.85</v>
      </c>
      <c r="Q249" s="527">
        <v>0.5</v>
      </c>
      <c r="R249" s="506">
        <v>5</v>
      </c>
      <c r="S249" s="527">
        <v>0.5</v>
      </c>
      <c r="T249" s="573">
        <v>3</v>
      </c>
      <c r="U249" s="528">
        <v>0.5</v>
      </c>
    </row>
    <row r="250" spans="1:21" ht="14.4" customHeight="1" x14ac:dyDescent="0.3">
      <c r="A250" s="505">
        <v>27</v>
      </c>
      <c r="B250" s="506" t="s">
        <v>478</v>
      </c>
      <c r="C250" s="506" t="s">
        <v>486</v>
      </c>
      <c r="D250" s="571" t="s">
        <v>1611</v>
      </c>
      <c r="E250" s="572" t="s">
        <v>492</v>
      </c>
      <c r="F250" s="506" t="s">
        <v>479</v>
      </c>
      <c r="G250" s="506" t="s">
        <v>558</v>
      </c>
      <c r="H250" s="506" t="s">
        <v>452</v>
      </c>
      <c r="I250" s="506" t="s">
        <v>1012</v>
      </c>
      <c r="J250" s="506" t="s">
        <v>673</v>
      </c>
      <c r="K250" s="506" t="s">
        <v>1006</v>
      </c>
      <c r="L250" s="507">
        <v>220.53</v>
      </c>
      <c r="M250" s="507">
        <v>661.59</v>
      </c>
      <c r="N250" s="506">
        <v>3</v>
      </c>
      <c r="O250" s="573">
        <v>0.5</v>
      </c>
      <c r="P250" s="507"/>
      <c r="Q250" s="527">
        <v>0</v>
      </c>
      <c r="R250" s="506"/>
      <c r="S250" s="527">
        <v>0</v>
      </c>
      <c r="T250" s="573"/>
      <c r="U250" s="528">
        <v>0</v>
      </c>
    </row>
    <row r="251" spans="1:21" ht="14.4" customHeight="1" x14ac:dyDescent="0.3">
      <c r="A251" s="505">
        <v>27</v>
      </c>
      <c r="B251" s="506" t="s">
        <v>478</v>
      </c>
      <c r="C251" s="506" t="s">
        <v>486</v>
      </c>
      <c r="D251" s="571" t="s">
        <v>1611</v>
      </c>
      <c r="E251" s="572" t="s">
        <v>492</v>
      </c>
      <c r="F251" s="506" t="s">
        <v>479</v>
      </c>
      <c r="G251" s="506" t="s">
        <v>558</v>
      </c>
      <c r="H251" s="506" t="s">
        <v>452</v>
      </c>
      <c r="I251" s="506" t="s">
        <v>1013</v>
      </c>
      <c r="J251" s="506" t="s">
        <v>673</v>
      </c>
      <c r="K251" s="506" t="s">
        <v>1014</v>
      </c>
      <c r="L251" s="507">
        <v>430.05</v>
      </c>
      <c r="M251" s="507">
        <v>3010.35</v>
      </c>
      <c r="N251" s="506">
        <v>7</v>
      </c>
      <c r="O251" s="573">
        <v>3.5</v>
      </c>
      <c r="P251" s="507">
        <v>860.1</v>
      </c>
      <c r="Q251" s="527">
        <v>0.28571428571428575</v>
      </c>
      <c r="R251" s="506">
        <v>2</v>
      </c>
      <c r="S251" s="527">
        <v>0.2857142857142857</v>
      </c>
      <c r="T251" s="573">
        <v>1</v>
      </c>
      <c r="U251" s="528">
        <v>0.2857142857142857</v>
      </c>
    </row>
    <row r="252" spans="1:21" ht="14.4" customHeight="1" x14ac:dyDescent="0.3">
      <c r="A252" s="505">
        <v>27</v>
      </c>
      <c r="B252" s="506" t="s">
        <v>478</v>
      </c>
      <c r="C252" s="506" t="s">
        <v>486</v>
      </c>
      <c r="D252" s="571" t="s">
        <v>1611</v>
      </c>
      <c r="E252" s="572" t="s">
        <v>492</v>
      </c>
      <c r="F252" s="506" t="s">
        <v>479</v>
      </c>
      <c r="G252" s="506" t="s">
        <v>558</v>
      </c>
      <c r="H252" s="506" t="s">
        <v>452</v>
      </c>
      <c r="I252" s="506" t="s">
        <v>672</v>
      </c>
      <c r="J252" s="506" t="s">
        <v>673</v>
      </c>
      <c r="K252" s="506" t="s">
        <v>674</v>
      </c>
      <c r="L252" s="507">
        <v>279.52999999999997</v>
      </c>
      <c r="M252" s="507">
        <v>559.05999999999995</v>
      </c>
      <c r="N252" s="506">
        <v>2</v>
      </c>
      <c r="O252" s="573">
        <v>1.5</v>
      </c>
      <c r="P252" s="507">
        <v>279.52999999999997</v>
      </c>
      <c r="Q252" s="527">
        <v>0.5</v>
      </c>
      <c r="R252" s="506">
        <v>1</v>
      </c>
      <c r="S252" s="527">
        <v>0.5</v>
      </c>
      <c r="T252" s="573">
        <v>0.5</v>
      </c>
      <c r="U252" s="528">
        <v>0.33333333333333331</v>
      </c>
    </row>
    <row r="253" spans="1:21" ht="14.4" customHeight="1" x14ac:dyDescent="0.3">
      <c r="A253" s="505">
        <v>27</v>
      </c>
      <c r="B253" s="506" t="s">
        <v>478</v>
      </c>
      <c r="C253" s="506" t="s">
        <v>486</v>
      </c>
      <c r="D253" s="571" t="s">
        <v>1611</v>
      </c>
      <c r="E253" s="572" t="s">
        <v>492</v>
      </c>
      <c r="F253" s="506" t="s">
        <v>479</v>
      </c>
      <c r="G253" s="506" t="s">
        <v>558</v>
      </c>
      <c r="H253" s="506" t="s">
        <v>452</v>
      </c>
      <c r="I253" s="506" t="s">
        <v>1015</v>
      </c>
      <c r="J253" s="506" t="s">
        <v>1008</v>
      </c>
      <c r="K253" s="506" t="s">
        <v>674</v>
      </c>
      <c r="L253" s="507">
        <v>279.52999999999997</v>
      </c>
      <c r="M253" s="507">
        <v>279.52999999999997</v>
      </c>
      <c r="N253" s="506">
        <v>1</v>
      </c>
      <c r="O253" s="573">
        <v>0.5</v>
      </c>
      <c r="P253" s="507">
        <v>279.52999999999997</v>
      </c>
      <c r="Q253" s="527">
        <v>1</v>
      </c>
      <c r="R253" s="506">
        <v>1</v>
      </c>
      <c r="S253" s="527">
        <v>1</v>
      </c>
      <c r="T253" s="573">
        <v>0.5</v>
      </c>
      <c r="U253" s="528">
        <v>1</v>
      </c>
    </row>
    <row r="254" spans="1:21" ht="14.4" customHeight="1" x14ac:dyDescent="0.3">
      <c r="A254" s="505">
        <v>27</v>
      </c>
      <c r="B254" s="506" t="s">
        <v>478</v>
      </c>
      <c r="C254" s="506" t="s">
        <v>486</v>
      </c>
      <c r="D254" s="571" t="s">
        <v>1611</v>
      </c>
      <c r="E254" s="572" t="s">
        <v>492</v>
      </c>
      <c r="F254" s="506" t="s">
        <v>479</v>
      </c>
      <c r="G254" s="506" t="s">
        <v>558</v>
      </c>
      <c r="H254" s="506" t="s">
        <v>452</v>
      </c>
      <c r="I254" s="506" t="s">
        <v>1016</v>
      </c>
      <c r="J254" s="506" t="s">
        <v>673</v>
      </c>
      <c r="K254" s="506" t="s">
        <v>1017</v>
      </c>
      <c r="L254" s="507">
        <v>661.62</v>
      </c>
      <c r="M254" s="507">
        <v>2646.48</v>
      </c>
      <c r="N254" s="506">
        <v>4</v>
      </c>
      <c r="O254" s="573">
        <v>2.5</v>
      </c>
      <c r="P254" s="507">
        <v>1323.24</v>
      </c>
      <c r="Q254" s="527">
        <v>0.5</v>
      </c>
      <c r="R254" s="506">
        <v>2</v>
      </c>
      <c r="S254" s="527">
        <v>0.5</v>
      </c>
      <c r="T254" s="573">
        <v>1</v>
      </c>
      <c r="U254" s="528">
        <v>0.4</v>
      </c>
    </row>
    <row r="255" spans="1:21" ht="14.4" customHeight="1" x14ac:dyDescent="0.3">
      <c r="A255" s="505">
        <v>27</v>
      </c>
      <c r="B255" s="506" t="s">
        <v>478</v>
      </c>
      <c r="C255" s="506" t="s">
        <v>486</v>
      </c>
      <c r="D255" s="571" t="s">
        <v>1611</v>
      </c>
      <c r="E255" s="572" t="s">
        <v>492</v>
      </c>
      <c r="F255" s="506" t="s">
        <v>479</v>
      </c>
      <c r="G255" s="506" t="s">
        <v>1018</v>
      </c>
      <c r="H255" s="506" t="s">
        <v>452</v>
      </c>
      <c r="I255" s="506" t="s">
        <v>1019</v>
      </c>
      <c r="J255" s="506" t="s">
        <v>1020</v>
      </c>
      <c r="K255" s="506" t="s">
        <v>1021</v>
      </c>
      <c r="L255" s="507">
        <v>233.04</v>
      </c>
      <c r="M255" s="507">
        <v>233.04</v>
      </c>
      <c r="N255" s="506">
        <v>1</v>
      </c>
      <c r="O255" s="573">
        <v>0.5</v>
      </c>
      <c r="P255" s="507"/>
      <c r="Q255" s="527">
        <v>0</v>
      </c>
      <c r="R255" s="506"/>
      <c r="S255" s="527">
        <v>0</v>
      </c>
      <c r="T255" s="573"/>
      <c r="U255" s="528">
        <v>0</v>
      </c>
    </row>
    <row r="256" spans="1:21" ht="14.4" customHeight="1" x14ac:dyDescent="0.3">
      <c r="A256" s="505">
        <v>27</v>
      </c>
      <c r="B256" s="506" t="s">
        <v>478</v>
      </c>
      <c r="C256" s="506" t="s">
        <v>486</v>
      </c>
      <c r="D256" s="571" t="s">
        <v>1611</v>
      </c>
      <c r="E256" s="572" t="s">
        <v>492</v>
      </c>
      <c r="F256" s="506" t="s">
        <v>479</v>
      </c>
      <c r="G256" s="506" t="s">
        <v>1018</v>
      </c>
      <c r="H256" s="506" t="s">
        <v>1612</v>
      </c>
      <c r="I256" s="506" t="s">
        <v>1022</v>
      </c>
      <c r="J256" s="506" t="s">
        <v>1020</v>
      </c>
      <c r="K256" s="506" t="s">
        <v>1023</v>
      </c>
      <c r="L256" s="507">
        <v>77.69</v>
      </c>
      <c r="M256" s="507">
        <v>233.07</v>
      </c>
      <c r="N256" s="506">
        <v>3</v>
      </c>
      <c r="O256" s="573">
        <v>1</v>
      </c>
      <c r="P256" s="507">
        <v>233.07</v>
      </c>
      <c r="Q256" s="527">
        <v>1</v>
      </c>
      <c r="R256" s="506">
        <v>3</v>
      </c>
      <c r="S256" s="527">
        <v>1</v>
      </c>
      <c r="T256" s="573">
        <v>1</v>
      </c>
      <c r="U256" s="528">
        <v>1</v>
      </c>
    </row>
    <row r="257" spans="1:21" ht="14.4" customHeight="1" x14ac:dyDescent="0.3">
      <c r="A257" s="505">
        <v>27</v>
      </c>
      <c r="B257" s="506" t="s">
        <v>478</v>
      </c>
      <c r="C257" s="506" t="s">
        <v>486</v>
      </c>
      <c r="D257" s="571" t="s">
        <v>1611</v>
      </c>
      <c r="E257" s="572" t="s">
        <v>492</v>
      </c>
      <c r="F257" s="506" t="s">
        <v>479</v>
      </c>
      <c r="G257" s="506" t="s">
        <v>676</v>
      </c>
      <c r="H257" s="506" t="s">
        <v>452</v>
      </c>
      <c r="I257" s="506" t="s">
        <v>1024</v>
      </c>
      <c r="J257" s="506" t="s">
        <v>1025</v>
      </c>
      <c r="K257" s="506" t="s">
        <v>561</v>
      </c>
      <c r="L257" s="507">
        <v>234.07</v>
      </c>
      <c r="M257" s="507">
        <v>468.14</v>
      </c>
      <c r="N257" s="506">
        <v>2</v>
      </c>
      <c r="O257" s="573">
        <v>1</v>
      </c>
      <c r="P257" s="507"/>
      <c r="Q257" s="527">
        <v>0</v>
      </c>
      <c r="R257" s="506"/>
      <c r="S257" s="527">
        <v>0</v>
      </c>
      <c r="T257" s="573"/>
      <c r="U257" s="528">
        <v>0</v>
      </c>
    </row>
    <row r="258" spans="1:21" ht="14.4" customHeight="1" x14ac:dyDescent="0.3">
      <c r="A258" s="505">
        <v>27</v>
      </c>
      <c r="B258" s="506" t="s">
        <v>478</v>
      </c>
      <c r="C258" s="506" t="s">
        <v>486</v>
      </c>
      <c r="D258" s="571" t="s">
        <v>1611</v>
      </c>
      <c r="E258" s="572" t="s">
        <v>492</v>
      </c>
      <c r="F258" s="506" t="s">
        <v>479</v>
      </c>
      <c r="G258" s="506" t="s">
        <v>676</v>
      </c>
      <c r="H258" s="506" t="s">
        <v>452</v>
      </c>
      <c r="I258" s="506" t="s">
        <v>1026</v>
      </c>
      <c r="J258" s="506" t="s">
        <v>683</v>
      </c>
      <c r="K258" s="506" t="s">
        <v>561</v>
      </c>
      <c r="L258" s="507">
        <v>234.07</v>
      </c>
      <c r="M258" s="507">
        <v>468.14</v>
      </c>
      <c r="N258" s="506">
        <v>2</v>
      </c>
      <c r="O258" s="573">
        <v>1.5</v>
      </c>
      <c r="P258" s="507">
        <v>234.07</v>
      </c>
      <c r="Q258" s="527">
        <v>0.5</v>
      </c>
      <c r="R258" s="506">
        <v>1</v>
      </c>
      <c r="S258" s="527">
        <v>0.5</v>
      </c>
      <c r="T258" s="573">
        <v>1</v>
      </c>
      <c r="U258" s="528">
        <v>0.66666666666666663</v>
      </c>
    </row>
    <row r="259" spans="1:21" ht="14.4" customHeight="1" x14ac:dyDescent="0.3">
      <c r="A259" s="505">
        <v>27</v>
      </c>
      <c r="B259" s="506" t="s">
        <v>478</v>
      </c>
      <c r="C259" s="506" t="s">
        <v>486</v>
      </c>
      <c r="D259" s="571" t="s">
        <v>1611</v>
      </c>
      <c r="E259" s="572" t="s">
        <v>492</v>
      </c>
      <c r="F259" s="506" t="s">
        <v>479</v>
      </c>
      <c r="G259" s="506" t="s">
        <v>676</v>
      </c>
      <c r="H259" s="506" t="s">
        <v>1612</v>
      </c>
      <c r="I259" s="506" t="s">
        <v>677</v>
      </c>
      <c r="J259" s="506" t="s">
        <v>678</v>
      </c>
      <c r="K259" s="506" t="s">
        <v>679</v>
      </c>
      <c r="L259" s="507">
        <v>65.540000000000006</v>
      </c>
      <c r="M259" s="507">
        <v>131.08000000000001</v>
      </c>
      <c r="N259" s="506">
        <v>2</v>
      </c>
      <c r="O259" s="573">
        <v>0.5</v>
      </c>
      <c r="P259" s="507"/>
      <c r="Q259" s="527">
        <v>0</v>
      </c>
      <c r="R259" s="506"/>
      <c r="S259" s="527">
        <v>0</v>
      </c>
      <c r="T259" s="573"/>
      <c r="U259" s="528">
        <v>0</v>
      </c>
    </row>
    <row r="260" spans="1:21" ht="14.4" customHeight="1" x14ac:dyDescent="0.3">
      <c r="A260" s="505">
        <v>27</v>
      </c>
      <c r="B260" s="506" t="s">
        <v>478</v>
      </c>
      <c r="C260" s="506" t="s">
        <v>486</v>
      </c>
      <c r="D260" s="571" t="s">
        <v>1611</v>
      </c>
      <c r="E260" s="572" t="s">
        <v>492</v>
      </c>
      <c r="F260" s="506" t="s">
        <v>479</v>
      </c>
      <c r="G260" s="506" t="s">
        <v>676</v>
      </c>
      <c r="H260" s="506" t="s">
        <v>1612</v>
      </c>
      <c r="I260" s="506" t="s">
        <v>680</v>
      </c>
      <c r="J260" s="506" t="s">
        <v>678</v>
      </c>
      <c r="K260" s="506" t="s">
        <v>681</v>
      </c>
      <c r="L260" s="507">
        <v>229.38</v>
      </c>
      <c r="M260" s="507">
        <v>229.38</v>
      </c>
      <c r="N260" s="506">
        <v>1</v>
      </c>
      <c r="O260" s="573">
        <v>0.5</v>
      </c>
      <c r="P260" s="507"/>
      <c r="Q260" s="527">
        <v>0</v>
      </c>
      <c r="R260" s="506"/>
      <c r="S260" s="527">
        <v>0</v>
      </c>
      <c r="T260" s="573"/>
      <c r="U260" s="528">
        <v>0</v>
      </c>
    </row>
    <row r="261" spans="1:21" ht="14.4" customHeight="1" x14ac:dyDescent="0.3">
      <c r="A261" s="505">
        <v>27</v>
      </c>
      <c r="B261" s="506" t="s">
        <v>478</v>
      </c>
      <c r="C261" s="506" t="s">
        <v>486</v>
      </c>
      <c r="D261" s="571" t="s">
        <v>1611</v>
      </c>
      <c r="E261" s="572" t="s">
        <v>492</v>
      </c>
      <c r="F261" s="506" t="s">
        <v>479</v>
      </c>
      <c r="G261" s="506" t="s">
        <v>564</v>
      </c>
      <c r="H261" s="506" t="s">
        <v>452</v>
      </c>
      <c r="I261" s="506" t="s">
        <v>684</v>
      </c>
      <c r="J261" s="506" t="s">
        <v>685</v>
      </c>
      <c r="K261" s="506" t="s">
        <v>686</v>
      </c>
      <c r="L261" s="507">
        <v>105.32</v>
      </c>
      <c r="M261" s="507">
        <v>210.64</v>
      </c>
      <c r="N261" s="506">
        <v>2</v>
      </c>
      <c r="O261" s="573">
        <v>1</v>
      </c>
      <c r="P261" s="507">
        <v>105.32</v>
      </c>
      <c r="Q261" s="527">
        <v>0.5</v>
      </c>
      <c r="R261" s="506">
        <v>1</v>
      </c>
      <c r="S261" s="527">
        <v>0.5</v>
      </c>
      <c r="T261" s="573">
        <v>0.5</v>
      </c>
      <c r="U261" s="528">
        <v>0.5</v>
      </c>
    </row>
    <row r="262" spans="1:21" ht="14.4" customHeight="1" x14ac:dyDescent="0.3">
      <c r="A262" s="505">
        <v>27</v>
      </c>
      <c r="B262" s="506" t="s">
        <v>478</v>
      </c>
      <c r="C262" s="506" t="s">
        <v>486</v>
      </c>
      <c r="D262" s="571" t="s">
        <v>1611</v>
      </c>
      <c r="E262" s="572" t="s">
        <v>492</v>
      </c>
      <c r="F262" s="506" t="s">
        <v>479</v>
      </c>
      <c r="G262" s="506" t="s">
        <v>564</v>
      </c>
      <c r="H262" s="506" t="s">
        <v>452</v>
      </c>
      <c r="I262" s="506" t="s">
        <v>1027</v>
      </c>
      <c r="J262" s="506" t="s">
        <v>685</v>
      </c>
      <c r="K262" s="506" t="s">
        <v>1011</v>
      </c>
      <c r="L262" s="507">
        <v>210.66</v>
      </c>
      <c r="M262" s="507">
        <v>210.66</v>
      </c>
      <c r="N262" s="506">
        <v>1</v>
      </c>
      <c r="O262" s="573">
        <v>0.5</v>
      </c>
      <c r="P262" s="507"/>
      <c r="Q262" s="527">
        <v>0</v>
      </c>
      <c r="R262" s="506"/>
      <c r="S262" s="527">
        <v>0</v>
      </c>
      <c r="T262" s="573"/>
      <c r="U262" s="528">
        <v>0</v>
      </c>
    </row>
    <row r="263" spans="1:21" ht="14.4" customHeight="1" x14ac:dyDescent="0.3">
      <c r="A263" s="505">
        <v>27</v>
      </c>
      <c r="B263" s="506" t="s">
        <v>478</v>
      </c>
      <c r="C263" s="506" t="s">
        <v>486</v>
      </c>
      <c r="D263" s="571" t="s">
        <v>1611</v>
      </c>
      <c r="E263" s="572" t="s">
        <v>492</v>
      </c>
      <c r="F263" s="506" t="s">
        <v>479</v>
      </c>
      <c r="G263" s="506" t="s">
        <v>564</v>
      </c>
      <c r="H263" s="506" t="s">
        <v>452</v>
      </c>
      <c r="I263" s="506" t="s">
        <v>1028</v>
      </c>
      <c r="J263" s="506" t="s">
        <v>688</v>
      </c>
      <c r="K263" s="506" t="s">
        <v>1029</v>
      </c>
      <c r="L263" s="507">
        <v>16.38</v>
      </c>
      <c r="M263" s="507">
        <v>98.28</v>
      </c>
      <c r="N263" s="506">
        <v>6</v>
      </c>
      <c r="O263" s="573">
        <v>1.5</v>
      </c>
      <c r="P263" s="507">
        <v>49.14</v>
      </c>
      <c r="Q263" s="527">
        <v>0.5</v>
      </c>
      <c r="R263" s="506">
        <v>3</v>
      </c>
      <c r="S263" s="527">
        <v>0.5</v>
      </c>
      <c r="T263" s="573">
        <v>1</v>
      </c>
      <c r="U263" s="528">
        <v>0.66666666666666663</v>
      </c>
    </row>
    <row r="264" spans="1:21" ht="14.4" customHeight="1" x14ac:dyDescent="0.3">
      <c r="A264" s="505">
        <v>27</v>
      </c>
      <c r="B264" s="506" t="s">
        <v>478</v>
      </c>
      <c r="C264" s="506" t="s">
        <v>486</v>
      </c>
      <c r="D264" s="571" t="s">
        <v>1611</v>
      </c>
      <c r="E264" s="572" t="s">
        <v>492</v>
      </c>
      <c r="F264" s="506" t="s">
        <v>479</v>
      </c>
      <c r="G264" s="506" t="s">
        <v>564</v>
      </c>
      <c r="H264" s="506" t="s">
        <v>452</v>
      </c>
      <c r="I264" s="506" t="s">
        <v>687</v>
      </c>
      <c r="J264" s="506" t="s">
        <v>688</v>
      </c>
      <c r="K264" s="506" t="s">
        <v>689</v>
      </c>
      <c r="L264" s="507">
        <v>32.76</v>
      </c>
      <c r="M264" s="507">
        <v>65.52</v>
      </c>
      <c r="N264" s="506">
        <v>2</v>
      </c>
      <c r="O264" s="573">
        <v>1</v>
      </c>
      <c r="P264" s="507"/>
      <c r="Q264" s="527">
        <v>0</v>
      </c>
      <c r="R264" s="506"/>
      <c r="S264" s="527">
        <v>0</v>
      </c>
      <c r="T264" s="573"/>
      <c r="U264" s="528">
        <v>0</v>
      </c>
    </row>
    <row r="265" spans="1:21" ht="14.4" customHeight="1" x14ac:dyDescent="0.3">
      <c r="A265" s="505">
        <v>27</v>
      </c>
      <c r="B265" s="506" t="s">
        <v>478</v>
      </c>
      <c r="C265" s="506" t="s">
        <v>486</v>
      </c>
      <c r="D265" s="571" t="s">
        <v>1611</v>
      </c>
      <c r="E265" s="572" t="s">
        <v>492</v>
      </c>
      <c r="F265" s="506" t="s">
        <v>479</v>
      </c>
      <c r="G265" s="506" t="s">
        <v>564</v>
      </c>
      <c r="H265" s="506" t="s">
        <v>452</v>
      </c>
      <c r="I265" s="506" t="s">
        <v>1030</v>
      </c>
      <c r="J265" s="506" t="s">
        <v>685</v>
      </c>
      <c r="K265" s="506" t="s">
        <v>517</v>
      </c>
      <c r="L265" s="507">
        <v>35.11</v>
      </c>
      <c r="M265" s="507">
        <v>245.77</v>
      </c>
      <c r="N265" s="506">
        <v>7</v>
      </c>
      <c r="O265" s="573">
        <v>2</v>
      </c>
      <c r="P265" s="507">
        <v>70.22</v>
      </c>
      <c r="Q265" s="527">
        <v>0.2857142857142857</v>
      </c>
      <c r="R265" s="506">
        <v>2</v>
      </c>
      <c r="S265" s="527">
        <v>0.2857142857142857</v>
      </c>
      <c r="T265" s="573">
        <v>0.5</v>
      </c>
      <c r="U265" s="528">
        <v>0.25</v>
      </c>
    </row>
    <row r="266" spans="1:21" ht="14.4" customHeight="1" x14ac:dyDescent="0.3">
      <c r="A266" s="505">
        <v>27</v>
      </c>
      <c r="B266" s="506" t="s">
        <v>478</v>
      </c>
      <c r="C266" s="506" t="s">
        <v>486</v>
      </c>
      <c r="D266" s="571" t="s">
        <v>1611</v>
      </c>
      <c r="E266" s="572" t="s">
        <v>492</v>
      </c>
      <c r="F266" s="506" t="s">
        <v>479</v>
      </c>
      <c r="G266" s="506" t="s">
        <v>564</v>
      </c>
      <c r="H266" s="506" t="s">
        <v>452</v>
      </c>
      <c r="I266" s="506" t="s">
        <v>1031</v>
      </c>
      <c r="J266" s="506" t="s">
        <v>1032</v>
      </c>
      <c r="K266" s="506" t="s">
        <v>633</v>
      </c>
      <c r="L266" s="507">
        <v>70.23</v>
      </c>
      <c r="M266" s="507">
        <v>140.46</v>
      </c>
      <c r="N266" s="506">
        <v>2</v>
      </c>
      <c r="O266" s="573">
        <v>0.5</v>
      </c>
      <c r="P266" s="507">
        <v>140.46</v>
      </c>
      <c r="Q266" s="527">
        <v>1</v>
      </c>
      <c r="R266" s="506">
        <v>2</v>
      </c>
      <c r="S266" s="527">
        <v>1</v>
      </c>
      <c r="T266" s="573">
        <v>0.5</v>
      </c>
      <c r="U266" s="528">
        <v>1</v>
      </c>
    </row>
    <row r="267" spans="1:21" ht="14.4" customHeight="1" x14ac:dyDescent="0.3">
      <c r="A267" s="505">
        <v>27</v>
      </c>
      <c r="B267" s="506" t="s">
        <v>478</v>
      </c>
      <c r="C267" s="506" t="s">
        <v>486</v>
      </c>
      <c r="D267" s="571" t="s">
        <v>1611</v>
      </c>
      <c r="E267" s="572" t="s">
        <v>492</v>
      </c>
      <c r="F267" s="506" t="s">
        <v>479</v>
      </c>
      <c r="G267" s="506" t="s">
        <v>564</v>
      </c>
      <c r="H267" s="506" t="s">
        <v>452</v>
      </c>
      <c r="I267" s="506" t="s">
        <v>565</v>
      </c>
      <c r="J267" s="506" t="s">
        <v>566</v>
      </c>
      <c r="K267" s="506" t="s">
        <v>517</v>
      </c>
      <c r="L267" s="507">
        <v>35.11</v>
      </c>
      <c r="M267" s="507">
        <v>280.88</v>
      </c>
      <c r="N267" s="506">
        <v>8</v>
      </c>
      <c r="O267" s="573">
        <v>1.5</v>
      </c>
      <c r="P267" s="507">
        <v>105.33</v>
      </c>
      <c r="Q267" s="527">
        <v>0.375</v>
      </c>
      <c r="R267" s="506">
        <v>3</v>
      </c>
      <c r="S267" s="527">
        <v>0.375</v>
      </c>
      <c r="T267" s="573">
        <v>0.5</v>
      </c>
      <c r="U267" s="528">
        <v>0.33333333333333331</v>
      </c>
    </row>
    <row r="268" spans="1:21" ht="14.4" customHeight="1" x14ac:dyDescent="0.3">
      <c r="A268" s="505">
        <v>27</v>
      </c>
      <c r="B268" s="506" t="s">
        <v>478</v>
      </c>
      <c r="C268" s="506" t="s">
        <v>486</v>
      </c>
      <c r="D268" s="571" t="s">
        <v>1611</v>
      </c>
      <c r="E268" s="572" t="s">
        <v>492</v>
      </c>
      <c r="F268" s="506" t="s">
        <v>479</v>
      </c>
      <c r="G268" s="506" t="s">
        <v>564</v>
      </c>
      <c r="H268" s="506" t="s">
        <v>1612</v>
      </c>
      <c r="I268" s="506" t="s">
        <v>1033</v>
      </c>
      <c r="J268" s="506" t="s">
        <v>568</v>
      </c>
      <c r="K268" s="506" t="s">
        <v>937</v>
      </c>
      <c r="L268" s="507">
        <v>234.07</v>
      </c>
      <c r="M268" s="507">
        <v>234.07</v>
      </c>
      <c r="N268" s="506">
        <v>1</v>
      </c>
      <c r="O268" s="573">
        <v>0.5</v>
      </c>
      <c r="P268" s="507">
        <v>234.07</v>
      </c>
      <c r="Q268" s="527">
        <v>1</v>
      </c>
      <c r="R268" s="506">
        <v>1</v>
      </c>
      <c r="S268" s="527">
        <v>1</v>
      </c>
      <c r="T268" s="573">
        <v>0.5</v>
      </c>
      <c r="U268" s="528">
        <v>1</v>
      </c>
    </row>
    <row r="269" spans="1:21" ht="14.4" customHeight="1" x14ac:dyDescent="0.3">
      <c r="A269" s="505">
        <v>27</v>
      </c>
      <c r="B269" s="506" t="s">
        <v>478</v>
      </c>
      <c r="C269" s="506" t="s">
        <v>486</v>
      </c>
      <c r="D269" s="571" t="s">
        <v>1611</v>
      </c>
      <c r="E269" s="572" t="s">
        <v>492</v>
      </c>
      <c r="F269" s="506" t="s">
        <v>479</v>
      </c>
      <c r="G269" s="506" t="s">
        <v>564</v>
      </c>
      <c r="H269" s="506" t="s">
        <v>1612</v>
      </c>
      <c r="I269" s="506" t="s">
        <v>1034</v>
      </c>
      <c r="J269" s="506" t="s">
        <v>568</v>
      </c>
      <c r="K269" s="506" t="s">
        <v>633</v>
      </c>
      <c r="L269" s="507">
        <v>70.23</v>
      </c>
      <c r="M269" s="507">
        <v>280.92</v>
      </c>
      <c r="N269" s="506">
        <v>4</v>
      </c>
      <c r="O269" s="573">
        <v>1.5</v>
      </c>
      <c r="P269" s="507">
        <v>140.46</v>
      </c>
      <c r="Q269" s="527">
        <v>0.5</v>
      </c>
      <c r="R269" s="506">
        <v>2</v>
      </c>
      <c r="S269" s="527">
        <v>0.5</v>
      </c>
      <c r="T269" s="573">
        <v>1</v>
      </c>
      <c r="U269" s="528">
        <v>0.66666666666666663</v>
      </c>
    </row>
    <row r="270" spans="1:21" ht="14.4" customHeight="1" x14ac:dyDescent="0.3">
      <c r="A270" s="505">
        <v>27</v>
      </c>
      <c r="B270" s="506" t="s">
        <v>478</v>
      </c>
      <c r="C270" s="506" t="s">
        <v>486</v>
      </c>
      <c r="D270" s="571" t="s">
        <v>1611</v>
      </c>
      <c r="E270" s="572" t="s">
        <v>492</v>
      </c>
      <c r="F270" s="506" t="s">
        <v>479</v>
      </c>
      <c r="G270" s="506" t="s">
        <v>564</v>
      </c>
      <c r="H270" s="506" t="s">
        <v>1612</v>
      </c>
      <c r="I270" s="506" t="s">
        <v>1035</v>
      </c>
      <c r="J270" s="506" t="s">
        <v>568</v>
      </c>
      <c r="K270" s="506" t="s">
        <v>1036</v>
      </c>
      <c r="L270" s="507">
        <v>117.03</v>
      </c>
      <c r="M270" s="507">
        <v>468.12</v>
      </c>
      <c r="N270" s="506">
        <v>4</v>
      </c>
      <c r="O270" s="573">
        <v>1</v>
      </c>
      <c r="P270" s="507"/>
      <c r="Q270" s="527">
        <v>0</v>
      </c>
      <c r="R270" s="506"/>
      <c r="S270" s="527">
        <v>0</v>
      </c>
      <c r="T270" s="573"/>
      <c r="U270" s="528">
        <v>0</v>
      </c>
    </row>
    <row r="271" spans="1:21" ht="14.4" customHeight="1" x14ac:dyDescent="0.3">
      <c r="A271" s="505">
        <v>27</v>
      </c>
      <c r="B271" s="506" t="s">
        <v>478</v>
      </c>
      <c r="C271" s="506" t="s">
        <v>486</v>
      </c>
      <c r="D271" s="571" t="s">
        <v>1611</v>
      </c>
      <c r="E271" s="572" t="s">
        <v>492</v>
      </c>
      <c r="F271" s="506" t="s">
        <v>479</v>
      </c>
      <c r="G271" s="506" t="s">
        <v>564</v>
      </c>
      <c r="H271" s="506" t="s">
        <v>1612</v>
      </c>
      <c r="I271" s="506" t="s">
        <v>567</v>
      </c>
      <c r="J271" s="506" t="s">
        <v>568</v>
      </c>
      <c r="K271" s="506" t="s">
        <v>517</v>
      </c>
      <c r="L271" s="507">
        <v>35.11</v>
      </c>
      <c r="M271" s="507">
        <v>70.22</v>
      </c>
      <c r="N271" s="506">
        <v>2</v>
      </c>
      <c r="O271" s="573">
        <v>0.5</v>
      </c>
      <c r="P271" s="507">
        <v>70.22</v>
      </c>
      <c r="Q271" s="527">
        <v>1</v>
      </c>
      <c r="R271" s="506">
        <v>2</v>
      </c>
      <c r="S271" s="527">
        <v>1</v>
      </c>
      <c r="T271" s="573">
        <v>0.5</v>
      </c>
      <c r="U271" s="528">
        <v>1</v>
      </c>
    </row>
    <row r="272" spans="1:21" ht="14.4" customHeight="1" x14ac:dyDescent="0.3">
      <c r="A272" s="505">
        <v>27</v>
      </c>
      <c r="B272" s="506" t="s">
        <v>478</v>
      </c>
      <c r="C272" s="506" t="s">
        <v>486</v>
      </c>
      <c r="D272" s="571" t="s">
        <v>1611</v>
      </c>
      <c r="E272" s="572" t="s">
        <v>492</v>
      </c>
      <c r="F272" s="506" t="s">
        <v>479</v>
      </c>
      <c r="G272" s="506" t="s">
        <v>564</v>
      </c>
      <c r="H272" s="506" t="s">
        <v>452</v>
      </c>
      <c r="I272" s="506" t="s">
        <v>1037</v>
      </c>
      <c r="J272" s="506" t="s">
        <v>566</v>
      </c>
      <c r="K272" s="506" t="s">
        <v>1036</v>
      </c>
      <c r="L272" s="507">
        <v>117.03</v>
      </c>
      <c r="M272" s="507">
        <v>117.03</v>
      </c>
      <c r="N272" s="506">
        <v>1</v>
      </c>
      <c r="O272" s="573">
        <v>0.5</v>
      </c>
      <c r="P272" s="507"/>
      <c r="Q272" s="527">
        <v>0</v>
      </c>
      <c r="R272" s="506"/>
      <c r="S272" s="527">
        <v>0</v>
      </c>
      <c r="T272" s="573"/>
      <c r="U272" s="528">
        <v>0</v>
      </c>
    </row>
    <row r="273" spans="1:21" ht="14.4" customHeight="1" x14ac:dyDescent="0.3">
      <c r="A273" s="505">
        <v>27</v>
      </c>
      <c r="B273" s="506" t="s">
        <v>478</v>
      </c>
      <c r="C273" s="506" t="s">
        <v>486</v>
      </c>
      <c r="D273" s="571" t="s">
        <v>1611</v>
      </c>
      <c r="E273" s="572" t="s">
        <v>492</v>
      </c>
      <c r="F273" s="506" t="s">
        <v>479</v>
      </c>
      <c r="G273" s="506" t="s">
        <v>564</v>
      </c>
      <c r="H273" s="506" t="s">
        <v>452</v>
      </c>
      <c r="I273" s="506" t="s">
        <v>1038</v>
      </c>
      <c r="J273" s="506" t="s">
        <v>688</v>
      </c>
      <c r="K273" s="506" t="s">
        <v>937</v>
      </c>
      <c r="L273" s="507">
        <v>234.07</v>
      </c>
      <c r="M273" s="507">
        <v>234.07</v>
      </c>
      <c r="N273" s="506">
        <v>1</v>
      </c>
      <c r="O273" s="573">
        <v>0.5</v>
      </c>
      <c r="P273" s="507"/>
      <c r="Q273" s="527">
        <v>0</v>
      </c>
      <c r="R273" s="506"/>
      <c r="S273" s="527">
        <v>0</v>
      </c>
      <c r="T273" s="573"/>
      <c r="U273" s="528">
        <v>0</v>
      </c>
    </row>
    <row r="274" spans="1:21" ht="14.4" customHeight="1" x14ac:dyDescent="0.3">
      <c r="A274" s="505">
        <v>27</v>
      </c>
      <c r="B274" s="506" t="s">
        <v>478</v>
      </c>
      <c r="C274" s="506" t="s">
        <v>486</v>
      </c>
      <c r="D274" s="571" t="s">
        <v>1611</v>
      </c>
      <c r="E274" s="572" t="s">
        <v>492</v>
      </c>
      <c r="F274" s="506" t="s">
        <v>479</v>
      </c>
      <c r="G274" s="506" t="s">
        <v>1039</v>
      </c>
      <c r="H274" s="506" t="s">
        <v>1612</v>
      </c>
      <c r="I274" s="506" t="s">
        <v>1040</v>
      </c>
      <c r="J274" s="506" t="s">
        <v>1041</v>
      </c>
      <c r="K274" s="506" t="s">
        <v>1042</v>
      </c>
      <c r="L274" s="507">
        <v>57.83</v>
      </c>
      <c r="M274" s="507">
        <v>520.47</v>
      </c>
      <c r="N274" s="506">
        <v>9</v>
      </c>
      <c r="O274" s="573">
        <v>2.5</v>
      </c>
      <c r="P274" s="507">
        <v>520.47</v>
      </c>
      <c r="Q274" s="527">
        <v>1</v>
      </c>
      <c r="R274" s="506">
        <v>9</v>
      </c>
      <c r="S274" s="527">
        <v>1</v>
      </c>
      <c r="T274" s="573">
        <v>2.5</v>
      </c>
      <c r="U274" s="528">
        <v>1</v>
      </c>
    </row>
    <row r="275" spans="1:21" ht="14.4" customHeight="1" x14ac:dyDescent="0.3">
      <c r="A275" s="505">
        <v>27</v>
      </c>
      <c r="B275" s="506" t="s">
        <v>478</v>
      </c>
      <c r="C275" s="506" t="s">
        <v>486</v>
      </c>
      <c r="D275" s="571" t="s">
        <v>1611</v>
      </c>
      <c r="E275" s="572" t="s">
        <v>492</v>
      </c>
      <c r="F275" s="506" t="s">
        <v>479</v>
      </c>
      <c r="G275" s="506" t="s">
        <v>1039</v>
      </c>
      <c r="H275" s="506" t="s">
        <v>1612</v>
      </c>
      <c r="I275" s="506" t="s">
        <v>1043</v>
      </c>
      <c r="J275" s="506" t="s">
        <v>1041</v>
      </c>
      <c r="K275" s="506" t="s">
        <v>1044</v>
      </c>
      <c r="L275" s="507">
        <v>36.369999999999997</v>
      </c>
      <c r="M275" s="507">
        <v>218.21999999999997</v>
      </c>
      <c r="N275" s="506">
        <v>6</v>
      </c>
      <c r="O275" s="573">
        <v>1</v>
      </c>
      <c r="P275" s="507">
        <v>109.10999999999999</v>
      </c>
      <c r="Q275" s="527">
        <v>0.5</v>
      </c>
      <c r="R275" s="506">
        <v>3</v>
      </c>
      <c r="S275" s="527">
        <v>0.5</v>
      </c>
      <c r="T275" s="573">
        <v>0.5</v>
      </c>
      <c r="U275" s="528">
        <v>0.5</v>
      </c>
    </row>
    <row r="276" spans="1:21" ht="14.4" customHeight="1" x14ac:dyDescent="0.3">
      <c r="A276" s="505">
        <v>27</v>
      </c>
      <c r="B276" s="506" t="s">
        <v>478</v>
      </c>
      <c r="C276" s="506" t="s">
        <v>486</v>
      </c>
      <c r="D276" s="571" t="s">
        <v>1611</v>
      </c>
      <c r="E276" s="572" t="s">
        <v>492</v>
      </c>
      <c r="F276" s="506" t="s">
        <v>479</v>
      </c>
      <c r="G276" s="506" t="s">
        <v>1039</v>
      </c>
      <c r="H276" s="506" t="s">
        <v>1612</v>
      </c>
      <c r="I276" s="506" t="s">
        <v>1045</v>
      </c>
      <c r="J276" s="506" t="s">
        <v>1041</v>
      </c>
      <c r="K276" s="506" t="s">
        <v>1046</v>
      </c>
      <c r="L276" s="507">
        <v>100.77</v>
      </c>
      <c r="M276" s="507">
        <v>302.31</v>
      </c>
      <c r="N276" s="506">
        <v>3</v>
      </c>
      <c r="O276" s="573">
        <v>1</v>
      </c>
      <c r="P276" s="507">
        <v>302.31</v>
      </c>
      <c r="Q276" s="527">
        <v>1</v>
      </c>
      <c r="R276" s="506">
        <v>3</v>
      </c>
      <c r="S276" s="527">
        <v>1</v>
      </c>
      <c r="T276" s="573">
        <v>1</v>
      </c>
      <c r="U276" s="528">
        <v>1</v>
      </c>
    </row>
    <row r="277" spans="1:21" ht="14.4" customHeight="1" x14ac:dyDescent="0.3">
      <c r="A277" s="505">
        <v>27</v>
      </c>
      <c r="B277" s="506" t="s">
        <v>478</v>
      </c>
      <c r="C277" s="506" t="s">
        <v>486</v>
      </c>
      <c r="D277" s="571" t="s">
        <v>1611</v>
      </c>
      <c r="E277" s="572" t="s">
        <v>492</v>
      </c>
      <c r="F277" s="506" t="s">
        <v>479</v>
      </c>
      <c r="G277" s="506" t="s">
        <v>699</v>
      </c>
      <c r="H277" s="506" t="s">
        <v>452</v>
      </c>
      <c r="I277" s="506" t="s">
        <v>700</v>
      </c>
      <c r="J277" s="506" t="s">
        <v>701</v>
      </c>
      <c r="K277" s="506" t="s">
        <v>702</v>
      </c>
      <c r="L277" s="507">
        <v>35.11</v>
      </c>
      <c r="M277" s="507">
        <v>105.33</v>
      </c>
      <c r="N277" s="506">
        <v>3</v>
      </c>
      <c r="O277" s="573">
        <v>0.5</v>
      </c>
      <c r="P277" s="507">
        <v>105.33</v>
      </c>
      <c r="Q277" s="527">
        <v>1</v>
      </c>
      <c r="R277" s="506">
        <v>3</v>
      </c>
      <c r="S277" s="527">
        <v>1</v>
      </c>
      <c r="T277" s="573">
        <v>0.5</v>
      </c>
      <c r="U277" s="528">
        <v>1</v>
      </c>
    </row>
    <row r="278" spans="1:21" ht="14.4" customHeight="1" x14ac:dyDescent="0.3">
      <c r="A278" s="505">
        <v>27</v>
      </c>
      <c r="B278" s="506" t="s">
        <v>478</v>
      </c>
      <c r="C278" s="506" t="s">
        <v>486</v>
      </c>
      <c r="D278" s="571" t="s">
        <v>1611</v>
      </c>
      <c r="E278" s="572" t="s">
        <v>492</v>
      </c>
      <c r="F278" s="506" t="s">
        <v>479</v>
      </c>
      <c r="G278" s="506" t="s">
        <v>1047</v>
      </c>
      <c r="H278" s="506" t="s">
        <v>452</v>
      </c>
      <c r="I278" s="506" t="s">
        <v>1048</v>
      </c>
      <c r="J278" s="506" t="s">
        <v>1049</v>
      </c>
      <c r="K278" s="506" t="s">
        <v>1050</v>
      </c>
      <c r="L278" s="507">
        <v>0</v>
      </c>
      <c r="M278" s="507">
        <v>0</v>
      </c>
      <c r="N278" s="506">
        <v>4</v>
      </c>
      <c r="O278" s="573">
        <v>0.5</v>
      </c>
      <c r="P278" s="507"/>
      <c r="Q278" s="527"/>
      <c r="R278" s="506"/>
      <c r="S278" s="527">
        <v>0</v>
      </c>
      <c r="T278" s="573"/>
      <c r="U278" s="528">
        <v>0</v>
      </c>
    </row>
    <row r="279" spans="1:21" ht="14.4" customHeight="1" x14ac:dyDescent="0.3">
      <c r="A279" s="505">
        <v>27</v>
      </c>
      <c r="B279" s="506" t="s">
        <v>478</v>
      </c>
      <c r="C279" s="506" t="s">
        <v>486</v>
      </c>
      <c r="D279" s="571" t="s">
        <v>1611</v>
      </c>
      <c r="E279" s="572" t="s">
        <v>492</v>
      </c>
      <c r="F279" s="506" t="s">
        <v>479</v>
      </c>
      <c r="G279" s="506" t="s">
        <v>1051</v>
      </c>
      <c r="H279" s="506" t="s">
        <v>452</v>
      </c>
      <c r="I279" s="506" t="s">
        <v>1052</v>
      </c>
      <c r="J279" s="506" t="s">
        <v>1053</v>
      </c>
      <c r="K279" s="506" t="s">
        <v>633</v>
      </c>
      <c r="L279" s="507">
        <v>65.989999999999995</v>
      </c>
      <c r="M279" s="507">
        <v>197.96999999999997</v>
      </c>
      <c r="N279" s="506">
        <v>3</v>
      </c>
      <c r="O279" s="573">
        <v>1</v>
      </c>
      <c r="P279" s="507"/>
      <c r="Q279" s="527">
        <v>0</v>
      </c>
      <c r="R279" s="506"/>
      <c r="S279" s="527">
        <v>0</v>
      </c>
      <c r="T279" s="573"/>
      <c r="U279" s="528">
        <v>0</v>
      </c>
    </row>
    <row r="280" spans="1:21" ht="14.4" customHeight="1" x14ac:dyDescent="0.3">
      <c r="A280" s="505">
        <v>27</v>
      </c>
      <c r="B280" s="506" t="s">
        <v>478</v>
      </c>
      <c r="C280" s="506" t="s">
        <v>486</v>
      </c>
      <c r="D280" s="571" t="s">
        <v>1611</v>
      </c>
      <c r="E280" s="572" t="s">
        <v>492</v>
      </c>
      <c r="F280" s="506" t="s">
        <v>479</v>
      </c>
      <c r="G280" s="506" t="s">
        <v>707</v>
      </c>
      <c r="H280" s="506" t="s">
        <v>452</v>
      </c>
      <c r="I280" s="506" t="s">
        <v>708</v>
      </c>
      <c r="J280" s="506" t="s">
        <v>709</v>
      </c>
      <c r="K280" s="506" t="s">
        <v>710</v>
      </c>
      <c r="L280" s="507">
        <v>1891.17</v>
      </c>
      <c r="M280" s="507">
        <v>5673.51</v>
      </c>
      <c r="N280" s="506">
        <v>3</v>
      </c>
      <c r="O280" s="573">
        <v>0.5</v>
      </c>
      <c r="P280" s="507">
        <v>5673.51</v>
      </c>
      <c r="Q280" s="527">
        <v>1</v>
      </c>
      <c r="R280" s="506">
        <v>3</v>
      </c>
      <c r="S280" s="527">
        <v>1</v>
      </c>
      <c r="T280" s="573">
        <v>0.5</v>
      </c>
      <c r="U280" s="528">
        <v>1</v>
      </c>
    </row>
    <row r="281" spans="1:21" ht="14.4" customHeight="1" x14ac:dyDescent="0.3">
      <c r="A281" s="505">
        <v>27</v>
      </c>
      <c r="B281" s="506" t="s">
        <v>478</v>
      </c>
      <c r="C281" s="506" t="s">
        <v>486</v>
      </c>
      <c r="D281" s="571" t="s">
        <v>1611</v>
      </c>
      <c r="E281" s="572" t="s">
        <v>492</v>
      </c>
      <c r="F281" s="506" t="s">
        <v>479</v>
      </c>
      <c r="G281" s="506" t="s">
        <v>707</v>
      </c>
      <c r="H281" s="506" t="s">
        <v>452</v>
      </c>
      <c r="I281" s="506" t="s">
        <v>713</v>
      </c>
      <c r="J281" s="506" t="s">
        <v>709</v>
      </c>
      <c r="K281" s="506" t="s">
        <v>714</v>
      </c>
      <c r="L281" s="507">
        <v>2026.32</v>
      </c>
      <c r="M281" s="507">
        <v>6078.96</v>
      </c>
      <c r="N281" s="506">
        <v>3</v>
      </c>
      <c r="O281" s="573">
        <v>0.5</v>
      </c>
      <c r="P281" s="507">
        <v>6078.96</v>
      </c>
      <c r="Q281" s="527">
        <v>1</v>
      </c>
      <c r="R281" s="506">
        <v>3</v>
      </c>
      <c r="S281" s="527">
        <v>1</v>
      </c>
      <c r="T281" s="573">
        <v>0.5</v>
      </c>
      <c r="U281" s="528">
        <v>1</v>
      </c>
    </row>
    <row r="282" spans="1:21" ht="14.4" customHeight="1" x14ac:dyDescent="0.3">
      <c r="A282" s="505">
        <v>27</v>
      </c>
      <c r="B282" s="506" t="s">
        <v>478</v>
      </c>
      <c r="C282" s="506" t="s">
        <v>486</v>
      </c>
      <c r="D282" s="571" t="s">
        <v>1611</v>
      </c>
      <c r="E282" s="572" t="s">
        <v>492</v>
      </c>
      <c r="F282" s="506" t="s">
        <v>479</v>
      </c>
      <c r="G282" s="506" t="s">
        <v>1054</v>
      </c>
      <c r="H282" s="506" t="s">
        <v>452</v>
      </c>
      <c r="I282" s="506" t="s">
        <v>1055</v>
      </c>
      <c r="J282" s="506" t="s">
        <v>1056</v>
      </c>
      <c r="K282" s="506" t="s">
        <v>1057</v>
      </c>
      <c r="L282" s="507">
        <v>23.72</v>
      </c>
      <c r="M282" s="507">
        <v>142.32</v>
      </c>
      <c r="N282" s="506">
        <v>6</v>
      </c>
      <c r="O282" s="573">
        <v>1</v>
      </c>
      <c r="P282" s="507">
        <v>142.32</v>
      </c>
      <c r="Q282" s="527">
        <v>1</v>
      </c>
      <c r="R282" s="506">
        <v>6</v>
      </c>
      <c r="S282" s="527">
        <v>1</v>
      </c>
      <c r="T282" s="573">
        <v>1</v>
      </c>
      <c r="U282" s="528">
        <v>1</v>
      </c>
    </row>
    <row r="283" spans="1:21" ht="14.4" customHeight="1" x14ac:dyDescent="0.3">
      <c r="A283" s="505">
        <v>27</v>
      </c>
      <c r="B283" s="506" t="s">
        <v>478</v>
      </c>
      <c r="C283" s="506" t="s">
        <v>486</v>
      </c>
      <c r="D283" s="571" t="s">
        <v>1611</v>
      </c>
      <c r="E283" s="572" t="s">
        <v>492</v>
      </c>
      <c r="F283" s="506" t="s">
        <v>479</v>
      </c>
      <c r="G283" s="506" t="s">
        <v>1058</v>
      </c>
      <c r="H283" s="506" t="s">
        <v>452</v>
      </c>
      <c r="I283" s="506" t="s">
        <v>1059</v>
      </c>
      <c r="J283" s="506" t="s">
        <v>1060</v>
      </c>
      <c r="K283" s="506" t="s">
        <v>1061</v>
      </c>
      <c r="L283" s="507">
        <v>117.47</v>
      </c>
      <c r="M283" s="507">
        <v>117.47</v>
      </c>
      <c r="N283" s="506">
        <v>1</v>
      </c>
      <c r="O283" s="573">
        <v>0.5</v>
      </c>
      <c r="P283" s="507"/>
      <c r="Q283" s="527">
        <v>0</v>
      </c>
      <c r="R283" s="506"/>
      <c r="S283" s="527">
        <v>0</v>
      </c>
      <c r="T283" s="573"/>
      <c r="U283" s="528">
        <v>0</v>
      </c>
    </row>
    <row r="284" spans="1:21" ht="14.4" customHeight="1" x14ac:dyDescent="0.3">
      <c r="A284" s="505">
        <v>27</v>
      </c>
      <c r="B284" s="506" t="s">
        <v>478</v>
      </c>
      <c r="C284" s="506" t="s">
        <v>486</v>
      </c>
      <c r="D284" s="571" t="s">
        <v>1611</v>
      </c>
      <c r="E284" s="572" t="s">
        <v>492</v>
      </c>
      <c r="F284" s="506" t="s">
        <v>479</v>
      </c>
      <c r="G284" s="506" t="s">
        <v>1058</v>
      </c>
      <c r="H284" s="506" t="s">
        <v>452</v>
      </c>
      <c r="I284" s="506" t="s">
        <v>1062</v>
      </c>
      <c r="J284" s="506" t="s">
        <v>1063</v>
      </c>
      <c r="K284" s="506" t="s">
        <v>1064</v>
      </c>
      <c r="L284" s="507">
        <v>0</v>
      </c>
      <c r="M284" s="507">
        <v>0</v>
      </c>
      <c r="N284" s="506">
        <v>1</v>
      </c>
      <c r="O284" s="573">
        <v>1</v>
      </c>
      <c r="P284" s="507">
        <v>0</v>
      </c>
      <c r="Q284" s="527"/>
      <c r="R284" s="506">
        <v>1</v>
      </c>
      <c r="S284" s="527">
        <v>1</v>
      </c>
      <c r="T284" s="573">
        <v>1</v>
      </c>
      <c r="U284" s="528">
        <v>1</v>
      </c>
    </row>
    <row r="285" spans="1:21" ht="14.4" customHeight="1" x14ac:dyDescent="0.3">
      <c r="A285" s="505">
        <v>27</v>
      </c>
      <c r="B285" s="506" t="s">
        <v>478</v>
      </c>
      <c r="C285" s="506" t="s">
        <v>486</v>
      </c>
      <c r="D285" s="571" t="s">
        <v>1611</v>
      </c>
      <c r="E285" s="572" t="s">
        <v>492</v>
      </c>
      <c r="F285" s="506" t="s">
        <v>479</v>
      </c>
      <c r="G285" s="506" t="s">
        <v>719</v>
      </c>
      <c r="H285" s="506" t="s">
        <v>452</v>
      </c>
      <c r="I285" s="506" t="s">
        <v>1065</v>
      </c>
      <c r="J285" s="506" t="s">
        <v>721</v>
      </c>
      <c r="K285" s="506" t="s">
        <v>1066</v>
      </c>
      <c r="L285" s="507">
        <v>182.22</v>
      </c>
      <c r="M285" s="507">
        <v>728.88</v>
      </c>
      <c r="N285" s="506">
        <v>4</v>
      </c>
      <c r="O285" s="573">
        <v>2.5</v>
      </c>
      <c r="P285" s="507">
        <v>182.22</v>
      </c>
      <c r="Q285" s="527">
        <v>0.25</v>
      </c>
      <c r="R285" s="506">
        <v>1</v>
      </c>
      <c r="S285" s="527">
        <v>0.25</v>
      </c>
      <c r="T285" s="573">
        <v>0.5</v>
      </c>
      <c r="U285" s="528">
        <v>0.2</v>
      </c>
    </row>
    <row r="286" spans="1:21" ht="14.4" customHeight="1" x14ac:dyDescent="0.3">
      <c r="A286" s="505">
        <v>27</v>
      </c>
      <c r="B286" s="506" t="s">
        <v>478</v>
      </c>
      <c r="C286" s="506" t="s">
        <v>486</v>
      </c>
      <c r="D286" s="571" t="s">
        <v>1611</v>
      </c>
      <c r="E286" s="572" t="s">
        <v>492</v>
      </c>
      <c r="F286" s="506" t="s">
        <v>479</v>
      </c>
      <c r="G286" s="506" t="s">
        <v>719</v>
      </c>
      <c r="H286" s="506" t="s">
        <v>452</v>
      </c>
      <c r="I286" s="506" t="s">
        <v>1067</v>
      </c>
      <c r="J286" s="506" t="s">
        <v>721</v>
      </c>
      <c r="K286" s="506" t="s">
        <v>1066</v>
      </c>
      <c r="L286" s="507">
        <v>182.22</v>
      </c>
      <c r="M286" s="507">
        <v>182.22</v>
      </c>
      <c r="N286" s="506">
        <v>1</v>
      </c>
      <c r="O286" s="573">
        <v>1</v>
      </c>
      <c r="P286" s="507"/>
      <c r="Q286" s="527">
        <v>0</v>
      </c>
      <c r="R286" s="506"/>
      <c r="S286" s="527">
        <v>0</v>
      </c>
      <c r="T286" s="573"/>
      <c r="U286" s="528">
        <v>0</v>
      </c>
    </row>
    <row r="287" spans="1:21" ht="14.4" customHeight="1" x14ac:dyDescent="0.3">
      <c r="A287" s="505">
        <v>27</v>
      </c>
      <c r="B287" s="506" t="s">
        <v>478</v>
      </c>
      <c r="C287" s="506" t="s">
        <v>486</v>
      </c>
      <c r="D287" s="571" t="s">
        <v>1611</v>
      </c>
      <c r="E287" s="572" t="s">
        <v>492</v>
      </c>
      <c r="F287" s="506" t="s">
        <v>479</v>
      </c>
      <c r="G287" s="506" t="s">
        <v>719</v>
      </c>
      <c r="H287" s="506" t="s">
        <v>452</v>
      </c>
      <c r="I287" s="506" t="s">
        <v>723</v>
      </c>
      <c r="J287" s="506" t="s">
        <v>721</v>
      </c>
      <c r="K287" s="506" t="s">
        <v>724</v>
      </c>
      <c r="L287" s="507">
        <v>273.33</v>
      </c>
      <c r="M287" s="507">
        <v>4919.9399999999996</v>
      </c>
      <c r="N287" s="506">
        <v>18</v>
      </c>
      <c r="O287" s="573">
        <v>12.5</v>
      </c>
      <c r="P287" s="507">
        <v>2459.9699999999998</v>
      </c>
      <c r="Q287" s="527">
        <v>0.5</v>
      </c>
      <c r="R287" s="506">
        <v>9</v>
      </c>
      <c r="S287" s="527">
        <v>0.5</v>
      </c>
      <c r="T287" s="573">
        <v>7</v>
      </c>
      <c r="U287" s="528">
        <v>0.56000000000000005</v>
      </c>
    </row>
    <row r="288" spans="1:21" ht="14.4" customHeight="1" x14ac:dyDescent="0.3">
      <c r="A288" s="505">
        <v>27</v>
      </c>
      <c r="B288" s="506" t="s">
        <v>478</v>
      </c>
      <c r="C288" s="506" t="s">
        <v>486</v>
      </c>
      <c r="D288" s="571" t="s">
        <v>1611</v>
      </c>
      <c r="E288" s="572" t="s">
        <v>492</v>
      </c>
      <c r="F288" s="506" t="s">
        <v>479</v>
      </c>
      <c r="G288" s="506" t="s">
        <v>719</v>
      </c>
      <c r="H288" s="506" t="s">
        <v>452</v>
      </c>
      <c r="I288" s="506" t="s">
        <v>1068</v>
      </c>
      <c r="J288" s="506" t="s">
        <v>721</v>
      </c>
      <c r="K288" s="506" t="s">
        <v>1069</v>
      </c>
      <c r="L288" s="507">
        <v>273.33</v>
      </c>
      <c r="M288" s="507">
        <v>273.33</v>
      </c>
      <c r="N288" s="506">
        <v>1</v>
      </c>
      <c r="O288" s="573">
        <v>0.5</v>
      </c>
      <c r="P288" s="507"/>
      <c r="Q288" s="527">
        <v>0</v>
      </c>
      <c r="R288" s="506"/>
      <c r="S288" s="527">
        <v>0</v>
      </c>
      <c r="T288" s="573"/>
      <c r="U288" s="528">
        <v>0</v>
      </c>
    </row>
    <row r="289" spans="1:21" ht="14.4" customHeight="1" x14ac:dyDescent="0.3">
      <c r="A289" s="505">
        <v>27</v>
      </c>
      <c r="B289" s="506" t="s">
        <v>478</v>
      </c>
      <c r="C289" s="506" t="s">
        <v>486</v>
      </c>
      <c r="D289" s="571" t="s">
        <v>1611</v>
      </c>
      <c r="E289" s="572" t="s">
        <v>492</v>
      </c>
      <c r="F289" s="506" t="s">
        <v>479</v>
      </c>
      <c r="G289" s="506" t="s">
        <v>725</v>
      </c>
      <c r="H289" s="506" t="s">
        <v>1612</v>
      </c>
      <c r="I289" s="506" t="s">
        <v>1070</v>
      </c>
      <c r="J289" s="506" t="s">
        <v>727</v>
      </c>
      <c r="K289" s="506" t="s">
        <v>617</v>
      </c>
      <c r="L289" s="507">
        <v>300.31</v>
      </c>
      <c r="M289" s="507">
        <v>1201.24</v>
      </c>
      <c r="N289" s="506">
        <v>4</v>
      </c>
      <c r="O289" s="573">
        <v>2.5</v>
      </c>
      <c r="P289" s="507">
        <v>300.31</v>
      </c>
      <c r="Q289" s="527">
        <v>0.25</v>
      </c>
      <c r="R289" s="506">
        <v>1</v>
      </c>
      <c r="S289" s="527">
        <v>0.25</v>
      </c>
      <c r="T289" s="573">
        <v>1</v>
      </c>
      <c r="U289" s="528">
        <v>0.4</v>
      </c>
    </row>
    <row r="290" spans="1:21" ht="14.4" customHeight="1" x14ac:dyDescent="0.3">
      <c r="A290" s="505">
        <v>27</v>
      </c>
      <c r="B290" s="506" t="s">
        <v>478</v>
      </c>
      <c r="C290" s="506" t="s">
        <v>486</v>
      </c>
      <c r="D290" s="571" t="s">
        <v>1611</v>
      </c>
      <c r="E290" s="572" t="s">
        <v>492</v>
      </c>
      <c r="F290" s="506" t="s">
        <v>479</v>
      </c>
      <c r="G290" s="506" t="s">
        <v>725</v>
      </c>
      <c r="H290" s="506" t="s">
        <v>1612</v>
      </c>
      <c r="I290" s="506" t="s">
        <v>726</v>
      </c>
      <c r="J290" s="506" t="s">
        <v>727</v>
      </c>
      <c r="K290" s="506" t="s">
        <v>728</v>
      </c>
      <c r="L290" s="507">
        <v>50.05</v>
      </c>
      <c r="M290" s="507">
        <v>300.29999999999995</v>
      </c>
      <c r="N290" s="506">
        <v>6</v>
      </c>
      <c r="O290" s="573">
        <v>1</v>
      </c>
      <c r="P290" s="507">
        <v>150.14999999999998</v>
      </c>
      <c r="Q290" s="527">
        <v>0.5</v>
      </c>
      <c r="R290" s="506">
        <v>3</v>
      </c>
      <c r="S290" s="527">
        <v>0.5</v>
      </c>
      <c r="T290" s="573">
        <v>0.5</v>
      </c>
      <c r="U290" s="528">
        <v>0.5</v>
      </c>
    </row>
    <row r="291" spans="1:21" ht="14.4" customHeight="1" x14ac:dyDescent="0.3">
      <c r="A291" s="505">
        <v>27</v>
      </c>
      <c r="B291" s="506" t="s">
        <v>478</v>
      </c>
      <c r="C291" s="506" t="s">
        <v>486</v>
      </c>
      <c r="D291" s="571" t="s">
        <v>1611</v>
      </c>
      <c r="E291" s="572" t="s">
        <v>492</v>
      </c>
      <c r="F291" s="506" t="s">
        <v>479</v>
      </c>
      <c r="G291" s="506" t="s">
        <v>725</v>
      </c>
      <c r="H291" s="506" t="s">
        <v>452</v>
      </c>
      <c r="I291" s="506" t="s">
        <v>1071</v>
      </c>
      <c r="J291" s="506" t="s">
        <v>727</v>
      </c>
      <c r="K291" s="506" t="s">
        <v>1072</v>
      </c>
      <c r="L291" s="507">
        <v>100.1</v>
      </c>
      <c r="M291" s="507">
        <v>200.2</v>
      </c>
      <c r="N291" s="506">
        <v>2</v>
      </c>
      <c r="O291" s="573">
        <v>0.5</v>
      </c>
      <c r="P291" s="507">
        <v>200.2</v>
      </c>
      <c r="Q291" s="527">
        <v>1</v>
      </c>
      <c r="R291" s="506">
        <v>2</v>
      </c>
      <c r="S291" s="527">
        <v>1</v>
      </c>
      <c r="T291" s="573">
        <v>0.5</v>
      </c>
      <c r="U291" s="528">
        <v>1</v>
      </c>
    </row>
    <row r="292" spans="1:21" ht="14.4" customHeight="1" x14ac:dyDescent="0.3">
      <c r="A292" s="505">
        <v>27</v>
      </c>
      <c r="B292" s="506" t="s">
        <v>478</v>
      </c>
      <c r="C292" s="506" t="s">
        <v>486</v>
      </c>
      <c r="D292" s="571" t="s">
        <v>1611</v>
      </c>
      <c r="E292" s="572" t="s">
        <v>492</v>
      </c>
      <c r="F292" s="506" t="s">
        <v>479</v>
      </c>
      <c r="G292" s="506" t="s">
        <v>725</v>
      </c>
      <c r="H292" s="506" t="s">
        <v>452</v>
      </c>
      <c r="I292" s="506" t="s">
        <v>1073</v>
      </c>
      <c r="J292" s="506" t="s">
        <v>1074</v>
      </c>
      <c r="K292" s="506" t="s">
        <v>1075</v>
      </c>
      <c r="L292" s="507">
        <v>327.01</v>
      </c>
      <c r="M292" s="507">
        <v>327.01</v>
      </c>
      <c r="N292" s="506">
        <v>1</v>
      </c>
      <c r="O292" s="573">
        <v>0.5</v>
      </c>
      <c r="P292" s="507">
        <v>327.01</v>
      </c>
      <c r="Q292" s="527">
        <v>1</v>
      </c>
      <c r="R292" s="506">
        <v>1</v>
      </c>
      <c r="S292" s="527">
        <v>1</v>
      </c>
      <c r="T292" s="573">
        <v>0.5</v>
      </c>
      <c r="U292" s="528">
        <v>1</v>
      </c>
    </row>
    <row r="293" spans="1:21" ht="14.4" customHeight="1" x14ac:dyDescent="0.3">
      <c r="A293" s="505">
        <v>27</v>
      </c>
      <c r="B293" s="506" t="s">
        <v>478</v>
      </c>
      <c r="C293" s="506" t="s">
        <v>486</v>
      </c>
      <c r="D293" s="571" t="s">
        <v>1611</v>
      </c>
      <c r="E293" s="572" t="s">
        <v>492</v>
      </c>
      <c r="F293" s="506" t="s">
        <v>479</v>
      </c>
      <c r="G293" s="506" t="s">
        <v>1076</v>
      </c>
      <c r="H293" s="506" t="s">
        <v>452</v>
      </c>
      <c r="I293" s="506" t="s">
        <v>1077</v>
      </c>
      <c r="J293" s="506" t="s">
        <v>1078</v>
      </c>
      <c r="K293" s="506" t="s">
        <v>1079</v>
      </c>
      <c r="L293" s="507">
        <v>0</v>
      </c>
      <c r="M293" s="507">
        <v>0</v>
      </c>
      <c r="N293" s="506">
        <v>2</v>
      </c>
      <c r="O293" s="573">
        <v>0.5</v>
      </c>
      <c r="P293" s="507"/>
      <c r="Q293" s="527"/>
      <c r="R293" s="506"/>
      <c r="S293" s="527">
        <v>0</v>
      </c>
      <c r="T293" s="573"/>
      <c r="U293" s="528">
        <v>0</v>
      </c>
    </row>
    <row r="294" spans="1:21" ht="14.4" customHeight="1" x14ac:dyDescent="0.3">
      <c r="A294" s="505">
        <v>27</v>
      </c>
      <c r="B294" s="506" t="s">
        <v>478</v>
      </c>
      <c r="C294" s="506" t="s">
        <v>486</v>
      </c>
      <c r="D294" s="571" t="s">
        <v>1611</v>
      </c>
      <c r="E294" s="572" t="s">
        <v>492</v>
      </c>
      <c r="F294" s="506" t="s">
        <v>479</v>
      </c>
      <c r="G294" s="506" t="s">
        <v>1080</v>
      </c>
      <c r="H294" s="506" t="s">
        <v>452</v>
      </c>
      <c r="I294" s="506" t="s">
        <v>1081</v>
      </c>
      <c r="J294" s="506" t="s">
        <v>1082</v>
      </c>
      <c r="K294" s="506" t="s">
        <v>1083</v>
      </c>
      <c r="L294" s="507">
        <v>63.11</v>
      </c>
      <c r="M294" s="507">
        <v>126.22</v>
      </c>
      <c r="N294" s="506">
        <v>2</v>
      </c>
      <c r="O294" s="573">
        <v>1</v>
      </c>
      <c r="P294" s="507"/>
      <c r="Q294" s="527">
        <v>0</v>
      </c>
      <c r="R294" s="506"/>
      <c r="S294" s="527">
        <v>0</v>
      </c>
      <c r="T294" s="573"/>
      <c r="U294" s="528">
        <v>0</v>
      </c>
    </row>
    <row r="295" spans="1:21" ht="14.4" customHeight="1" x14ac:dyDescent="0.3">
      <c r="A295" s="505">
        <v>27</v>
      </c>
      <c r="B295" s="506" t="s">
        <v>478</v>
      </c>
      <c r="C295" s="506" t="s">
        <v>486</v>
      </c>
      <c r="D295" s="571" t="s">
        <v>1611</v>
      </c>
      <c r="E295" s="572" t="s">
        <v>492</v>
      </c>
      <c r="F295" s="506" t="s">
        <v>479</v>
      </c>
      <c r="G295" s="506" t="s">
        <v>1084</v>
      </c>
      <c r="H295" s="506" t="s">
        <v>452</v>
      </c>
      <c r="I295" s="506" t="s">
        <v>1085</v>
      </c>
      <c r="J295" s="506" t="s">
        <v>1086</v>
      </c>
      <c r="K295" s="506" t="s">
        <v>1087</v>
      </c>
      <c r="L295" s="507">
        <v>159.16999999999999</v>
      </c>
      <c r="M295" s="507">
        <v>159.16999999999999</v>
      </c>
      <c r="N295" s="506">
        <v>1</v>
      </c>
      <c r="O295" s="573">
        <v>1</v>
      </c>
      <c r="P295" s="507">
        <v>159.16999999999999</v>
      </c>
      <c r="Q295" s="527">
        <v>1</v>
      </c>
      <c r="R295" s="506">
        <v>1</v>
      </c>
      <c r="S295" s="527">
        <v>1</v>
      </c>
      <c r="T295" s="573">
        <v>1</v>
      </c>
      <c r="U295" s="528">
        <v>1</v>
      </c>
    </row>
    <row r="296" spans="1:21" ht="14.4" customHeight="1" x14ac:dyDescent="0.3">
      <c r="A296" s="505">
        <v>27</v>
      </c>
      <c r="B296" s="506" t="s">
        <v>478</v>
      </c>
      <c r="C296" s="506" t="s">
        <v>486</v>
      </c>
      <c r="D296" s="571" t="s">
        <v>1611</v>
      </c>
      <c r="E296" s="572" t="s">
        <v>492</v>
      </c>
      <c r="F296" s="506" t="s">
        <v>479</v>
      </c>
      <c r="G296" s="506" t="s">
        <v>1084</v>
      </c>
      <c r="H296" s="506" t="s">
        <v>452</v>
      </c>
      <c r="I296" s="506" t="s">
        <v>1088</v>
      </c>
      <c r="J296" s="506" t="s">
        <v>1086</v>
      </c>
      <c r="K296" s="506" t="s">
        <v>1089</v>
      </c>
      <c r="L296" s="507">
        <v>79.58</v>
      </c>
      <c r="M296" s="507">
        <v>238.74</v>
      </c>
      <c r="N296" s="506">
        <v>3</v>
      </c>
      <c r="O296" s="573">
        <v>0.5</v>
      </c>
      <c r="P296" s="507">
        <v>238.74</v>
      </c>
      <c r="Q296" s="527">
        <v>1</v>
      </c>
      <c r="R296" s="506">
        <v>3</v>
      </c>
      <c r="S296" s="527">
        <v>1</v>
      </c>
      <c r="T296" s="573">
        <v>0.5</v>
      </c>
      <c r="U296" s="528">
        <v>1</v>
      </c>
    </row>
    <row r="297" spans="1:21" ht="14.4" customHeight="1" x14ac:dyDescent="0.3">
      <c r="A297" s="505">
        <v>27</v>
      </c>
      <c r="B297" s="506" t="s">
        <v>478</v>
      </c>
      <c r="C297" s="506" t="s">
        <v>486</v>
      </c>
      <c r="D297" s="571" t="s">
        <v>1611</v>
      </c>
      <c r="E297" s="572" t="s">
        <v>492</v>
      </c>
      <c r="F297" s="506" t="s">
        <v>479</v>
      </c>
      <c r="G297" s="506" t="s">
        <v>729</v>
      </c>
      <c r="H297" s="506" t="s">
        <v>452</v>
      </c>
      <c r="I297" s="506" t="s">
        <v>1090</v>
      </c>
      <c r="J297" s="506" t="s">
        <v>731</v>
      </c>
      <c r="K297" s="506" t="s">
        <v>1091</v>
      </c>
      <c r="L297" s="507">
        <v>207.32</v>
      </c>
      <c r="M297" s="507">
        <v>207.32</v>
      </c>
      <c r="N297" s="506">
        <v>1</v>
      </c>
      <c r="O297" s="573">
        <v>0.5</v>
      </c>
      <c r="P297" s="507"/>
      <c r="Q297" s="527">
        <v>0</v>
      </c>
      <c r="R297" s="506"/>
      <c r="S297" s="527">
        <v>0</v>
      </c>
      <c r="T297" s="573"/>
      <c r="U297" s="528">
        <v>0</v>
      </c>
    </row>
    <row r="298" spans="1:21" ht="14.4" customHeight="1" x14ac:dyDescent="0.3">
      <c r="A298" s="505">
        <v>27</v>
      </c>
      <c r="B298" s="506" t="s">
        <v>478</v>
      </c>
      <c r="C298" s="506" t="s">
        <v>486</v>
      </c>
      <c r="D298" s="571" t="s">
        <v>1611</v>
      </c>
      <c r="E298" s="572" t="s">
        <v>492</v>
      </c>
      <c r="F298" s="506" t="s">
        <v>479</v>
      </c>
      <c r="G298" s="506" t="s">
        <v>733</v>
      </c>
      <c r="H298" s="506" t="s">
        <v>452</v>
      </c>
      <c r="I298" s="506" t="s">
        <v>1092</v>
      </c>
      <c r="J298" s="506" t="s">
        <v>1093</v>
      </c>
      <c r="K298" s="506" t="s">
        <v>1094</v>
      </c>
      <c r="L298" s="507">
        <v>3480.65</v>
      </c>
      <c r="M298" s="507">
        <v>3480.65</v>
      </c>
      <c r="N298" s="506">
        <v>1</v>
      </c>
      <c r="O298" s="573">
        <v>0.5</v>
      </c>
      <c r="P298" s="507">
        <v>3480.65</v>
      </c>
      <c r="Q298" s="527">
        <v>1</v>
      </c>
      <c r="R298" s="506">
        <v>1</v>
      </c>
      <c r="S298" s="527">
        <v>1</v>
      </c>
      <c r="T298" s="573">
        <v>0.5</v>
      </c>
      <c r="U298" s="528">
        <v>1</v>
      </c>
    </row>
    <row r="299" spans="1:21" ht="14.4" customHeight="1" x14ac:dyDescent="0.3">
      <c r="A299" s="505">
        <v>27</v>
      </c>
      <c r="B299" s="506" t="s">
        <v>478</v>
      </c>
      <c r="C299" s="506" t="s">
        <v>486</v>
      </c>
      <c r="D299" s="571" t="s">
        <v>1611</v>
      </c>
      <c r="E299" s="572" t="s">
        <v>492</v>
      </c>
      <c r="F299" s="506" t="s">
        <v>479</v>
      </c>
      <c r="G299" s="506" t="s">
        <v>733</v>
      </c>
      <c r="H299" s="506" t="s">
        <v>452</v>
      </c>
      <c r="I299" s="506" t="s">
        <v>734</v>
      </c>
      <c r="J299" s="506" t="s">
        <v>735</v>
      </c>
      <c r="K299" s="506" t="s">
        <v>736</v>
      </c>
      <c r="L299" s="507">
        <v>1992.86</v>
      </c>
      <c r="M299" s="507">
        <v>5978.58</v>
      </c>
      <c r="N299" s="506">
        <v>3</v>
      </c>
      <c r="O299" s="573">
        <v>1.5</v>
      </c>
      <c r="P299" s="507">
        <v>1992.86</v>
      </c>
      <c r="Q299" s="527">
        <v>0.33333333333333331</v>
      </c>
      <c r="R299" s="506">
        <v>1</v>
      </c>
      <c r="S299" s="527">
        <v>0.33333333333333331</v>
      </c>
      <c r="T299" s="573">
        <v>0.5</v>
      </c>
      <c r="U299" s="528">
        <v>0.33333333333333331</v>
      </c>
    </row>
    <row r="300" spans="1:21" ht="14.4" customHeight="1" x14ac:dyDescent="0.3">
      <c r="A300" s="505">
        <v>27</v>
      </c>
      <c r="B300" s="506" t="s">
        <v>478</v>
      </c>
      <c r="C300" s="506" t="s">
        <v>486</v>
      </c>
      <c r="D300" s="571" t="s">
        <v>1611</v>
      </c>
      <c r="E300" s="572" t="s">
        <v>492</v>
      </c>
      <c r="F300" s="506" t="s">
        <v>479</v>
      </c>
      <c r="G300" s="506" t="s">
        <v>740</v>
      </c>
      <c r="H300" s="506" t="s">
        <v>452</v>
      </c>
      <c r="I300" s="506" t="s">
        <v>1095</v>
      </c>
      <c r="J300" s="506" t="s">
        <v>742</v>
      </c>
      <c r="K300" s="506" t="s">
        <v>1096</v>
      </c>
      <c r="L300" s="507">
        <v>15.55</v>
      </c>
      <c r="M300" s="507">
        <v>46.650000000000006</v>
      </c>
      <c r="N300" s="506">
        <v>3</v>
      </c>
      <c r="O300" s="573">
        <v>1</v>
      </c>
      <c r="P300" s="507">
        <v>46.650000000000006</v>
      </c>
      <c r="Q300" s="527">
        <v>1</v>
      </c>
      <c r="R300" s="506">
        <v>3</v>
      </c>
      <c r="S300" s="527">
        <v>1</v>
      </c>
      <c r="T300" s="573">
        <v>1</v>
      </c>
      <c r="U300" s="528">
        <v>1</v>
      </c>
    </row>
    <row r="301" spans="1:21" ht="14.4" customHeight="1" x14ac:dyDescent="0.3">
      <c r="A301" s="505">
        <v>27</v>
      </c>
      <c r="B301" s="506" t="s">
        <v>478</v>
      </c>
      <c r="C301" s="506" t="s">
        <v>486</v>
      </c>
      <c r="D301" s="571" t="s">
        <v>1611</v>
      </c>
      <c r="E301" s="572" t="s">
        <v>492</v>
      </c>
      <c r="F301" s="506" t="s">
        <v>479</v>
      </c>
      <c r="G301" s="506" t="s">
        <v>570</v>
      </c>
      <c r="H301" s="506" t="s">
        <v>452</v>
      </c>
      <c r="I301" s="506" t="s">
        <v>1097</v>
      </c>
      <c r="J301" s="506" t="s">
        <v>572</v>
      </c>
      <c r="K301" s="506" t="s">
        <v>573</v>
      </c>
      <c r="L301" s="507">
        <v>556.04</v>
      </c>
      <c r="M301" s="507">
        <v>556.04</v>
      </c>
      <c r="N301" s="506">
        <v>1</v>
      </c>
      <c r="O301" s="573">
        <v>0.5</v>
      </c>
      <c r="P301" s="507">
        <v>556.04</v>
      </c>
      <c r="Q301" s="527">
        <v>1</v>
      </c>
      <c r="R301" s="506">
        <v>1</v>
      </c>
      <c r="S301" s="527">
        <v>1</v>
      </c>
      <c r="T301" s="573">
        <v>0.5</v>
      </c>
      <c r="U301" s="528">
        <v>1</v>
      </c>
    </row>
    <row r="302" spans="1:21" ht="14.4" customHeight="1" x14ac:dyDescent="0.3">
      <c r="A302" s="505">
        <v>27</v>
      </c>
      <c r="B302" s="506" t="s">
        <v>478</v>
      </c>
      <c r="C302" s="506" t="s">
        <v>486</v>
      </c>
      <c r="D302" s="571" t="s">
        <v>1611</v>
      </c>
      <c r="E302" s="572" t="s">
        <v>492</v>
      </c>
      <c r="F302" s="506" t="s">
        <v>479</v>
      </c>
      <c r="G302" s="506" t="s">
        <v>744</v>
      </c>
      <c r="H302" s="506" t="s">
        <v>1612</v>
      </c>
      <c r="I302" s="506" t="s">
        <v>745</v>
      </c>
      <c r="J302" s="506" t="s">
        <v>746</v>
      </c>
      <c r="K302" s="506" t="s">
        <v>747</v>
      </c>
      <c r="L302" s="507">
        <v>42.51</v>
      </c>
      <c r="M302" s="507">
        <v>170.04</v>
      </c>
      <c r="N302" s="506">
        <v>4</v>
      </c>
      <c r="O302" s="573">
        <v>2</v>
      </c>
      <c r="P302" s="507">
        <v>85.02</v>
      </c>
      <c r="Q302" s="527">
        <v>0.5</v>
      </c>
      <c r="R302" s="506">
        <v>2</v>
      </c>
      <c r="S302" s="527">
        <v>0.5</v>
      </c>
      <c r="T302" s="573">
        <v>1</v>
      </c>
      <c r="U302" s="528">
        <v>0.5</v>
      </c>
    </row>
    <row r="303" spans="1:21" ht="14.4" customHeight="1" x14ac:dyDescent="0.3">
      <c r="A303" s="505">
        <v>27</v>
      </c>
      <c r="B303" s="506" t="s">
        <v>478</v>
      </c>
      <c r="C303" s="506" t="s">
        <v>486</v>
      </c>
      <c r="D303" s="571" t="s">
        <v>1611</v>
      </c>
      <c r="E303" s="572" t="s">
        <v>492</v>
      </c>
      <c r="F303" s="506" t="s">
        <v>479</v>
      </c>
      <c r="G303" s="506" t="s">
        <v>744</v>
      </c>
      <c r="H303" s="506" t="s">
        <v>1612</v>
      </c>
      <c r="I303" s="506" t="s">
        <v>1098</v>
      </c>
      <c r="J303" s="506" t="s">
        <v>746</v>
      </c>
      <c r="K303" s="506" t="s">
        <v>1099</v>
      </c>
      <c r="L303" s="507">
        <v>85.02</v>
      </c>
      <c r="M303" s="507">
        <v>85.02</v>
      </c>
      <c r="N303" s="506">
        <v>1</v>
      </c>
      <c r="O303" s="573">
        <v>0.5</v>
      </c>
      <c r="P303" s="507"/>
      <c r="Q303" s="527">
        <v>0</v>
      </c>
      <c r="R303" s="506"/>
      <c r="S303" s="527">
        <v>0</v>
      </c>
      <c r="T303" s="573"/>
      <c r="U303" s="528">
        <v>0</v>
      </c>
    </row>
    <row r="304" spans="1:21" ht="14.4" customHeight="1" x14ac:dyDescent="0.3">
      <c r="A304" s="505">
        <v>27</v>
      </c>
      <c r="B304" s="506" t="s">
        <v>478</v>
      </c>
      <c r="C304" s="506" t="s">
        <v>486</v>
      </c>
      <c r="D304" s="571" t="s">
        <v>1611</v>
      </c>
      <c r="E304" s="572" t="s">
        <v>492</v>
      </c>
      <c r="F304" s="506" t="s">
        <v>479</v>
      </c>
      <c r="G304" s="506" t="s">
        <v>744</v>
      </c>
      <c r="H304" s="506" t="s">
        <v>452</v>
      </c>
      <c r="I304" s="506" t="s">
        <v>1100</v>
      </c>
      <c r="J304" s="506" t="s">
        <v>1101</v>
      </c>
      <c r="K304" s="506" t="s">
        <v>747</v>
      </c>
      <c r="L304" s="507">
        <v>42.51</v>
      </c>
      <c r="M304" s="507">
        <v>255.06</v>
      </c>
      <c r="N304" s="506">
        <v>6</v>
      </c>
      <c r="O304" s="573">
        <v>2</v>
      </c>
      <c r="P304" s="507">
        <v>170.04</v>
      </c>
      <c r="Q304" s="527">
        <v>0.66666666666666663</v>
      </c>
      <c r="R304" s="506">
        <v>4</v>
      </c>
      <c r="S304" s="527">
        <v>0.66666666666666663</v>
      </c>
      <c r="T304" s="573">
        <v>1</v>
      </c>
      <c r="U304" s="528">
        <v>0.5</v>
      </c>
    </row>
    <row r="305" spans="1:21" ht="14.4" customHeight="1" x14ac:dyDescent="0.3">
      <c r="A305" s="505">
        <v>27</v>
      </c>
      <c r="B305" s="506" t="s">
        <v>478</v>
      </c>
      <c r="C305" s="506" t="s">
        <v>486</v>
      </c>
      <c r="D305" s="571" t="s">
        <v>1611</v>
      </c>
      <c r="E305" s="572" t="s">
        <v>492</v>
      </c>
      <c r="F305" s="506" t="s">
        <v>479</v>
      </c>
      <c r="G305" s="506" t="s">
        <v>1102</v>
      </c>
      <c r="H305" s="506" t="s">
        <v>452</v>
      </c>
      <c r="I305" s="506" t="s">
        <v>1103</v>
      </c>
      <c r="J305" s="506" t="s">
        <v>1104</v>
      </c>
      <c r="K305" s="506" t="s">
        <v>1105</v>
      </c>
      <c r="L305" s="507">
        <v>31.23</v>
      </c>
      <c r="M305" s="507">
        <v>93.69</v>
      </c>
      <c r="N305" s="506">
        <v>3</v>
      </c>
      <c r="O305" s="573">
        <v>0.5</v>
      </c>
      <c r="P305" s="507">
        <v>93.69</v>
      </c>
      <c r="Q305" s="527">
        <v>1</v>
      </c>
      <c r="R305" s="506">
        <v>3</v>
      </c>
      <c r="S305" s="527">
        <v>1</v>
      </c>
      <c r="T305" s="573">
        <v>0.5</v>
      </c>
      <c r="U305" s="528">
        <v>1</v>
      </c>
    </row>
    <row r="306" spans="1:21" ht="14.4" customHeight="1" x14ac:dyDescent="0.3">
      <c r="A306" s="505">
        <v>27</v>
      </c>
      <c r="B306" s="506" t="s">
        <v>478</v>
      </c>
      <c r="C306" s="506" t="s">
        <v>486</v>
      </c>
      <c r="D306" s="571" t="s">
        <v>1611</v>
      </c>
      <c r="E306" s="572" t="s">
        <v>492</v>
      </c>
      <c r="F306" s="506" t="s">
        <v>479</v>
      </c>
      <c r="G306" s="506" t="s">
        <v>1106</v>
      </c>
      <c r="H306" s="506" t="s">
        <v>452</v>
      </c>
      <c r="I306" s="506" t="s">
        <v>1107</v>
      </c>
      <c r="J306" s="506" t="s">
        <v>1108</v>
      </c>
      <c r="K306" s="506" t="s">
        <v>846</v>
      </c>
      <c r="L306" s="507">
        <v>12.15</v>
      </c>
      <c r="M306" s="507">
        <v>12.15</v>
      </c>
      <c r="N306" s="506">
        <v>1</v>
      </c>
      <c r="O306" s="573">
        <v>0.5</v>
      </c>
      <c r="P306" s="507">
        <v>12.15</v>
      </c>
      <c r="Q306" s="527">
        <v>1</v>
      </c>
      <c r="R306" s="506">
        <v>1</v>
      </c>
      <c r="S306" s="527">
        <v>1</v>
      </c>
      <c r="T306" s="573">
        <v>0.5</v>
      </c>
      <c r="U306" s="528">
        <v>1</v>
      </c>
    </row>
    <row r="307" spans="1:21" ht="14.4" customHeight="1" x14ac:dyDescent="0.3">
      <c r="A307" s="505">
        <v>27</v>
      </c>
      <c r="B307" s="506" t="s">
        <v>478</v>
      </c>
      <c r="C307" s="506" t="s">
        <v>486</v>
      </c>
      <c r="D307" s="571" t="s">
        <v>1611</v>
      </c>
      <c r="E307" s="572" t="s">
        <v>492</v>
      </c>
      <c r="F307" s="506" t="s">
        <v>479</v>
      </c>
      <c r="G307" s="506" t="s">
        <v>945</v>
      </c>
      <c r="H307" s="506" t="s">
        <v>452</v>
      </c>
      <c r="I307" s="506" t="s">
        <v>1109</v>
      </c>
      <c r="J307" s="506" t="s">
        <v>1110</v>
      </c>
      <c r="K307" s="506" t="s">
        <v>1111</v>
      </c>
      <c r="L307" s="507">
        <v>11.3</v>
      </c>
      <c r="M307" s="507">
        <v>11.3</v>
      </c>
      <c r="N307" s="506">
        <v>1</v>
      </c>
      <c r="O307" s="573">
        <v>1</v>
      </c>
      <c r="P307" s="507"/>
      <c r="Q307" s="527">
        <v>0</v>
      </c>
      <c r="R307" s="506"/>
      <c r="S307" s="527">
        <v>0</v>
      </c>
      <c r="T307" s="573"/>
      <c r="U307" s="528">
        <v>0</v>
      </c>
    </row>
    <row r="308" spans="1:21" ht="14.4" customHeight="1" x14ac:dyDescent="0.3">
      <c r="A308" s="505">
        <v>27</v>
      </c>
      <c r="B308" s="506" t="s">
        <v>478</v>
      </c>
      <c r="C308" s="506" t="s">
        <v>486</v>
      </c>
      <c r="D308" s="571" t="s">
        <v>1611</v>
      </c>
      <c r="E308" s="572" t="s">
        <v>492</v>
      </c>
      <c r="F308" s="506" t="s">
        <v>479</v>
      </c>
      <c r="G308" s="506" t="s">
        <v>748</v>
      </c>
      <c r="H308" s="506" t="s">
        <v>452</v>
      </c>
      <c r="I308" s="506" t="s">
        <v>949</v>
      </c>
      <c r="J308" s="506" t="s">
        <v>950</v>
      </c>
      <c r="K308" s="506" t="s">
        <v>751</v>
      </c>
      <c r="L308" s="507">
        <v>32.81</v>
      </c>
      <c r="M308" s="507">
        <v>328.1</v>
      </c>
      <c r="N308" s="506">
        <v>10</v>
      </c>
      <c r="O308" s="573">
        <v>1</v>
      </c>
      <c r="P308" s="507">
        <v>328.1</v>
      </c>
      <c r="Q308" s="527">
        <v>1</v>
      </c>
      <c r="R308" s="506">
        <v>10</v>
      </c>
      <c r="S308" s="527">
        <v>1</v>
      </c>
      <c r="T308" s="573">
        <v>1</v>
      </c>
      <c r="U308" s="528">
        <v>1</v>
      </c>
    </row>
    <row r="309" spans="1:21" ht="14.4" customHeight="1" x14ac:dyDescent="0.3">
      <c r="A309" s="505">
        <v>27</v>
      </c>
      <c r="B309" s="506" t="s">
        <v>478</v>
      </c>
      <c r="C309" s="506" t="s">
        <v>486</v>
      </c>
      <c r="D309" s="571" t="s">
        <v>1611</v>
      </c>
      <c r="E309" s="572" t="s">
        <v>492</v>
      </c>
      <c r="F309" s="506" t="s">
        <v>479</v>
      </c>
      <c r="G309" s="506" t="s">
        <v>752</v>
      </c>
      <c r="H309" s="506" t="s">
        <v>452</v>
      </c>
      <c r="I309" s="506" t="s">
        <v>1112</v>
      </c>
      <c r="J309" s="506" t="s">
        <v>1113</v>
      </c>
      <c r="K309" s="506" t="s">
        <v>1114</v>
      </c>
      <c r="L309" s="507">
        <v>84.39</v>
      </c>
      <c r="M309" s="507">
        <v>168.78</v>
      </c>
      <c r="N309" s="506">
        <v>2</v>
      </c>
      <c r="O309" s="573">
        <v>0.5</v>
      </c>
      <c r="P309" s="507"/>
      <c r="Q309" s="527">
        <v>0</v>
      </c>
      <c r="R309" s="506"/>
      <c r="S309" s="527">
        <v>0</v>
      </c>
      <c r="T309" s="573"/>
      <c r="U309" s="528">
        <v>0</v>
      </c>
    </row>
    <row r="310" spans="1:21" ht="14.4" customHeight="1" x14ac:dyDescent="0.3">
      <c r="A310" s="505">
        <v>27</v>
      </c>
      <c r="B310" s="506" t="s">
        <v>478</v>
      </c>
      <c r="C310" s="506" t="s">
        <v>486</v>
      </c>
      <c r="D310" s="571" t="s">
        <v>1611</v>
      </c>
      <c r="E310" s="572" t="s">
        <v>492</v>
      </c>
      <c r="F310" s="506" t="s">
        <v>479</v>
      </c>
      <c r="G310" s="506" t="s">
        <v>752</v>
      </c>
      <c r="H310" s="506" t="s">
        <v>452</v>
      </c>
      <c r="I310" s="506" t="s">
        <v>1115</v>
      </c>
      <c r="J310" s="506" t="s">
        <v>1116</v>
      </c>
      <c r="K310" s="506" t="s">
        <v>755</v>
      </c>
      <c r="L310" s="507">
        <v>50.64</v>
      </c>
      <c r="M310" s="507">
        <v>253.20000000000002</v>
      </c>
      <c r="N310" s="506">
        <v>5</v>
      </c>
      <c r="O310" s="573">
        <v>1</v>
      </c>
      <c r="P310" s="507">
        <v>101.28</v>
      </c>
      <c r="Q310" s="527">
        <v>0.39999999999999997</v>
      </c>
      <c r="R310" s="506">
        <v>2</v>
      </c>
      <c r="S310" s="527">
        <v>0.4</v>
      </c>
      <c r="T310" s="573">
        <v>0.5</v>
      </c>
      <c r="U310" s="528">
        <v>0.5</v>
      </c>
    </row>
    <row r="311" spans="1:21" ht="14.4" customHeight="1" x14ac:dyDescent="0.3">
      <c r="A311" s="505">
        <v>27</v>
      </c>
      <c r="B311" s="506" t="s">
        <v>478</v>
      </c>
      <c r="C311" s="506" t="s">
        <v>486</v>
      </c>
      <c r="D311" s="571" t="s">
        <v>1611</v>
      </c>
      <c r="E311" s="572" t="s">
        <v>492</v>
      </c>
      <c r="F311" s="506" t="s">
        <v>479</v>
      </c>
      <c r="G311" s="506" t="s">
        <v>752</v>
      </c>
      <c r="H311" s="506" t="s">
        <v>452</v>
      </c>
      <c r="I311" s="506" t="s">
        <v>753</v>
      </c>
      <c r="J311" s="506" t="s">
        <v>754</v>
      </c>
      <c r="K311" s="506" t="s">
        <v>755</v>
      </c>
      <c r="L311" s="507">
        <v>50.64</v>
      </c>
      <c r="M311" s="507">
        <v>50.64</v>
      </c>
      <c r="N311" s="506">
        <v>1</v>
      </c>
      <c r="O311" s="573">
        <v>1</v>
      </c>
      <c r="P311" s="507"/>
      <c r="Q311" s="527">
        <v>0</v>
      </c>
      <c r="R311" s="506"/>
      <c r="S311" s="527">
        <v>0</v>
      </c>
      <c r="T311" s="573"/>
      <c r="U311" s="528">
        <v>0</v>
      </c>
    </row>
    <row r="312" spans="1:21" ht="14.4" customHeight="1" x14ac:dyDescent="0.3">
      <c r="A312" s="505">
        <v>27</v>
      </c>
      <c r="B312" s="506" t="s">
        <v>478</v>
      </c>
      <c r="C312" s="506" t="s">
        <v>486</v>
      </c>
      <c r="D312" s="571" t="s">
        <v>1611</v>
      </c>
      <c r="E312" s="572" t="s">
        <v>492</v>
      </c>
      <c r="F312" s="506" t="s">
        <v>479</v>
      </c>
      <c r="G312" s="506" t="s">
        <v>756</v>
      </c>
      <c r="H312" s="506" t="s">
        <v>452</v>
      </c>
      <c r="I312" s="506" t="s">
        <v>760</v>
      </c>
      <c r="J312" s="506" t="s">
        <v>761</v>
      </c>
      <c r="K312" s="506" t="s">
        <v>762</v>
      </c>
      <c r="L312" s="507">
        <v>45.03</v>
      </c>
      <c r="M312" s="507">
        <v>90.06</v>
      </c>
      <c r="N312" s="506">
        <v>2</v>
      </c>
      <c r="O312" s="573">
        <v>0.5</v>
      </c>
      <c r="P312" s="507">
        <v>90.06</v>
      </c>
      <c r="Q312" s="527">
        <v>1</v>
      </c>
      <c r="R312" s="506">
        <v>2</v>
      </c>
      <c r="S312" s="527">
        <v>1</v>
      </c>
      <c r="T312" s="573">
        <v>0.5</v>
      </c>
      <c r="U312" s="528">
        <v>1</v>
      </c>
    </row>
    <row r="313" spans="1:21" ht="14.4" customHeight="1" x14ac:dyDescent="0.3">
      <c r="A313" s="505">
        <v>27</v>
      </c>
      <c r="B313" s="506" t="s">
        <v>478</v>
      </c>
      <c r="C313" s="506" t="s">
        <v>486</v>
      </c>
      <c r="D313" s="571" t="s">
        <v>1611</v>
      </c>
      <c r="E313" s="572" t="s">
        <v>492</v>
      </c>
      <c r="F313" s="506" t="s">
        <v>479</v>
      </c>
      <c r="G313" s="506" t="s">
        <v>1117</v>
      </c>
      <c r="H313" s="506" t="s">
        <v>452</v>
      </c>
      <c r="I313" s="506" t="s">
        <v>1118</v>
      </c>
      <c r="J313" s="506" t="s">
        <v>1119</v>
      </c>
      <c r="K313" s="506" t="s">
        <v>1120</v>
      </c>
      <c r="L313" s="507">
        <v>94.7</v>
      </c>
      <c r="M313" s="507">
        <v>284.10000000000002</v>
      </c>
      <c r="N313" s="506">
        <v>3</v>
      </c>
      <c r="O313" s="573">
        <v>2.5</v>
      </c>
      <c r="P313" s="507">
        <v>94.7</v>
      </c>
      <c r="Q313" s="527">
        <v>0.33333333333333331</v>
      </c>
      <c r="R313" s="506">
        <v>1</v>
      </c>
      <c r="S313" s="527">
        <v>0.33333333333333331</v>
      </c>
      <c r="T313" s="573">
        <v>0.5</v>
      </c>
      <c r="U313" s="528">
        <v>0.2</v>
      </c>
    </row>
    <row r="314" spans="1:21" ht="14.4" customHeight="1" x14ac:dyDescent="0.3">
      <c r="A314" s="505">
        <v>27</v>
      </c>
      <c r="B314" s="506" t="s">
        <v>478</v>
      </c>
      <c r="C314" s="506" t="s">
        <v>486</v>
      </c>
      <c r="D314" s="571" t="s">
        <v>1611</v>
      </c>
      <c r="E314" s="572" t="s">
        <v>492</v>
      </c>
      <c r="F314" s="506" t="s">
        <v>479</v>
      </c>
      <c r="G314" s="506" t="s">
        <v>1121</v>
      </c>
      <c r="H314" s="506" t="s">
        <v>452</v>
      </c>
      <c r="I314" s="506" t="s">
        <v>1122</v>
      </c>
      <c r="J314" s="506" t="s">
        <v>1123</v>
      </c>
      <c r="K314" s="506" t="s">
        <v>1124</v>
      </c>
      <c r="L314" s="507">
        <v>159.71</v>
      </c>
      <c r="M314" s="507">
        <v>479.13</v>
      </c>
      <c r="N314" s="506">
        <v>3</v>
      </c>
      <c r="O314" s="573">
        <v>0.5</v>
      </c>
      <c r="P314" s="507">
        <v>479.13</v>
      </c>
      <c r="Q314" s="527">
        <v>1</v>
      </c>
      <c r="R314" s="506">
        <v>3</v>
      </c>
      <c r="S314" s="527">
        <v>1</v>
      </c>
      <c r="T314" s="573">
        <v>0.5</v>
      </c>
      <c r="U314" s="528">
        <v>1</v>
      </c>
    </row>
    <row r="315" spans="1:21" ht="14.4" customHeight="1" x14ac:dyDescent="0.3">
      <c r="A315" s="505">
        <v>27</v>
      </c>
      <c r="B315" s="506" t="s">
        <v>478</v>
      </c>
      <c r="C315" s="506" t="s">
        <v>486</v>
      </c>
      <c r="D315" s="571" t="s">
        <v>1611</v>
      </c>
      <c r="E315" s="572" t="s">
        <v>492</v>
      </c>
      <c r="F315" s="506" t="s">
        <v>479</v>
      </c>
      <c r="G315" s="506" t="s">
        <v>578</v>
      </c>
      <c r="H315" s="506" t="s">
        <v>452</v>
      </c>
      <c r="I315" s="506" t="s">
        <v>579</v>
      </c>
      <c r="J315" s="506" t="s">
        <v>580</v>
      </c>
      <c r="K315" s="506" t="s">
        <v>581</v>
      </c>
      <c r="L315" s="507">
        <v>164.01</v>
      </c>
      <c r="M315" s="507">
        <v>164.01</v>
      </c>
      <c r="N315" s="506">
        <v>1</v>
      </c>
      <c r="O315" s="573">
        <v>0.5</v>
      </c>
      <c r="P315" s="507"/>
      <c r="Q315" s="527">
        <v>0</v>
      </c>
      <c r="R315" s="506"/>
      <c r="S315" s="527">
        <v>0</v>
      </c>
      <c r="T315" s="573"/>
      <c r="U315" s="528">
        <v>0</v>
      </c>
    </row>
    <row r="316" spans="1:21" ht="14.4" customHeight="1" x14ac:dyDescent="0.3">
      <c r="A316" s="505">
        <v>27</v>
      </c>
      <c r="B316" s="506" t="s">
        <v>478</v>
      </c>
      <c r="C316" s="506" t="s">
        <v>486</v>
      </c>
      <c r="D316" s="571" t="s">
        <v>1611</v>
      </c>
      <c r="E316" s="572" t="s">
        <v>492</v>
      </c>
      <c r="F316" s="506" t="s">
        <v>479</v>
      </c>
      <c r="G316" s="506" t="s">
        <v>578</v>
      </c>
      <c r="H316" s="506" t="s">
        <v>452</v>
      </c>
      <c r="I316" s="506" t="s">
        <v>1125</v>
      </c>
      <c r="J316" s="506" t="s">
        <v>1126</v>
      </c>
      <c r="K316" s="506" t="s">
        <v>1127</v>
      </c>
      <c r="L316" s="507">
        <v>147.61000000000001</v>
      </c>
      <c r="M316" s="507">
        <v>147.61000000000001</v>
      </c>
      <c r="N316" s="506">
        <v>1</v>
      </c>
      <c r="O316" s="573">
        <v>0.5</v>
      </c>
      <c r="P316" s="507">
        <v>147.61000000000001</v>
      </c>
      <c r="Q316" s="527">
        <v>1</v>
      </c>
      <c r="R316" s="506">
        <v>1</v>
      </c>
      <c r="S316" s="527">
        <v>1</v>
      </c>
      <c r="T316" s="573">
        <v>0.5</v>
      </c>
      <c r="U316" s="528">
        <v>1</v>
      </c>
    </row>
    <row r="317" spans="1:21" ht="14.4" customHeight="1" x14ac:dyDescent="0.3">
      <c r="A317" s="505">
        <v>27</v>
      </c>
      <c r="B317" s="506" t="s">
        <v>478</v>
      </c>
      <c r="C317" s="506" t="s">
        <v>486</v>
      </c>
      <c r="D317" s="571" t="s">
        <v>1611</v>
      </c>
      <c r="E317" s="572" t="s">
        <v>492</v>
      </c>
      <c r="F317" s="506" t="s">
        <v>479</v>
      </c>
      <c r="G317" s="506" t="s">
        <v>578</v>
      </c>
      <c r="H317" s="506" t="s">
        <v>452</v>
      </c>
      <c r="I317" s="506" t="s">
        <v>1128</v>
      </c>
      <c r="J317" s="506" t="s">
        <v>766</v>
      </c>
      <c r="K317" s="506" t="s">
        <v>1129</v>
      </c>
      <c r="L317" s="507">
        <v>164.01</v>
      </c>
      <c r="M317" s="507">
        <v>164.01</v>
      </c>
      <c r="N317" s="506">
        <v>1</v>
      </c>
      <c r="O317" s="573">
        <v>0.5</v>
      </c>
      <c r="P317" s="507">
        <v>164.01</v>
      </c>
      <c r="Q317" s="527">
        <v>1</v>
      </c>
      <c r="R317" s="506">
        <v>1</v>
      </c>
      <c r="S317" s="527">
        <v>1</v>
      </c>
      <c r="T317" s="573">
        <v>0.5</v>
      </c>
      <c r="U317" s="528">
        <v>1</v>
      </c>
    </row>
    <row r="318" spans="1:21" ht="14.4" customHeight="1" x14ac:dyDescent="0.3">
      <c r="A318" s="505">
        <v>27</v>
      </c>
      <c r="B318" s="506" t="s">
        <v>478</v>
      </c>
      <c r="C318" s="506" t="s">
        <v>486</v>
      </c>
      <c r="D318" s="571" t="s">
        <v>1611</v>
      </c>
      <c r="E318" s="572" t="s">
        <v>492</v>
      </c>
      <c r="F318" s="506" t="s">
        <v>479</v>
      </c>
      <c r="G318" s="506" t="s">
        <v>1130</v>
      </c>
      <c r="H318" s="506" t="s">
        <v>452</v>
      </c>
      <c r="I318" s="506" t="s">
        <v>1131</v>
      </c>
      <c r="J318" s="506" t="s">
        <v>1132</v>
      </c>
      <c r="K318" s="506" t="s">
        <v>1133</v>
      </c>
      <c r="L318" s="507">
        <v>593.25</v>
      </c>
      <c r="M318" s="507">
        <v>1186.5</v>
      </c>
      <c r="N318" s="506">
        <v>2</v>
      </c>
      <c r="O318" s="573">
        <v>1</v>
      </c>
      <c r="P318" s="507"/>
      <c r="Q318" s="527">
        <v>0</v>
      </c>
      <c r="R318" s="506"/>
      <c r="S318" s="527">
        <v>0</v>
      </c>
      <c r="T318" s="573"/>
      <c r="U318" s="528">
        <v>0</v>
      </c>
    </row>
    <row r="319" spans="1:21" ht="14.4" customHeight="1" x14ac:dyDescent="0.3">
      <c r="A319" s="505">
        <v>27</v>
      </c>
      <c r="B319" s="506" t="s">
        <v>478</v>
      </c>
      <c r="C319" s="506" t="s">
        <v>486</v>
      </c>
      <c r="D319" s="571" t="s">
        <v>1611</v>
      </c>
      <c r="E319" s="572" t="s">
        <v>492</v>
      </c>
      <c r="F319" s="506" t="s">
        <v>479</v>
      </c>
      <c r="G319" s="506" t="s">
        <v>1130</v>
      </c>
      <c r="H319" s="506" t="s">
        <v>452</v>
      </c>
      <c r="I319" s="506" t="s">
        <v>1134</v>
      </c>
      <c r="J319" s="506" t="s">
        <v>1132</v>
      </c>
      <c r="K319" s="506" t="s">
        <v>1135</v>
      </c>
      <c r="L319" s="507">
        <v>296.62</v>
      </c>
      <c r="M319" s="507">
        <v>296.62</v>
      </c>
      <c r="N319" s="506">
        <v>1</v>
      </c>
      <c r="O319" s="573">
        <v>0.5</v>
      </c>
      <c r="P319" s="507"/>
      <c r="Q319" s="527">
        <v>0</v>
      </c>
      <c r="R319" s="506"/>
      <c r="S319" s="527">
        <v>0</v>
      </c>
      <c r="T319" s="573"/>
      <c r="U319" s="528">
        <v>0</v>
      </c>
    </row>
    <row r="320" spans="1:21" ht="14.4" customHeight="1" x14ac:dyDescent="0.3">
      <c r="A320" s="505">
        <v>27</v>
      </c>
      <c r="B320" s="506" t="s">
        <v>478</v>
      </c>
      <c r="C320" s="506" t="s">
        <v>486</v>
      </c>
      <c r="D320" s="571" t="s">
        <v>1611</v>
      </c>
      <c r="E320" s="572" t="s">
        <v>492</v>
      </c>
      <c r="F320" s="506" t="s">
        <v>479</v>
      </c>
      <c r="G320" s="506" t="s">
        <v>1136</v>
      </c>
      <c r="H320" s="506" t="s">
        <v>452</v>
      </c>
      <c r="I320" s="506" t="s">
        <v>1137</v>
      </c>
      <c r="J320" s="506" t="s">
        <v>1138</v>
      </c>
      <c r="K320" s="506" t="s">
        <v>1139</v>
      </c>
      <c r="L320" s="507">
        <v>1965.69</v>
      </c>
      <c r="M320" s="507">
        <v>3931.38</v>
      </c>
      <c r="N320" s="506">
        <v>2</v>
      </c>
      <c r="O320" s="573">
        <v>0.5</v>
      </c>
      <c r="P320" s="507"/>
      <c r="Q320" s="527">
        <v>0</v>
      </c>
      <c r="R320" s="506"/>
      <c r="S320" s="527">
        <v>0</v>
      </c>
      <c r="T320" s="573"/>
      <c r="U320" s="528">
        <v>0</v>
      </c>
    </row>
    <row r="321" spans="1:21" ht="14.4" customHeight="1" x14ac:dyDescent="0.3">
      <c r="A321" s="505">
        <v>27</v>
      </c>
      <c r="B321" s="506" t="s">
        <v>478</v>
      </c>
      <c r="C321" s="506" t="s">
        <v>486</v>
      </c>
      <c r="D321" s="571" t="s">
        <v>1611</v>
      </c>
      <c r="E321" s="572" t="s">
        <v>492</v>
      </c>
      <c r="F321" s="506" t="s">
        <v>479</v>
      </c>
      <c r="G321" s="506" t="s">
        <v>1136</v>
      </c>
      <c r="H321" s="506" t="s">
        <v>452</v>
      </c>
      <c r="I321" s="506" t="s">
        <v>1140</v>
      </c>
      <c r="J321" s="506" t="s">
        <v>1138</v>
      </c>
      <c r="K321" s="506" t="s">
        <v>1141</v>
      </c>
      <c r="L321" s="507">
        <v>982.84</v>
      </c>
      <c r="M321" s="507">
        <v>3931.36</v>
      </c>
      <c r="N321" s="506">
        <v>4</v>
      </c>
      <c r="O321" s="573">
        <v>0.5</v>
      </c>
      <c r="P321" s="507">
        <v>3931.36</v>
      </c>
      <c r="Q321" s="527">
        <v>1</v>
      </c>
      <c r="R321" s="506">
        <v>4</v>
      </c>
      <c r="S321" s="527">
        <v>1</v>
      </c>
      <c r="T321" s="573">
        <v>0.5</v>
      </c>
      <c r="U321" s="528">
        <v>1</v>
      </c>
    </row>
    <row r="322" spans="1:21" ht="14.4" customHeight="1" x14ac:dyDescent="0.3">
      <c r="A322" s="505">
        <v>27</v>
      </c>
      <c r="B322" s="506" t="s">
        <v>478</v>
      </c>
      <c r="C322" s="506" t="s">
        <v>486</v>
      </c>
      <c r="D322" s="571" t="s">
        <v>1611</v>
      </c>
      <c r="E322" s="572" t="s">
        <v>492</v>
      </c>
      <c r="F322" s="506" t="s">
        <v>479</v>
      </c>
      <c r="G322" s="506" t="s">
        <v>1142</v>
      </c>
      <c r="H322" s="506" t="s">
        <v>452</v>
      </c>
      <c r="I322" s="506" t="s">
        <v>1143</v>
      </c>
      <c r="J322" s="506" t="s">
        <v>1144</v>
      </c>
      <c r="K322" s="506"/>
      <c r="L322" s="507">
        <v>0</v>
      </c>
      <c r="M322" s="507">
        <v>0</v>
      </c>
      <c r="N322" s="506">
        <v>2</v>
      </c>
      <c r="O322" s="573">
        <v>0.5</v>
      </c>
      <c r="P322" s="507"/>
      <c r="Q322" s="527"/>
      <c r="R322" s="506"/>
      <c r="S322" s="527">
        <v>0</v>
      </c>
      <c r="T322" s="573"/>
      <c r="U322" s="528">
        <v>0</v>
      </c>
    </row>
    <row r="323" spans="1:21" ht="14.4" customHeight="1" x14ac:dyDescent="0.3">
      <c r="A323" s="505">
        <v>27</v>
      </c>
      <c r="B323" s="506" t="s">
        <v>478</v>
      </c>
      <c r="C323" s="506" t="s">
        <v>486</v>
      </c>
      <c r="D323" s="571" t="s">
        <v>1611</v>
      </c>
      <c r="E323" s="572" t="s">
        <v>492</v>
      </c>
      <c r="F323" s="506" t="s">
        <v>479</v>
      </c>
      <c r="G323" s="506" t="s">
        <v>585</v>
      </c>
      <c r="H323" s="506" t="s">
        <v>452</v>
      </c>
      <c r="I323" s="506" t="s">
        <v>586</v>
      </c>
      <c r="J323" s="506" t="s">
        <v>587</v>
      </c>
      <c r="K323" s="506" t="s">
        <v>588</v>
      </c>
      <c r="L323" s="507">
        <v>237.31</v>
      </c>
      <c r="M323" s="507">
        <v>474.62</v>
      </c>
      <c r="N323" s="506">
        <v>2</v>
      </c>
      <c r="O323" s="573">
        <v>1</v>
      </c>
      <c r="P323" s="507">
        <v>237.31</v>
      </c>
      <c r="Q323" s="527">
        <v>0.5</v>
      </c>
      <c r="R323" s="506">
        <v>1</v>
      </c>
      <c r="S323" s="527">
        <v>0.5</v>
      </c>
      <c r="T323" s="573">
        <v>0.5</v>
      </c>
      <c r="U323" s="528">
        <v>0.5</v>
      </c>
    </row>
    <row r="324" spans="1:21" ht="14.4" customHeight="1" x14ac:dyDescent="0.3">
      <c r="A324" s="505">
        <v>27</v>
      </c>
      <c r="B324" s="506" t="s">
        <v>478</v>
      </c>
      <c r="C324" s="506" t="s">
        <v>486</v>
      </c>
      <c r="D324" s="571" t="s">
        <v>1611</v>
      </c>
      <c r="E324" s="572" t="s">
        <v>492</v>
      </c>
      <c r="F324" s="506" t="s">
        <v>479</v>
      </c>
      <c r="G324" s="506" t="s">
        <v>585</v>
      </c>
      <c r="H324" s="506" t="s">
        <v>452</v>
      </c>
      <c r="I324" s="506" t="s">
        <v>1145</v>
      </c>
      <c r="J324" s="506" t="s">
        <v>587</v>
      </c>
      <c r="K324" s="506" t="s">
        <v>1146</v>
      </c>
      <c r="L324" s="507">
        <v>73.83</v>
      </c>
      <c r="M324" s="507">
        <v>147.66</v>
      </c>
      <c r="N324" s="506">
        <v>2</v>
      </c>
      <c r="O324" s="573">
        <v>0.5</v>
      </c>
      <c r="P324" s="507">
        <v>147.66</v>
      </c>
      <c r="Q324" s="527">
        <v>1</v>
      </c>
      <c r="R324" s="506">
        <v>2</v>
      </c>
      <c r="S324" s="527">
        <v>1</v>
      </c>
      <c r="T324" s="573">
        <v>0.5</v>
      </c>
      <c r="U324" s="528">
        <v>1</v>
      </c>
    </row>
    <row r="325" spans="1:21" ht="14.4" customHeight="1" x14ac:dyDescent="0.3">
      <c r="A325" s="505">
        <v>27</v>
      </c>
      <c r="B325" s="506" t="s">
        <v>478</v>
      </c>
      <c r="C325" s="506" t="s">
        <v>486</v>
      </c>
      <c r="D325" s="571" t="s">
        <v>1611</v>
      </c>
      <c r="E325" s="572" t="s">
        <v>492</v>
      </c>
      <c r="F325" s="506" t="s">
        <v>479</v>
      </c>
      <c r="G325" s="506" t="s">
        <v>1147</v>
      </c>
      <c r="H325" s="506" t="s">
        <v>452</v>
      </c>
      <c r="I325" s="506" t="s">
        <v>1148</v>
      </c>
      <c r="J325" s="506" t="s">
        <v>1149</v>
      </c>
      <c r="K325" s="506" t="s">
        <v>1150</v>
      </c>
      <c r="L325" s="507">
        <v>80.260000000000005</v>
      </c>
      <c r="M325" s="507">
        <v>240.78000000000003</v>
      </c>
      <c r="N325" s="506">
        <v>3</v>
      </c>
      <c r="O325" s="573">
        <v>0.5</v>
      </c>
      <c r="P325" s="507"/>
      <c r="Q325" s="527">
        <v>0</v>
      </c>
      <c r="R325" s="506"/>
      <c r="S325" s="527">
        <v>0</v>
      </c>
      <c r="T325" s="573"/>
      <c r="U325" s="528">
        <v>0</v>
      </c>
    </row>
    <row r="326" spans="1:21" ht="14.4" customHeight="1" x14ac:dyDescent="0.3">
      <c r="A326" s="505">
        <v>27</v>
      </c>
      <c r="B326" s="506" t="s">
        <v>478</v>
      </c>
      <c r="C326" s="506" t="s">
        <v>486</v>
      </c>
      <c r="D326" s="571" t="s">
        <v>1611</v>
      </c>
      <c r="E326" s="572" t="s">
        <v>492</v>
      </c>
      <c r="F326" s="506" t="s">
        <v>479</v>
      </c>
      <c r="G326" s="506" t="s">
        <v>1147</v>
      </c>
      <c r="H326" s="506" t="s">
        <v>452</v>
      </c>
      <c r="I326" s="506" t="s">
        <v>1151</v>
      </c>
      <c r="J326" s="506" t="s">
        <v>1152</v>
      </c>
      <c r="K326" s="506" t="s">
        <v>1153</v>
      </c>
      <c r="L326" s="507">
        <v>486.58</v>
      </c>
      <c r="M326" s="507">
        <v>486.58</v>
      </c>
      <c r="N326" s="506">
        <v>1</v>
      </c>
      <c r="O326" s="573">
        <v>1</v>
      </c>
      <c r="P326" s="507">
        <v>486.58</v>
      </c>
      <c r="Q326" s="527">
        <v>1</v>
      </c>
      <c r="R326" s="506">
        <v>1</v>
      </c>
      <c r="S326" s="527">
        <v>1</v>
      </c>
      <c r="T326" s="573">
        <v>1</v>
      </c>
      <c r="U326" s="528">
        <v>1</v>
      </c>
    </row>
    <row r="327" spans="1:21" ht="14.4" customHeight="1" x14ac:dyDescent="0.3">
      <c r="A327" s="505">
        <v>27</v>
      </c>
      <c r="B327" s="506" t="s">
        <v>478</v>
      </c>
      <c r="C327" s="506" t="s">
        <v>486</v>
      </c>
      <c r="D327" s="571" t="s">
        <v>1611</v>
      </c>
      <c r="E327" s="572" t="s">
        <v>492</v>
      </c>
      <c r="F327" s="506" t="s">
        <v>479</v>
      </c>
      <c r="G327" s="506" t="s">
        <v>1147</v>
      </c>
      <c r="H327" s="506" t="s">
        <v>452</v>
      </c>
      <c r="I327" s="506" t="s">
        <v>1154</v>
      </c>
      <c r="J327" s="506" t="s">
        <v>1152</v>
      </c>
      <c r="K327" s="506" t="s">
        <v>1155</v>
      </c>
      <c r="L327" s="507">
        <v>218.77</v>
      </c>
      <c r="M327" s="507">
        <v>1531.39</v>
      </c>
      <c r="N327" s="506">
        <v>7</v>
      </c>
      <c r="O327" s="573">
        <v>1</v>
      </c>
      <c r="P327" s="507"/>
      <c r="Q327" s="527">
        <v>0</v>
      </c>
      <c r="R327" s="506"/>
      <c r="S327" s="527">
        <v>0</v>
      </c>
      <c r="T327" s="573"/>
      <c r="U327" s="528">
        <v>0</v>
      </c>
    </row>
    <row r="328" spans="1:21" ht="14.4" customHeight="1" x14ac:dyDescent="0.3">
      <c r="A328" s="505">
        <v>27</v>
      </c>
      <c r="B328" s="506" t="s">
        <v>478</v>
      </c>
      <c r="C328" s="506" t="s">
        <v>486</v>
      </c>
      <c r="D328" s="571" t="s">
        <v>1611</v>
      </c>
      <c r="E328" s="572" t="s">
        <v>492</v>
      </c>
      <c r="F328" s="506" t="s">
        <v>479</v>
      </c>
      <c r="G328" s="506" t="s">
        <v>1147</v>
      </c>
      <c r="H328" s="506" t="s">
        <v>452</v>
      </c>
      <c r="I328" s="506" t="s">
        <v>1156</v>
      </c>
      <c r="J328" s="506" t="s">
        <v>1152</v>
      </c>
      <c r="K328" s="506" t="s">
        <v>1157</v>
      </c>
      <c r="L328" s="507">
        <v>80.260000000000005</v>
      </c>
      <c r="M328" s="507">
        <v>642.08000000000004</v>
      </c>
      <c r="N328" s="506">
        <v>8</v>
      </c>
      <c r="O328" s="573">
        <v>2.5</v>
      </c>
      <c r="P328" s="507">
        <v>160.52000000000001</v>
      </c>
      <c r="Q328" s="527">
        <v>0.25</v>
      </c>
      <c r="R328" s="506">
        <v>2</v>
      </c>
      <c r="S328" s="527">
        <v>0.25</v>
      </c>
      <c r="T328" s="573">
        <v>1</v>
      </c>
      <c r="U328" s="528">
        <v>0.4</v>
      </c>
    </row>
    <row r="329" spans="1:21" ht="14.4" customHeight="1" x14ac:dyDescent="0.3">
      <c r="A329" s="505">
        <v>27</v>
      </c>
      <c r="B329" s="506" t="s">
        <v>478</v>
      </c>
      <c r="C329" s="506" t="s">
        <v>486</v>
      </c>
      <c r="D329" s="571" t="s">
        <v>1611</v>
      </c>
      <c r="E329" s="572" t="s">
        <v>492</v>
      </c>
      <c r="F329" s="506" t="s">
        <v>479</v>
      </c>
      <c r="G329" s="506" t="s">
        <v>1158</v>
      </c>
      <c r="H329" s="506" t="s">
        <v>452</v>
      </c>
      <c r="I329" s="506" t="s">
        <v>1159</v>
      </c>
      <c r="J329" s="506" t="s">
        <v>1160</v>
      </c>
      <c r="K329" s="506" t="s">
        <v>1161</v>
      </c>
      <c r="L329" s="507">
        <v>62.42</v>
      </c>
      <c r="M329" s="507">
        <v>62.42</v>
      </c>
      <c r="N329" s="506">
        <v>1</v>
      </c>
      <c r="O329" s="573">
        <v>0.5</v>
      </c>
      <c r="P329" s="507"/>
      <c r="Q329" s="527">
        <v>0</v>
      </c>
      <c r="R329" s="506"/>
      <c r="S329" s="527">
        <v>0</v>
      </c>
      <c r="T329" s="573"/>
      <c r="U329" s="528">
        <v>0</v>
      </c>
    </row>
    <row r="330" spans="1:21" ht="14.4" customHeight="1" x14ac:dyDescent="0.3">
      <c r="A330" s="505">
        <v>27</v>
      </c>
      <c r="B330" s="506" t="s">
        <v>478</v>
      </c>
      <c r="C330" s="506" t="s">
        <v>486</v>
      </c>
      <c r="D330" s="571" t="s">
        <v>1611</v>
      </c>
      <c r="E330" s="572" t="s">
        <v>492</v>
      </c>
      <c r="F330" s="506" t="s">
        <v>479</v>
      </c>
      <c r="G330" s="506" t="s">
        <v>768</v>
      </c>
      <c r="H330" s="506" t="s">
        <v>1612</v>
      </c>
      <c r="I330" s="506" t="s">
        <v>1162</v>
      </c>
      <c r="J330" s="506" t="s">
        <v>1163</v>
      </c>
      <c r="K330" s="506" t="s">
        <v>1164</v>
      </c>
      <c r="L330" s="507">
        <v>35.11</v>
      </c>
      <c r="M330" s="507">
        <v>351.1</v>
      </c>
      <c r="N330" s="506">
        <v>10</v>
      </c>
      <c r="O330" s="573">
        <v>1</v>
      </c>
      <c r="P330" s="507">
        <v>351.1</v>
      </c>
      <c r="Q330" s="527">
        <v>1</v>
      </c>
      <c r="R330" s="506">
        <v>10</v>
      </c>
      <c r="S330" s="527">
        <v>1</v>
      </c>
      <c r="T330" s="573">
        <v>1</v>
      </c>
      <c r="U330" s="528">
        <v>1</v>
      </c>
    </row>
    <row r="331" spans="1:21" ht="14.4" customHeight="1" x14ac:dyDescent="0.3">
      <c r="A331" s="505">
        <v>27</v>
      </c>
      <c r="B331" s="506" t="s">
        <v>478</v>
      </c>
      <c r="C331" s="506" t="s">
        <v>486</v>
      </c>
      <c r="D331" s="571" t="s">
        <v>1611</v>
      </c>
      <c r="E331" s="572" t="s">
        <v>492</v>
      </c>
      <c r="F331" s="506" t="s">
        <v>479</v>
      </c>
      <c r="G331" s="506" t="s">
        <v>1165</v>
      </c>
      <c r="H331" s="506" t="s">
        <v>452</v>
      </c>
      <c r="I331" s="506" t="s">
        <v>1166</v>
      </c>
      <c r="J331" s="506" t="s">
        <v>1167</v>
      </c>
      <c r="K331" s="506" t="s">
        <v>1168</v>
      </c>
      <c r="L331" s="507">
        <v>111.72</v>
      </c>
      <c r="M331" s="507">
        <v>223.44</v>
      </c>
      <c r="N331" s="506">
        <v>2</v>
      </c>
      <c r="O331" s="573">
        <v>1</v>
      </c>
      <c r="P331" s="507">
        <v>223.44</v>
      </c>
      <c r="Q331" s="527">
        <v>1</v>
      </c>
      <c r="R331" s="506">
        <v>2</v>
      </c>
      <c r="S331" s="527">
        <v>1</v>
      </c>
      <c r="T331" s="573">
        <v>1</v>
      </c>
      <c r="U331" s="528">
        <v>1</v>
      </c>
    </row>
    <row r="332" spans="1:21" ht="14.4" customHeight="1" x14ac:dyDescent="0.3">
      <c r="A332" s="505">
        <v>27</v>
      </c>
      <c r="B332" s="506" t="s">
        <v>478</v>
      </c>
      <c r="C332" s="506" t="s">
        <v>486</v>
      </c>
      <c r="D332" s="571" t="s">
        <v>1611</v>
      </c>
      <c r="E332" s="572" t="s">
        <v>492</v>
      </c>
      <c r="F332" s="506" t="s">
        <v>479</v>
      </c>
      <c r="G332" s="506" t="s">
        <v>951</v>
      </c>
      <c r="H332" s="506" t="s">
        <v>452</v>
      </c>
      <c r="I332" s="506" t="s">
        <v>952</v>
      </c>
      <c r="J332" s="506" t="s">
        <v>953</v>
      </c>
      <c r="K332" s="506" t="s">
        <v>954</v>
      </c>
      <c r="L332" s="507">
        <v>300.33</v>
      </c>
      <c r="M332" s="507">
        <v>1201.32</v>
      </c>
      <c r="N332" s="506">
        <v>4</v>
      </c>
      <c r="O332" s="573">
        <v>3</v>
      </c>
      <c r="P332" s="507">
        <v>300.33</v>
      </c>
      <c r="Q332" s="527">
        <v>0.25</v>
      </c>
      <c r="R332" s="506">
        <v>1</v>
      </c>
      <c r="S332" s="527">
        <v>0.25</v>
      </c>
      <c r="T332" s="573">
        <v>0.5</v>
      </c>
      <c r="U332" s="528">
        <v>0.16666666666666666</v>
      </c>
    </row>
    <row r="333" spans="1:21" ht="14.4" customHeight="1" x14ac:dyDescent="0.3">
      <c r="A333" s="505">
        <v>27</v>
      </c>
      <c r="B333" s="506" t="s">
        <v>478</v>
      </c>
      <c r="C333" s="506" t="s">
        <v>486</v>
      </c>
      <c r="D333" s="571" t="s">
        <v>1611</v>
      </c>
      <c r="E333" s="572" t="s">
        <v>492</v>
      </c>
      <c r="F333" s="506" t="s">
        <v>479</v>
      </c>
      <c r="G333" s="506" t="s">
        <v>951</v>
      </c>
      <c r="H333" s="506" t="s">
        <v>452</v>
      </c>
      <c r="I333" s="506" t="s">
        <v>1169</v>
      </c>
      <c r="J333" s="506" t="s">
        <v>953</v>
      </c>
      <c r="K333" s="506" t="s">
        <v>954</v>
      </c>
      <c r="L333" s="507">
        <v>300.33</v>
      </c>
      <c r="M333" s="507">
        <v>300.33</v>
      </c>
      <c r="N333" s="506">
        <v>1</v>
      </c>
      <c r="O333" s="573">
        <v>1</v>
      </c>
      <c r="P333" s="507">
        <v>300.33</v>
      </c>
      <c r="Q333" s="527">
        <v>1</v>
      </c>
      <c r="R333" s="506">
        <v>1</v>
      </c>
      <c r="S333" s="527">
        <v>1</v>
      </c>
      <c r="T333" s="573">
        <v>1</v>
      </c>
      <c r="U333" s="528">
        <v>1</v>
      </c>
    </row>
    <row r="334" spans="1:21" ht="14.4" customHeight="1" x14ac:dyDescent="0.3">
      <c r="A334" s="505">
        <v>27</v>
      </c>
      <c r="B334" s="506" t="s">
        <v>478</v>
      </c>
      <c r="C334" s="506" t="s">
        <v>486</v>
      </c>
      <c r="D334" s="571" t="s">
        <v>1611</v>
      </c>
      <c r="E334" s="572" t="s">
        <v>492</v>
      </c>
      <c r="F334" s="506" t="s">
        <v>479</v>
      </c>
      <c r="G334" s="506" t="s">
        <v>951</v>
      </c>
      <c r="H334" s="506" t="s">
        <v>1612</v>
      </c>
      <c r="I334" s="506" t="s">
        <v>1170</v>
      </c>
      <c r="J334" s="506" t="s">
        <v>1171</v>
      </c>
      <c r="K334" s="506" t="s">
        <v>1172</v>
      </c>
      <c r="L334" s="507">
        <v>186.87</v>
      </c>
      <c r="M334" s="507">
        <v>560.61</v>
      </c>
      <c r="N334" s="506">
        <v>3</v>
      </c>
      <c r="O334" s="573">
        <v>1</v>
      </c>
      <c r="P334" s="507">
        <v>186.87</v>
      </c>
      <c r="Q334" s="527">
        <v>0.33333333333333331</v>
      </c>
      <c r="R334" s="506">
        <v>1</v>
      </c>
      <c r="S334" s="527">
        <v>0.33333333333333331</v>
      </c>
      <c r="T334" s="573">
        <v>0.5</v>
      </c>
      <c r="U334" s="528">
        <v>0.5</v>
      </c>
    </row>
    <row r="335" spans="1:21" ht="14.4" customHeight="1" x14ac:dyDescent="0.3">
      <c r="A335" s="505">
        <v>27</v>
      </c>
      <c r="B335" s="506" t="s">
        <v>478</v>
      </c>
      <c r="C335" s="506" t="s">
        <v>486</v>
      </c>
      <c r="D335" s="571" t="s">
        <v>1611</v>
      </c>
      <c r="E335" s="572" t="s">
        <v>492</v>
      </c>
      <c r="F335" s="506" t="s">
        <v>479</v>
      </c>
      <c r="G335" s="506" t="s">
        <v>1173</v>
      </c>
      <c r="H335" s="506" t="s">
        <v>452</v>
      </c>
      <c r="I335" s="506" t="s">
        <v>1174</v>
      </c>
      <c r="J335" s="506" t="s">
        <v>1175</v>
      </c>
      <c r="K335" s="506" t="s">
        <v>1176</v>
      </c>
      <c r="L335" s="507">
        <v>38.5</v>
      </c>
      <c r="M335" s="507">
        <v>77</v>
      </c>
      <c r="N335" s="506">
        <v>2</v>
      </c>
      <c r="O335" s="573">
        <v>1</v>
      </c>
      <c r="P335" s="507">
        <v>38.5</v>
      </c>
      <c r="Q335" s="527">
        <v>0.5</v>
      </c>
      <c r="R335" s="506">
        <v>1</v>
      </c>
      <c r="S335" s="527">
        <v>0.5</v>
      </c>
      <c r="T335" s="573">
        <v>0.5</v>
      </c>
      <c r="U335" s="528">
        <v>0.5</v>
      </c>
    </row>
    <row r="336" spans="1:21" ht="14.4" customHeight="1" x14ac:dyDescent="0.3">
      <c r="A336" s="505">
        <v>27</v>
      </c>
      <c r="B336" s="506" t="s">
        <v>478</v>
      </c>
      <c r="C336" s="506" t="s">
        <v>486</v>
      </c>
      <c r="D336" s="571" t="s">
        <v>1611</v>
      </c>
      <c r="E336" s="572" t="s">
        <v>492</v>
      </c>
      <c r="F336" s="506" t="s">
        <v>479</v>
      </c>
      <c r="G336" s="506" t="s">
        <v>1177</v>
      </c>
      <c r="H336" s="506" t="s">
        <v>452</v>
      </c>
      <c r="I336" s="506" t="s">
        <v>1178</v>
      </c>
      <c r="J336" s="506" t="s">
        <v>1179</v>
      </c>
      <c r="K336" s="506" t="s">
        <v>1180</v>
      </c>
      <c r="L336" s="507">
        <v>0</v>
      </c>
      <c r="M336" s="507">
        <v>0</v>
      </c>
      <c r="N336" s="506">
        <v>3</v>
      </c>
      <c r="O336" s="573">
        <v>1</v>
      </c>
      <c r="P336" s="507"/>
      <c r="Q336" s="527"/>
      <c r="R336" s="506"/>
      <c r="S336" s="527">
        <v>0</v>
      </c>
      <c r="T336" s="573"/>
      <c r="U336" s="528">
        <v>0</v>
      </c>
    </row>
    <row r="337" spans="1:21" ht="14.4" customHeight="1" x14ac:dyDescent="0.3">
      <c r="A337" s="505">
        <v>27</v>
      </c>
      <c r="B337" s="506" t="s">
        <v>478</v>
      </c>
      <c r="C337" s="506" t="s">
        <v>486</v>
      </c>
      <c r="D337" s="571" t="s">
        <v>1611</v>
      </c>
      <c r="E337" s="572" t="s">
        <v>492</v>
      </c>
      <c r="F337" s="506" t="s">
        <v>479</v>
      </c>
      <c r="G337" s="506" t="s">
        <v>1181</v>
      </c>
      <c r="H337" s="506" t="s">
        <v>452</v>
      </c>
      <c r="I337" s="506" t="s">
        <v>1182</v>
      </c>
      <c r="J337" s="506" t="s">
        <v>1183</v>
      </c>
      <c r="K337" s="506" t="s">
        <v>1184</v>
      </c>
      <c r="L337" s="507">
        <v>57.48</v>
      </c>
      <c r="M337" s="507">
        <v>229.92</v>
      </c>
      <c r="N337" s="506">
        <v>4</v>
      </c>
      <c r="O337" s="573">
        <v>1</v>
      </c>
      <c r="P337" s="507"/>
      <c r="Q337" s="527">
        <v>0</v>
      </c>
      <c r="R337" s="506"/>
      <c r="S337" s="527">
        <v>0</v>
      </c>
      <c r="T337" s="573"/>
      <c r="U337" s="528">
        <v>0</v>
      </c>
    </row>
    <row r="338" spans="1:21" ht="14.4" customHeight="1" x14ac:dyDescent="0.3">
      <c r="A338" s="505">
        <v>27</v>
      </c>
      <c r="B338" s="506" t="s">
        <v>478</v>
      </c>
      <c r="C338" s="506" t="s">
        <v>486</v>
      </c>
      <c r="D338" s="571" t="s">
        <v>1611</v>
      </c>
      <c r="E338" s="572" t="s">
        <v>492</v>
      </c>
      <c r="F338" s="506" t="s">
        <v>479</v>
      </c>
      <c r="G338" s="506" t="s">
        <v>593</v>
      </c>
      <c r="H338" s="506" t="s">
        <v>452</v>
      </c>
      <c r="I338" s="506" t="s">
        <v>772</v>
      </c>
      <c r="J338" s="506" t="s">
        <v>595</v>
      </c>
      <c r="K338" s="506" t="s">
        <v>773</v>
      </c>
      <c r="L338" s="507">
        <v>31.65</v>
      </c>
      <c r="M338" s="507">
        <v>94.949999999999989</v>
      </c>
      <c r="N338" s="506">
        <v>3</v>
      </c>
      <c r="O338" s="573">
        <v>1</v>
      </c>
      <c r="P338" s="507">
        <v>31.65</v>
      </c>
      <c r="Q338" s="527">
        <v>0.33333333333333337</v>
      </c>
      <c r="R338" s="506">
        <v>1</v>
      </c>
      <c r="S338" s="527">
        <v>0.33333333333333331</v>
      </c>
      <c r="T338" s="573">
        <v>0.5</v>
      </c>
      <c r="U338" s="528">
        <v>0.5</v>
      </c>
    </row>
    <row r="339" spans="1:21" ht="14.4" customHeight="1" x14ac:dyDescent="0.3">
      <c r="A339" s="505">
        <v>27</v>
      </c>
      <c r="B339" s="506" t="s">
        <v>478</v>
      </c>
      <c r="C339" s="506" t="s">
        <v>486</v>
      </c>
      <c r="D339" s="571" t="s">
        <v>1611</v>
      </c>
      <c r="E339" s="572" t="s">
        <v>492</v>
      </c>
      <c r="F339" s="506" t="s">
        <v>479</v>
      </c>
      <c r="G339" s="506" t="s">
        <v>593</v>
      </c>
      <c r="H339" s="506" t="s">
        <v>452</v>
      </c>
      <c r="I339" s="506" t="s">
        <v>1185</v>
      </c>
      <c r="J339" s="506" t="s">
        <v>1186</v>
      </c>
      <c r="K339" s="506" t="s">
        <v>1187</v>
      </c>
      <c r="L339" s="507">
        <v>52.75</v>
      </c>
      <c r="M339" s="507">
        <v>211</v>
      </c>
      <c r="N339" s="506">
        <v>4</v>
      </c>
      <c r="O339" s="573">
        <v>2</v>
      </c>
      <c r="P339" s="507">
        <v>52.75</v>
      </c>
      <c r="Q339" s="527">
        <v>0.25</v>
      </c>
      <c r="R339" s="506">
        <v>1</v>
      </c>
      <c r="S339" s="527">
        <v>0.25</v>
      </c>
      <c r="T339" s="573">
        <v>0.5</v>
      </c>
      <c r="U339" s="528">
        <v>0.25</v>
      </c>
    </row>
    <row r="340" spans="1:21" ht="14.4" customHeight="1" x14ac:dyDescent="0.3">
      <c r="A340" s="505">
        <v>27</v>
      </c>
      <c r="B340" s="506" t="s">
        <v>478</v>
      </c>
      <c r="C340" s="506" t="s">
        <v>486</v>
      </c>
      <c r="D340" s="571" t="s">
        <v>1611</v>
      </c>
      <c r="E340" s="572" t="s">
        <v>492</v>
      </c>
      <c r="F340" s="506" t="s">
        <v>479</v>
      </c>
      <c r="G340" s="506" t="s">
        <v>593</v>
      </c>
      <c r="H340" s="506" t="s">
        <v>452</v>
      </c>
      <c r="I340" s="506" t="s">
        <v>594</v>
      </c>
      <c r="J340" s="506" t="s">
        <v>595</v>
      </c>
      <c r="K340" s="506" t="s">
        <v>596</v>
      </c>
      <c r="L340" s="507">
        <v>58.62</v>
      </c>
      <c r="M340" s="507">
        <v>468.96</v>
      </c>
      <c r="N340" s="506">
        <v>8</v>
      </c>
      <c r="O340" s="573">
        <v>4.5</v>
      </c>
      <c r="P340" s="507">
        <v>351.71999999999997</v>
      </c>
      <c r="Q340" s="527">
        <v>0.75</v>
      </c>
      <c r="R340" s="506">
        <v>6</v>
      </c>
      <c r="S340" s="527">
        <v>0.75</v>
      </c>
      <c r="T340" s="573">
        <v>3</v>
      </c>
      <c r="U340" s="528">
        <v>0.66666666666666663</v>
      </c>
    </row>
    <row r="341" spans="1:21" ht="14.4" customHeight="1" x14ac:dyDescent="0.3">
      <c r="A341" s="505">
        <v>27</v>
      </c>
      <c r="B341" s="506" t="s">
        <v>478</v>
      </c>
      <c r="C341" s="506" t="s">
        <v>486</v>
      </c>
      <c r="D341" s="571" t="s">
        <v>1611</v>
      </c>
      <c r="E341" s="572" t="s">
        <v>492</v>
      </c>
      <c r="F341" s="506" t="s">
        <v>479</v>
      </c>
      <c r="G341" s="506" t="s">
        <v>1188</v>
      </c>
      <c r="H341" s="506" t="s">
        <v>452</v>
      </c>
      <c r="I341" s="506" t="s">
        <v>1189</v>
      </c>
      <c r="J341" s="506" t="s">
        <v>1190</v>
      </c>
      <c r="K341" s="506" t="s">
        <v>1191</v>
      </c>
      <c r="L341" s="507">
        <v>73.150000000000006</v>
      </c>
      <c r="M341" s="507">
        <v>585.20000000000005</v>
      </c>
      <c r="N341" s="506">
        <v>8</v>
      </c>
      <c r="O341" s="573">
        <v>2</v>
      </c>
      <c r="P341" s="507">
        <v>219.45000000000002</v>
      </c>
      <c r="Q341" s="527">
        <v>0.375</v>
      </c>
      <c r="R341" s="506">
        <v>3</v>
      </c>
      <c r="S341" s="527">
        <v>0.375</v>
      </c>
      <c r="T341" s="573">
        <v>0.5</v>
      </c>
      <c r="U341" s="528">
        <v>0.25</v>
      </c>
    </row>
    <row r="342" spans="1:21" ht="14.4" customHeight="1" x14ac:dyDescent="0.3">
      <c r="A342" s="505">
        <v>27</v>
      </c>
      <c r="B342" s="506" t="s">
        <v>478</v>
      </c>
      <c r="C342" s="506" t="s">
        <v>486</v>
      </c>
      <c r="D342" s="571" t="s">
        <v>1611</v>
      </c>
      <c r="E342" s="572" t="s">
        <v>492</v>
      </c>
      <c r="F342" s="506" t="s">
        <v>479</v>
      </c>
      <c r="G342" s="506" t="s">
        <v>1192</v>
      </c>
      <c r="H342" s="506" t="s">
        <v>452</v>
      </c>
      <c r="I342" s="506" t="s">
        <v>1193</v>
      </c>
      <c r="J342" s="506" t="s">
        <v>1194</v>
      </c>
      <c r="K342" s="506" t="s">
        <v>1195</v>
      </c>
      <c r="L342" s="507">
        <v>0</v>
      </c>
      <c r="M342" s="507">
        <v>0</v>
      </c>
      <c r="N342" s="506">
        <v>4</v>
      </c>
      <c r="O342" s="573">
        <v>0.5</v>
      </c>
      <c r="P342" s="507">
        <v>0</v>
      </c>
      <c r="Q342" s="527"/>
      <c r="R342" s="506">
        <v>4</v>
      </c>
      <c r="S342" s="527">
        <v>1</v>
      </c>
      <c r="T342" s="573">
        <v>0.5</v>
      </c>
      <c r="U342" s="528">
        <v>1</v>
      </c>
    </row>
    <row r="343" spans="1:21" ht="14.4" customHeight="1" x14ac:dyDescent="0.3">
      <c r="A343" s="505">
        <v>27</v>
      </c>
      <c r="B343" s="506" t="s">
        <v>478</v>
      </c>
      <c r="C343" s="506" t="s">
        <v>486</v>
      </c>
      <c r="D343" s="571" t="s">
        <v>1611</v>
      </c>
      <c r="E343" s="572" t="s">
        <v>492</v>
      </c>
      <c r="F343" s="506" t="s">
        <v>479</v>
      </c>
      <c r="G343" s="506" t="s">
        <v>1196</v>
      </c>
      <c r="H343" s="506" t="s">
        <v>1612</v>
      </c>
      <c r="I343" s="506" t="s">
        <v>1197</v>
      </c>
      <c r="J343" s="506" t="s">
        <v>1198</v>
      </c>
      <c r="K343" s="506" t="s">
        <v>1199</v>
      </c>
      <c r="L343" s="507">
        <v>366.31</v>
      </c>
      <c r="M343" s="507">
        <v>1465.24</v>
      </c>
      <c r="N343" s="506">
        <v>4</v>
      </c>
      <c r="O343" s="573">
        <v>1</v>
      </c>
      <c r="P343" s="507"/>
      <c r="Q343" s="527">
        <v>0</v>
      </c>
      <c r="R343" s="506"/>
      <c r="S343" s="527">
        <v>0</v>
      </c>
      <c r="T343" s="573"/>
      <c r="U343" s="528">
        <v>0</v>
      </c>
    </row>
    <row r="344" spans="1:21" ht="14.4" customHeight="1" x14ac:dyDescent="0.3">
      <c r="A344" s="505">
        <v>27</v>
      </c>
      <c r="B344" s="506" t="s">
        <v>478</v>
      </c>
      <c r="C344" s="506" t="s">
        <v>486</v>
      </c>
      <c r="D344" s="571" t="s">
        <v>1611</v>
      </c>
      <c r="E344" s="572" t="s">
        <v>492</v>
      </c>
      <c r="F344" s="506" t="s">
        <v>479</v>
      </c>
      <c r="G344" s="506" t="s">
        <v>778</v>
      </c>
      <c r="H344" s="506" t="s">
        <v>452</v>
      </c>
      <c r="I344" s="506" t="s">
        <v>779</v>
      </c>
      <c r="J344" s="506" t="s">
        <v>780</v>
      </c>
      <c r="K344" s="506" t="s">
        <v>781</v>
      </c>
      <c r="L344" s="507">
        <v>0</v>
      </c>
      <c r="M344" s="507">
        <v>0</v>
      </c>
      <c r="N344" s="506">
        <v>2</v>
      </c>
      <c r="O344" s="573">
        <v>1</v>
      </c>
      <c r="P344" s="507">
        <v>0</v>
      </c>
      <c r="Q344" s="527"/>
      <c r="R344" s="506">
        <v>2</v>
      </c>
      <c r="S344" s="527">
        <v>1</v>
      </c>
      <c r="T344" s="573">
        <v>1</v>
      </c>
      <c r="U344" s="528">
        <v>1</v>
      </c>
    </row>
    <row r="345" spans="1:21" ht="14.4" customHeight="1" x14ac:dyDescent="0.3">
      <c r="A345" s="505">
        <v>27</v>
      </c>
      <c r="B345" s="506" t="s">
        <v>478</v>
      </c>
      <c r="C345" s="506" t="s">
        <v>486</v>
      </c>
      <c r="D345" s="571" t="s">
        <v>1611</v>
      </c>
      <c r="E345" s="572" t="s">
        <v>492</v>
      </c>
      <c r="F345" s="506" t="s">
        <v>479</v>
      </c>
      <c r="G345" s="506" t="s">
        <v>1200</v>
      </c>
      <c r="H345" s="506" t="s">
        <v>1612</v>
      </c>
      <c r="I345" s="506" t="s">
        <v>1201</v>
      </c>
      <c r="J345" s="506" t="s">
        <v>1202</v>
      </c>
      <c r="K345" s="506" t="s">
        <v>1203</v>
      </c>
      <c r="L345" s="507">
        <v>103.64</v>
      </c>
      <c r="M345" s="507">
        <v>103.64</v>
      </c>
      <c r="N345" s="506">
        <v>1</v>
      </c>
      <c r="O345" s="573">
        <v>0.5</v>
      </c>
      <c r="P345" s="507"/>
      <c r="Q345" s="527">
        <v>0</v>
      </c>
      <c r="R345" s="506"/>
      <c r="S345" s="527">
        <v>0</v>
      </c>
      <c r="T345" s="573"/>
      <c r="U345" s="528">
        <v>0</v>
      </c>
    </row>
    <row r="346" spans="1:21" ht="14.4" customHeight="1" x14ac:dyDescent="0.3">
      <c r="A346" s="505">
        <v>27</v>
      </c>
      <c r="B346" s="506" t="s">
        <v>478</v>
      </c>
      <c r="C346" s="506" t="s">
        <v>486</v>
      </c>
      <c r="D346" s="571" t="s">
        <v>1611</v>
      </c>
      <c r="E346" s="572" t="s">
        <v>492</v>
      </c>
      <c r="F346" s="506" t="s">
        <v>479</v>
      </c>
      <c r="G346" s="506" t="s">
        <v>955</v>
      </c>
      <c r="H346" s="506" t="s">
        <v>452</v>
      </c>
      <c r="I346" s="506" t="s">
        <v>956</v>
      </c>
      <c r="J346" s="506" t="s">
        <v>957</v>
      </c>
      <c r="K346" s="506" t="s">
        <v>718</v>
      </c>
      <c r="L346" s="507">
        <v>176.32</v>
      </c>
      <c r="M346" s="507">
        <v>176.32</v>
      </c>
      <c r="N346" s="506">
        <v>1</v>
      </c>
      <c r="O346" s="573">
        <v>0.5</v>
      </c>
      <c r="P346" s="507">
        <v>176.32</v>
      </c>
      <c r="Q346" s="527">
        <v>1</v>
      </c>
      <c r="R346" s="506">
        <v>1</v>
      </c>
      <c r="S346" s="527">
        <v>1</v>
      </c>
      <c r="T346" s="573">
        <v>0.5</v>
      </c>
      <c r="U346" s="528">
        <v>1</v>
      </c>
    </row>
    <row r="347" spans="1:21" ht="14.4" customHeight="1" x14ac:dyDescent="0.3">
      <c r="A347" s="505">
        <v>27</v>
      </c>
      <c r="B347" s="506" t="s">
        <v>478</v>
      </c>
      <c r="C347" s="506" t="s">
        <v>486</v>
      </c>
      <c r="D347" s="571" t="s">
        <v>1611</v>
      </c>
      <c r="E347" s="572" t="s">
        <v>492</v>
      </c>
      <c r="F347" s="506" t="s">
        <v>479</v>
      </c>
      <c r="G347" s="506" t="s">
        <v>955</v>
      </c>
      <c r="H347" s="506" t="s">
        <v>452</v>
      </c>
      <c r="I347" s="506" t="s">
        <v>1204</v>
      </c>
      <c r="J347" s="506" t="s">
        <v>1205</v>
      </c>
      <c r="K347" s="506" t="s">
        <v>1206</v>
      </c>
      <c r="L347" s="507">
        <v>176.32</v>
      </c>
      <c r="M347" s="507">
        <v>176.32</v>
      </c>
      <c r="N347" s="506">
        <v>1</v>
      </c>
      <c r="O347" s="573">
        <v>0.5</v>
      </c>
      <c r="P347" s="507">
        <v>176.32</v>
      </c>
      <c r="Q347" s="527">
        <v>1</v>
      </c>
      <c r="R347" s="506">
        <v>1</v>
      </c>
      <c r="S347" s="527">
        <v>1</v>
      </c>
      <c r="T347" s="573">
        <v>0.5</v>
      </c>
      <c r="U347" s="528">
        <v>1</v>
      </c>
    </row>
    <row r="348" spans="1:21" ht="14.4" customHeight="1" x14ac:dyDescent="0.3">
      <c r="A348" s="505">
        <v>27</v>
      </c>
      <c r="B348" s="506" t="s">
        <v>478</v>
      </c>
      <c r="C348" s="506" t="s">
        <v>486</v>
      </c>
      <c r="D348" s="571" t="s">
        <v>1611</v>
      </c>
      <c r="E348" s="572" t="s">
        <v>492</v>
      </c>
      <c r="F348" s="506" t="s">
        <v>479</v>
      </c>
      <c r="G348" s="506" t="s">
        <v>546</v>
      </c>
      <c r="H348" s="506" t="s">
        <v>452</v>
      </c>
      <c r="I348" s="506" t="s">
        <v>547</v>
      </c>
      <c r="J348" s="506" t="s">
        <v>548</v>
      </c>
      <c r="K348" s="506" t="s">
        <v>549</v>
      </c>
      <c r="L348" s="507">
        <v>2666.33</v>
      </c>
      <c r="M348" s="507">
        <v>2666.33</v>
      </c>
      <c r="N348" s="506">
        <v>1</v>
      </c>
      <c r="O348" s="573">
        <v>0.5</v>
      </c>
      <c r="P348" s="507">
        <v>2666.33</v>
      </c>
      <c r="Q348" s="527">
        <v>1</v>
      </c>
      <c r="R348" s="506">
        <v>1</v>
      </c>
      <c r="S348" s="527">
        <v>1</v>
      </c>
      <c r="T348" s="573">
        <v>0.5</v>
      </c>
      <c r="U348" s="528">
        <v>1</v>
      </c>
    </row>
    <row r="349" spans="1:21" ht="14.4" customHeight="1" x14ac:dyDescent="0.3">
      <c r="A349" s="505">
        <v>27</v>
      </c>
      <c r="B349" s="506" t="s">
        <v>478</v>
      </c>
      <c r="C349" s="506" t="s">
        <v>486</v>
      </c>
      <c r="D349" s="571" t="s">
        <v>1611</v>
      </c>
      <c r="E349" s="572" t="s">
        <v>492</v>
      </c>
      <c r="F349" s="506" t="s">
        <v>479</v>
      </c>
      <c r="G349" s="506" t="s">
        <v>782</v>
      </c>
      <c r="H349" s="506" t="s">
        <v>1612</v>
      </c>
      <c r="I349" s="506" t="s">
        <v>1207</v>
      </c>
      <c r="J349" s="506" t="s">
        <v>784</v>
      </c>
      <c r="K349" s="506" t="s">
        <v>1208</v>
      </c>
      <c r="L349" s="507">
        <v>39.549999999999997</v>
      </c>
      <c r="M349" s="507">
        <v>118.64999999999999</v>
      </c>
      <c r="N349" s="506">
        <v>3</v>
      </c>
      <c r="O349" s="573">
        <v>0.5</v>
      </c>
      <c r="P349" s="507">
        <v>118.64999999999999</v>
      </c>
      <c r="Q349" s="527">
        <v>1</v>
      </c>
      <c r="R349" s="506">
        <v>3</v>
      </c>
      <c r="S349" s="527">
        <v>1</v>
      </c>
      <c r="T349" s="573">
        <v>0.5</v>
      </c>
      <c r="U349" s="528">
        <v>1</v>
      </c>
    </row>
    <row r="350" spans="1:21" ht="14.4" customHeight="1" x14ac:dyDescent="0.3">
      <c r="A350" s="505">
        <v>27</v>
      </c>
      <c r="B350" s="506" t="s">
        <v>478</v>
      </c>
      <c r="C350" s="506" t="s">
        <v>486</v>
      </c>
      <c r="D350" s="571" t="s">
        <v>1611</v>
      </c>
      <c r="E350" s="572" t="s">
        <v>492</v>
      </c>
      <c r="F350" s="506" t="s">
        <v>479</v>
      </c>
      <c r="G350" s="506" t="s">
        <v>782</v>
      </c>
      <c r="H350" s="506" t="s">
        <v>1612</v>
      </c>
      <c r="I350" s="506" t="s">
        <v>783</v>
      </c>
      <c r="J350" s="506" t="s">
        <v>784</v>
      </c>
      <c r="K350" s="506" t="s">
        <v>785</v>
      </c>
      <c r="L350" s="507">
        <v>118.65</v>
      </c>
      <c r="M350" s="507">
        <v>118.65</v>
      </c>
      <c r="N350" s="506">
        <v>1</v>
      </c>
      <c r="O350" s="573">
        <v>0.5</v>
      </c>
      <c r="P350" s="507"/>
      <c r="Q350" s="527">
        <v>0</v>
      </c>
      <c r="R350" s="506"/>
      <c r="S350" s="527">
        <v>0</v>
      </c>
      <c r="T350" s="573"/>
      <c r="U350" s="528">
        <v>0</v>
      </c>
    </row>
    <row r="351" spans="1:21" ht="14.4" customHeight="1" x14ac:dyDescent="0.3">
      <c r="A351" s="505">
        <v>27</v>
      </c>
      <c r="B351" s="506" t="s">
        <v>478</v>
      </c>
      <c r="C351" s="506" t="s">
        <v>486</v>
      </c>
      <c r="D351" s="571" t="s">
        <v>1611</v>
      </c>
      <c r="E351" s="572" t="s">
        <v>492</v>
      </c>
      <c r="F351" s="506" t="s">
        <v>479</v>
      </c>
      <c r="G351" s="506" t="s">
        <v>782</v>
      </c>
      <c r="H351" s="506" t="s">
        <v>452</v>
      </c>
      <c r="I351" s="506" t="s">
        <v>1209</v>
      </c>
      <c r="J351" s="506" t="s">
        <v>784</v>
      </c>
      <c r="K351" s="506" t="s">
        <v>1210</v>
      </c>
      <c r="L351" s="507">
        <v>39.549999999999997</v>
      </c>
      <c r="M351" s="507">
        <v>79.099999999999994</v>
      </c>
      <c r="N351" s="506">
        <v>2</v>
      </c>
      <c r="O351" s="573">
        <v>0.5</v>
      </c>
      <c r="P351" s="507"/>
      <c r="Q351" s="527">
        <v>0</v>
      </c>
      <c r="R351" s="506"/>
      <c r="S351" s="527">
        <v>0</v>
      </c>
      <c r="T351" s="573"/>
      <c r="U351" s="528">
        <v>0</v>
      </c>
    </row>
    <row r="352" spans="1:21" ht="14.4" customHeight="1" x14ac:dyDescent="0.3">
      <c r="A352" s="505">
        <v>27</v>
      </c>
      <c r="B352" s="506" t="s">
        <v>478</v>
      </c>
      <c r="C352" s="506" t="s">
        <v>486</v>
      </c>
      <c r="D352" s="571" t="s">
        <v>1611</v>
      </c>
      <c r="E352" s="572" t="s">
        <v>492</v>
      </c>
      <c r="F352" s="506" t="s">
        <v>479</v>
      </c>
      <c r="G352" s="506" t="s">
        <v>782</v>
      </c>
      <c r="H352" s="506" t="s">
        <v>452</v>
      </c>
      <c r="I352" s="506" t="s">
        <v>1211</v>
      </c>
      <c r="J352" s="506" t="s">
        <v>784</v>
      </c>
      <c r="K352" s="506" t="s">
        <v>1212</v>
      </c>
      <c r="L352" s="507">
        <v>118.65</v>
      </c>
      <c r="M352" s="507">
        <v>118.65</v>
      </c>
      <c r="N352" s="506">
        <v>1</v>
      </c>
      <c r="O352" s="573">
        <v>0.5</v>
      </c>
      <c r="P352" s="507"/>
      <c r="Q352" s="527">
        <v>0</v>
      </c>
      <c r="R352" s="506"/>
      <c r="S352" s="527">
        <v>0</v>
      </c>
      <c r="T352" s="573"/>
      <c r="U352" s="528">
        <v>0</v>
      </c>
    </row>
    <row r="353" spans="1:21" ht="14.4" customHeight="1" x14ac:dyDescent="0.3">
      <c r="A353" s="505">
        <v>27</v>
      </c>
      <c r="B353" s="506" t="s">
        <v>478</v>
      </c>
      <c r="C353" s="506" t="s">
        <v>486</v>
      </c>
      <c r="D353" s="571" t="s">
        <v>1611</v>
      </c>
      <c r="E353" s="572" t="s">
        <v>492</v>
      </c>
      <c r="F353" s="506" t="s">
        <v>479</v>
      </c>
      <c r="G353" s="506" t="s">
        <v>782</v>
      </c>
      <c r="H353" s="506" t="s">
        <v>452</v>
      </c>
      <c r="I353" s="506" t="s">
        <v>786</v>
      </c>
      <c r="J353" s="506" t="s">
        <v>787</v>
      </c>
      <c r="K353" s="506" t="s">
        <v>788</v>
      </c>
      <c r="L353" s="507">
        <v>110.74</v>
      </c>
      <c r="M353" s="507">
        <v>110.74</v>
      </c>
      <c r="N353" s="506">
        <v>1</v>
      </c>
      <c r="O353" s="573">
        <v>0.5</v>
      </c>
      <c r="P353" s="507">
        <v>110.74</v>
      </c>
      <c r="Q353" s="527">
        <v>1</v>
      </c>
      <c r="R353" s="506">
        <v>1</v>
      </c>
      <c r="S353" s="527">
        <v>1</v>
      </c>
      <c r="T353" s="573">
        <v>0.5</v>
      </c>
      <c r="U353" s="528">
        <v>1</v>
      </c>
    </row>
    <row r="354" spans="1:21" ht="14.4" customHeight="1" x14ac:dyDescent="0.3">
      <c r="A354" s="505">
        <v>27</v>
      </c>
      <c r="B354" s="506" t="s">
        <v>478</v>
      </c>
      <c r="C354" s="506" t="s">
        <v>486</v>
      </c>
      <c r="D354" s="571" t="s">
        <v>1611</v>
      </c>
      <c r="E354" s="572" t="s">
        <v>492</v>
      </c>
      <c r="F354" s="506" t="s">
        <v>479</v>
      </c>
      <c r="G354" s="506" t="s">
        <v>958</v>
      </c>
      <c r="H354" s="506" t="s">
        <v>1612</v>
      </c>
      <c r="I354" s="506" t="s">
        <v>1213</v>
      </c>
      <c r="J354" s="506" t="s">
        <v>960</v>
      </c>
      <c r="K354" s="506" t="s">
        <v>1214</v>
      </c>
      <c r="L354" s="507">
        <v>25.94</v>
      </c>
      <c r="M354" s="507">
        <v>51.88</v>
      </c>
      <c r="N354" s="506">
        <v>2</v>
      </c>
      <c r="O354" s="573">
        <v>0.5</v>
      </c>
      <c r="P354" s="507">
        <v>51.88</v>
      </c>
      <c r="Q354" s="527">
        <v>1</v>
      </c>
      <c r="R354" s="506">
        <v>2</v>
      </c>
      <c r="S354" s="527">
        <v>1</v>
      </c>
      <c r="T354" s="573">
        <v>0.5</v>
      </c>
      <c r="U354" s="528">
        <v>1</v>
      </c>
    </row>
    <row r="355" spans="1:21" ht="14.4" customHeight="1" x14ac:dyDescent="0.3">
      <c r="A355" s="505">
        <v>27</v>
      </c>
      <c r="B355" s="506" t="s">
        <v>478</v>
      </c>
      <c r="C355" s="506" t="s">
        <v>486</v>
      </c>
      <c r="D355" s="571" t="s">
        <v>1611</v>
      </c>
      <c r="E355" s="572" t="s">
        <v>492</v>
      </c>
      <c r="F355" s="506" t="s">
        <v>479</v>
      </c>
      <c r="G355" s="506" t="s">
        <v>958</v>
      </c>
      <c r="H355" s="506" t="s">
        <v>1612</v>
      </c>
      <c r="I355" s="506" t="s">
        <v>959</v>
      </c>
      <c r="J355" s="506" t="s">
        <v>960</v>
      </c>
      <c r="K355" s="506" t="s">
        <v>961</v>
      </c>
      <c r="L355" s="507">
        <v>77.790000000000006</v>
      </c>
      <c r="M355" s="507">
        <v>155.58000000000001</v>
      </c>
      <c r="N355" s="506">
        <v>2</v>
      </c>
      <c r="O355" s="573">
        <v>1</v>
      </c>
      <c r="P355" s="507"/>
      <c r="Q355" s="527">
        <v>0</v>
      </c>
      <c r="R355" s="506"/>
      <c r="S355" s="527">
        <v>0</v>
      </c>
      <c r="T355" s="573"/>
      <c r="U355" s="528">
        <v>0</v>
      </c>
    </row>
    <row r="356" spans="1:21" ht="14.4" customHeight="1" x14ac:dyDescent="0.3">
      <c r="A356" s="505">
        <v>27</v>
      </c>
      <c r="B356" s="506" t="s">
        <v>478</v>
      </c>
      <c r="C356" s="506" t="s">
        <v>486</v>
      </c>
      <c r="D356" s="571" t="s">
        <v>1611</v>
      </c>
      <c r="E356" s="572" t="s">
        <v>492</v>
      </c>
      <c r="F356" s="506" t="s">
        <v>479</v>
      </c>
      <c r="G356" s="506" t="s">
        <v>1215</v>
      </c>
      <c r="H356" s="506" t="s">
        <v>452</v>
      </c>
      <c r="I356" s="506" t="s">
        <v>1216</v>
      </c>
      <c r="J356" s="506" t="s">
        <v>1217</v>
      </c>
      <c r="K356" s="506" t="s">
        <v>1218</v>
      </c>
      <c r="L356" s="507">
        <v>0</v>
      </c>
      <c r="M356" s="507">
        <v>0</v>
      </c>
      <c r="N356" s="506">
        <v>2</v>
      </c>
      <c r="O356" s="573">
        <v>0.5</v>
      </c>
      <c r="P356" s="507"/>
      <c r="Q356" s="527"/>
      <c r="R356" s="506"/>
      <c r="S356" s="527">
        <v>0</v>
      </c>
      <c r="T356" s="573"/>
      <c r="U356" s="528">
        <v>0</v>
      </c>
    </row>
    <row r="357" spans="1:21" ht="14.4" customHeight="1" x14ac:dyDescent="0.3">
      <c r="A357" s="505">
        <v>27</v>
      </c>
      <c r="B357" s="506" t="s">
        <v>478</v>
      </c>
      <c r="C357" s="506" t="s">
        <v>486</v>
      </c>
      <c r="D357" s="571" t="s">
        <v>1611</v>
      </c>
      <c r="E357" s="572" t="s">
        <v>492</v>
      </c>
      <c r="F357" s="506" t="s">
        <v>479</v>
      </c>
      <c r="G357" s="506" t="s">
        <v>789</v>
      </c>
      <c r="H357" s="506" t="s">
        <v>452</v>
      </c>
      <c r="I357" s="506" t="s">
        <v>790</v>
      </c>
      <c r="J357" s="506" t="s">
        <v>791</v>
      </c>
      <c r="K357" s="506" t="s">
        <v>792</v>
      </c>
      <c r="L357" s="507">
        <v>248.55</v>
      </c>
      <c r="M357" s="507">
        <v>497.1</v>
      </c>
      <c r="N357" s="506">
        <v>2</v>
      </c>
      <c r="O357" s="573">
        <v>1.5</v>
      </c>
      <c r="P357" s="507">
        <v>248.55</v>
      </c>
      <c r="Q357" s="527">
        <v>0.5</v>
      </c>
      <c r="R357" s="506">
        <v>1</v>
      </c>
      <c r="S357" s="527">
        <v>0.5</v>
      </c>
      <c r="T357" s="573">
        <v>0.5</v>
      </c>
      <c r="U357" s="528">
        <v>0.33333333333333331</v>
      </c>
    </row>
    <row r="358" spans="1:21" ht="14.4" customHeight="1" x14ac:dyDescent="0.3">
      <c r="A358" s="505">
        <v>27</v>
      </c>
      <c r="B358" s="506" t="s">
        <v>478</v>
      </c>
      <c r="C358" s="506" t="s">
        <v>486</v>
      </c>
      <c r="D358" s="571" t="s">
        <v>1611</v>
      </c>
      <c r="E358" s="572" t="s">
        <v>492</v>
      </c>
      <c r="F358" s="506" t="s">
        <v>479</v>
      </c>
      <c r="G358" s="506" t="s">
        <v>1219</v>
      </c>
      <c r="H358" s="506" t="s">
        <v>452</v>
      </c>
      <c r="I358" s="506" t="s">
        <v>1220</v>
      </c>
      <c r="J358" s="506" t="s">
        <v>1221</v>
      </c>
      <c r="K358" s="506" t="s">
        <v>1222</v>
      </c>
      <c r="L358" s="507">
        <v>0</v>
      </c>
      <c r="M358" s="507">
        <v>0</v>
      </c>
      <c r="N358" s="506">
        <v>1</v>
      </c>
      <c r="O358" s="573">
        <v>1</v>
      </c>
      <c r="P358" s="507">
        <v>0</v>
      </c>
      <c r="Q358" s="527"/>
      <c r="R358" s="506">
        <v>1</v>
      </c>
      <c r="S358" s="527">
        <v>1</v>
      </c>
      <c r="T358" s="573">
        <v>1</v>
      </c>
      <c r="U358" s="528">
        <v>1</v>
      </c>
    </row>
    <row r="359" spans="1:21" ht="14.4" customHeight="1" x14ac:dyDescent="0.3">
      <c r="A359" s="505">
        <v>27</v>
      </c>
      <c r="B359" s="506" t="s">
        <v>478</v>
      </c>
      <c r="C359" s="506" t="s">
        <v>486</v>
      </c>
      <c r="D359" s="571" t="s">
        <v>1611</v>
      </c>
      <c r="E359" s="572" t="s">
        <v>492</v>
      </c>
      <c r="F359" s="506" t="s">
        <v>479</v>
      </c>
      <c r="G359" s="506" t="s">
        <v>1223</v>
      </c>
      <c r="H359" s="506" t="s">
        <v>452</v>
      </c>
      <c r="I359" s="506" t="s">
        <v>1224</v>
      </c>
      <c r="J359" s="506" t="s">
        <v>1225</v>
      </c>
      <c r="K359" s="506" t="s">
        <v>1226</v>
      </c>
      <c r="L359" s="507">
        <v>28.09</v>
      </c>
      <c r="M359" s="507">
        <v>252.81</v>
      </c>
      <c r="N359" s="506">
        <v>9</v>
      </c>
      <c r="O359" s="573">
        <v>2</v>
      </c>
      <c r="P359" s="507">
        <v>84.27</v>
      </c>
      <c r="Q359" s="527">
        <v>0.33333333333333331</v>
      </c>
      <c r="R359" s="506">
        <v>3</v>
      </c>
      <c r="S359" s="527">
        <v>0.33333333333333331</v>
      </c>
      <c r="T359" s="573">
        <v>0.5</v>
      </c>
      <c r="U359" s="528">
        <v>0.25</v>
      </c>
    </row>
    <row r="360" spans="1:21" ht="14.4" customHeight="1" x14ac:dyDescent="0.3">
      <c r="A360" s="505">
        <v>27</v>
      </c>
      <c r="B360" s="506" t="s">
        <v>478</v>
      </c>
      <c r="C360" s="506" t="s">
        <v>486</v>
      </c>
      <c r="D360" s="571" t="s">
        <v>1611</v>
      </c>
      <c r="E360" s="572" t="s">
        <v>492</v>
      </c>
      <c r="F360" s="506" t="s">
        <v>479</v>
      </c>
      <c r="G360" s="506" t="s">
        <v>1223</v>
      </c>
      <c r="H360" s="506" t="s">
        <v>452</v>
      </c>
      <c r="I360" s="506" t="s">
        <v>1227</v>
      </c>
      <c r="J360" s="506" t="s">
        <v>1228</v>
      </c>
      <c r="K360" s="506" t="s">
        <v>1229</v>
      </c>
      <c r="L360" s="507">
        <v>86.41</v>
      </c>
      <c r="M360" s="507">
        <v>172.82</v>
      </c>
      <c r="N360" s="506">
        <v>2</v>
      </c>
      <c r="O360" s="573">
        <v>0.5</v>
      </c>
      <c r="P360" s="507">
        <v>172.82</v>
      </c>
      <c r="Q360" s="527">
        <v>1</v>
      </c>
      <c r="R360" s="506">
        <v>2</v>
      </c>
      <c r="S360" s="527">
        <v>1</v>
      </c>
      <c r="T360" s="573">
        <v>0.5</v>
      </c>
      <c r="U360" s="528">
        <v>1</v>
      </c>
    </row>
    <row r="361" spans="1:21" ht="14.4" customHeight="1" x14ac:dyDescent="0.3">
      <c r="A361" s="505">
        <v>27</v>
      </c>
      <c r="B361" s="506" t="s">
        <v>478</v>
      </c>
      <c r="C361" s="506" t="s">
        <v>486</v>
      </c>
      <c r="D361" s="571" t="s">
        <v>1611</v>
      </c>
      <c r="E361" s="572" t="s">
        <v>492</v>
      </c>
      <c r="F361" s="506" t="s">
        <v>479</v>
      </c>
      <c r="G361" s="506" t="s">
        <v>1223</v>
      </c>
      <c r="H361" s="506" t="s">
        <v>1612</v>
      </c>
      <c r="I361" s="506" t="s">
        <v>1230</v>
      </c>
      <c r="J361" s="506" t="s">
        <v>1231</v>
      </c>
      <c r="K361" s="506" t="s">
        <v>1229</v>
      </c>
      <c r="L361" s="507">
        <v>86.41</v>
      </c>
      <c r="M361" s="507">
        <v>259.23</v>
      </c>
      <c r="N361" s="506">
        <v>3</v>
      </c>
      <c r="O361" s="573">
        <v>0.5</v>
      </c>
      <c r="P361" s="507"/>
      <c r="Q361" s="527">
        <v>0</v>
      </c>
      <c r="R361" s="506"/>
      <c r="S361" s="527">
        <v>0</v>
      </c>
      <c r="T361" s="573"/>
      <c r="U361" s="528">
        <v>0</v>
      </c>
    </row>
    <row r="362" spans="1:21" ht="14.4" customHeight="1" x14ac:dyDescent="0.3">
      <c r="A362" s="505">
        <v>27</v>
      </c>
      <c r="B362" s="506" t="s">
        <v>478</v>
      </c>
      <c r="C362" s="506" t="s">
        <v>486</v>
      </c>
      <c r="D362" s="571" t="s">
        <v>1611</v>
      </c>
      <c r="E362" s="572" t="s">
        <v>492</v>
      </c>
      <c r="F362" s="506" t="s">
        <v>479</v>
      </c>
      <c r="G362" s="506" t="s">
        <v>1223</v>
      </c>
      <c r="H362" s="506" t="s">
        <v>1612</v>
      </c>
      <c r="I362" s="506" t="s">
        <v>1232</v>
      </c>
      <c r="J362" s="506" t="s">
        <v>1231</v>
      </c>
      <c r="K362" s="506" t="s">
        <v>1233</v>
      </c>
      <c r="L362" s="507">
        <v>146.9</v>
      </c>
      <c r="M362" s="507">
        <v>146.9</v>
      </c>
      <c r="N362" s="506">
        <v>1</v>
      </c>
      <c r="O362" s="573">
        <v>0.5</v>
      </c>
      <c r="P362" s="507"/>
      <c r="Q362" s="527">
        <v>0</v>
      </c>
      <c r="R362" s="506"/>
      <c r="S362" s="527">
        <v>0</v>
      </c>
      <c r="T362" s="573"/>
      <c r="U362" s="528">
        <v>0</v>
      </c>
    </row>
    <row r="363" spans="1:21" ht="14.4" customHeight="1" x14ac:dyDescent="0.3">
      <c r="A363" s="505">
        <v>27</v>
      </c>
      <c r="B363" s="506" t="s">
        <v>478</v>
      </c>
      <c r="C363" s="506" t="s">
        <v>486</v>
      </c>
      <c r="D363" s="571" t="s">
        <v>1611</v>
      </c>
      <c r="E363" s="572" t="s">
        <v>492</v>
      </c>
      <c r="F363" s="506" t="s">
        <v>479</v>
      </c>
      <c r="G363" s="506" t="s">
        <v>1223</v>
      </c>
      <c r="H363" s="506" t="s">
        <v>452</v>
      </c>
      <c r="I363" s="506" t="s">
        <v>1234</v>
      </c>
      <c r="J363" s="506" t="s">
        <v>1235</v>
      </c>
      <c r="K363" s="506" t="s">
        <v>722</v>
      </c>
      <c r="L363" s="507">
        <v>43.21</v>
      </c>
      <c r="M363" s="507">
        <v>43.21</v>
      </c>
      <c r="N363" s="506">
        <v>1</v>
      </c>
      <c r="O363" s="573">
        <v>0.5</v>
      </c>
      <c r="P363" s="507">
        <v>43.21</v>
      </c>
      <c r="Q363" s="527">
        <v>1</v>
      </c>
      <c r="R363" s="506">
        <v>1</v>
      </c>
      <c r="S363" s="527">
        <v>1</v>
      </c>
      <c r="T363" s="573">
        <v>0.5</v>
      </c>
      <c r="U363" s="528">
        <v>1</v>
      </c>
    </row>
    <row r="364" spans="1:21" ht="14.4" customHeight="1" x14ac:dyDescent="0.3">
      <c r="A364" s="505">
        <v>27</v>
      </c>
      <c r="B364" s="506" t="s">
        <v>478</v>
      </c>
      <c r="C364" s="506" t="s">
        <v>486</v>
      </c>
      <c r="D364" s="571" t="s">
        <v>1611</v>
      </c>
      <c r="E364" s="572" t="s">
        <v>492</v>
      </c>
      <c r="F364" s="506" t="s">
        <v>479</v>
      </c>
      <c r="G364" s="506" t="s">
        <v>597</v>
      </c>
      <c r="H364" s="506" t="s">
        <v>1612</v>
      </c>
      <c r="I364" s="506" t="s">
        <v>1236</v>
      </c>
      <c r="J364" s="506" t="s">
        <v>599</v>
      </c>
      <c r="K364" s="506" t="s">
        <v>1237</v>
      </c>
      <c r="L364" s="507">
        <v>10.65</v>
      </c>
      <c r="M364" s="507">
        <v>63.900000000000006</v>
      </c>
      <c r="N364" s="506">
        <v>6</v>
      </c>
      <c r="O364" s="573">
        <v>1.5</v>
      </c>
      <c r="P364" s="507">
        <v>42.6</v>
      </c>
      <c r="Q364" s="527">
        <v>0.66666666666666663</v>
      </c>
      <c r="R364" s="506">
        <v>4</v>
      </c>
      <c r="S364" s="527">
        <v>0.66666666666666663</v>
      </c>
      <c r="T364" s="573">
        <v>1</v>
      </c>
      <c r="U364" s="528">
        <v>0.66666666666666663</v>
      </c>
    </row>
    <row r="365" spans="1:21" ht="14.4" customHeight="1" x14ac:dyDescent="0.3">
      <c r="A365" s="505">
        <v>27</v>
      </c>
      <c r="B365" s="506" t="s">
        <v>478</v>
      </c>
      <c r="C365" s="506" t="s">
        <v>486</v>
      </c>
      <c r="D365" s="571" t="s">
        <v>1611</v>
      </c>
      <c r="E365" s="572" t="s">
        <v>492</v>
      </c>
      <c r="F365" s="506" t="s">
        <v>479</v>
      </c>
      <c r="G365" s="506" t="s">
        <v>597</v>
      </c>
      <c r="H365" s="506" t="s">
        <v>1612</v>
      </c>
      <c r="I365" s="506" t="s">
        <v>1238</v>
      </c>
      <c r="J365" s="506" t="s">
        <v>599</v>
      </c>
      <c r="K365" s="506" t="s">
        <v>610</v>
      </c>
      <c r="L365" s="507">
        <v>117.03</v>
      </c>
      <c r="M365" s="507">
        <v>234.06</v>
      </c>
      <c r="N365" s="506">
        <v>2</v>
      </c>
      <c r="O365" s="573">
        <v>1</v>
      </c>
      <c r="P365" s="507">
        <v>234.06</v>
      </c>
      <c r="Q365" s="527">
        <v>1</v>
      </c>
      <c r="R365" s="506">
        <v>2</v>
      </c>
      <c r="S365" s="527">
        <v>1</v>
      </c>
      <c r="T365" s="573">
        <v>1</v>
      </c>
      <c r="U365" s="528">
        <v>1</v>
      </c>
    </row>
    <row r="366" spans="1:21" ht="14.4" customHeight="1" x14ac:dyDescent="0.3">
      <c r="A366" s="505">
        <v>27</v>
      </c>
      <c r="B366" s="506" t="s">
        <v>478</v>
      </c>
      <c r="C366" s="506" t="s">
        <v>486</v>
      </c>
      <c r="D366" s="571" t="s">
        <v>1611</v>
      </c>
      <c r="E366" s="572" t="s">
        <v>492</v>
      </c>
      <c r="F366" s="506" t="s">
        <v>479</v>
      </c>
      <c r="G366" s="506" t="s">
        <v>597</v>
      </c>
      <c r="H366" s="506" t="s">
        <v>1612</v>
      </c>
      <c r="I366" s="506" t="s">
        <v>601</v>
      </c>
      <c r="J366" s="506" t="s">
        <v>599</v>
      </c>
      <c r="K366" s="506" t="s">
        <v>602</v>
      </c>
      <c r="L366" s="507">
        <v>17.559999999999999</v>
      </c>
      <c r="M366" s="507">
        <v>70.239999999999995</v>
      </c>
      <c r="N366" s="506">
        <v>4</v>
      </c>
      <c r="O366" s="573">
        <v>1</v>
      </c>
      <c r="P366" s="507">
        <v>35.119999999999997</v>
      </c>
      <c r="Q366" s="527">
        <v>0.5</v>
      </c>
      <c r="R366" s="506">
        <v>2</v>
      </c>
      <c r="S366" s="527">
        <v>0.5</v>
      </c>
      <c r="T366" s="573">
        <v>0.5</v>
      </c>
      <c r="U366" s="528">
        <v>0.5</v>
      </c>
    </row>
    <row r="367" spans="1:21" ht="14.4" customHeight="1" x14ac:dyDescent="0.3">
      <c r="A367" s="505">
        <v>27</v>
      </c>
      <c r="B367" s="506" t="s">
        <v>478</v>
      </c>
      <c r="C367" s="506" t="s">
        <v>486</v>
      </c>
      <c r="D367" s="571" t="s">
        <v>1611</v>
      </c>
      <c r="E367" s="572" t="s">
        <v>492</v>
      </c>
      <c r="F367" s="506" t="s">
        <v>479</v>
      </c>
      <c r="G367" s="506" t="s">
        <v>597</v>
      </c>
      <c r="H367" s="506" t="s">
        <v>1612</v>
      </c>
      <c r="I367" s="506" t="s">
        <v>1239</v>
      </c>
      <c r="J367" s="506" t="s">
        <v>599</v>
      </c>
      <c r="K367" s="506" t="s">
        <v>1240</v>
      </c>
      <c r="L367" s="507">
        <v>58.52</v>
      </c>
      <c r="M367" s="507">
        <v>117.04</v>
      </c>
      <c r="N367" s="506">
        <v>2</v>
      </c>
      <c r="O367" s="573">
        <v>1</v>
      </c>
      <c r="P367" s="507">
        <v>117.04</v>
      </c>
      <c r="Q367" s="527">
        <v>1</v>
      </c>
      <c r="R367" s="506">
        <v>2</v>
      </c>
      <c r="S367" s="527">
        <v>1</v>
      </c>
      <c r="T367" s="573">
        <v>1</v>
      </c>
      <c r="U367" s="528">
        <v>1</v>
      </c>
    </row>
    <row r="368" spans="1:21" ht="14.4" customHeight="1" x14ac:dyDescent="0.3">
      <c r="A368" s="505">
        <v>27</v>
      </c>
      <c r="B368" s="506" t="s">
        <v>478</v>
      </c>
      <c r="C368" s="506" t="s">
        <v>486</v>
      </c>
      <c r="D368" s="571" t="s">
        <v>1611</v>
      </c>
      <c r="E368" s="572" t="s">
        <v>492</v>
      </c>
      <c r="F368" s="506" t="s">
        <v>479</v>
      </c>
      <c r="G368" s="506" t="s">
        <v>597</v>
      </c>
      <c r="H368" s="506" t="s">
        <v>1612</v>
      </c>
      <c r="I368" s="506" t="s">
        <v>1241</v>
      </c>
      <c r="J368" s="506" t="s">
        <v>599</v>
      </c>
      <c r="K368" s="506" t="s">
        <v>797</v>
      </c>
      <c r="L368" s="507">
        <v>70.23</v>
      </c>
      <c r="M368" s="507">
        <v>140.46</v>
      </c>
      <c r="N368" s="506">
        <v>2</v>
      </c>
      <c r="O368" s="573">
        <v>0.5</v>
      </c>
      <c r="P368" s="507"/>
      <c r="Q368" s="527">
        <v>0</v>
      </c>
      <c r="R368" s="506"/>
      <c r="S368" s="527">
        <v>0</v>
      </c>
      <c r="T368" s="573"/>
      <c r="U368" s="528">
        <v>0</v>
      </c>
    </row>
    <row r="369" spans="1:21" ht="14.4" customHeight="1" x14ac:dyDescent="0.3">
      <c r="A369" s="505">
        <v>27</v>
      </c>
      <c r="B369" s="506" t="s">
        <v>478</v>
      </c>
      <c r="C369" s="506" t="s">
        <v>486</v>
      </c>
      <c r="D369" s="571" t="s">
        <v>1611</v>
      </c>
      <c r="E369" s="572" t="s">
        <v>492</v>
      </c>
      <c r="F369" s="506" t="s">
        <v>479</v>
      </c>
      <c r="G369" s="506" t="s">
        <v>1242</v>
      </c>
      <c r="H369" s="506" t="s">
        <v>452</v>
      </c>
      <c r="I369" s="506" t="s">
        <v>1243</v>
      </c>
      <c r="J369" s="506" t="s">
        <v>1244</v>
      </c>
      <c r="K369" s="506" t="s">
        <v>1072</v>
      </c>
      <c r="L369" s="507">
        <v>38.729999999999997</v>
      </c>
      <c r="M369" s="507">
        <v>116.19</v>
      </c>
      <c r="N369" s="506">
        <v>3</v>
      </c>
      <c r="O369" s="573">
        <v>0.5</v>
      </c>
      <c r="P369" s="507">
        <v>116.19</v>
      </c>
      <c r="Q369" s="527">
        <v>1</v>
      </c>
      <c r="R369" s="506">
        <v>3</v>
      </c>
      <c r="S369" s="527">
        <v>1</v>
      </c>
      <c r="T369" s="573">
        <v>0.5</v>
      </c>
      <c r="U369" s="528">
        <v>1</v>
      </c>
    </row>
    <row r="370" spans="1:21" ht="14.4" customHeight="1" x14ac:dyDescent="0.3">
      <c r="A370" s="505">
        <v>27</v>
      </c>
      <c r="B370" s="506" t="s">
        <v>478</v>
      </c>
      <c r="C370" s="506" t="s">
        <v>486</v>
      </c>
      <c r="D370" s="571" t="s">
        <v>1611</v>
      </c>
      <c r="E370" s="572" t="s">
        <v>492</v>
      </c>
      <c r="F370" s="506" t="s">
        <v>479</v>
      </c>
      <c r="G370" s="506" t="s">
        <v>802</v>
      </c>
      <c r="H370" s="506" t="s">
        <v>1612</v>
      </c>
      <c r="I370" s="506" t="s">
        <v>1245</v>
      </c>
      <c r="J370" s="506" t="s">
        <v>804</v>
      </c>
      <c r="K370" s="506" t="s">
        <v>1246</v>
      </c>
      <c r="L370" s="507">
        <v>468.63</v>
      </c>
      <c r="M370" s="507">
        <v>468.63</v>
      </c>
      <c r="N370" s="506">
        <v>1</v>
      </c>
      <c r="O370" s="573">
        <v>0.5</v>
      </c>
      <c r="P370" s="507"/>
      <c r="Q370" s="527">
        <v>0</v>
      </c>
      <c r="R370" s="506"/>
      <c r="S370" s="527">
        <v>0</v>
      </c>
      <c r="T370" s="573"/>
      <c r="U370" s="528">
        <v>0</v>
      </c>
    </row>
    <row r="371" spans="1:21" ht="14.4" customHeight="1" x14ac:dyDescent="0.3">
      <c r="A371" s="505">
        <v>27</v>
      </c>
      <c r="B371" s="506" t="s">
        <v>478</v>
      </c>
      <c r="C371" s="506" t="s">
        <v>486</v>
      </c>
      <c r="D371" s="571" t="s">
        <v>1611</v>
      </c>
      <c r="E371" s="572" t="s">
        <v>492</v>
      </c>
      <c r="F371" s="506" t="s">
        <v>479</v>
      </c>
      <c r="G371" s="506" t="s">
        <v>603</v>
      </c>
      <c r="H371" s="506" t="s">
        <v>1612</v>
      </c>
      <c r="I371" s="506" t="s">
        <v>1247</v>
      </c>
      <c r="J371" s="506" t="s">
        <v>605</v>
      </c>
      <c r="K371" s="506" t="s">
        <v>1248</v>
      </c>
      <c r="L371" s="507">
        <v>1154.68</v>
      </c>
      <c r="M371" s="507">
        <v>1154.68</v>
      </c>
      <c r="N371" s="506">
        <v>1</v>
      </c>
      <c r="O371" s="573">
        <v>1</v>
      </c>
      <c r="P371" s="507"/>
      <c r="Q371" s="527">
        <v>0</v>
      </c>
      <c r="R371" s="506"/>
      <c r="S371" s="527">
        <v>0</v>
      </c>
      <c r="T371" s="573"/>
      <c r="U371" s="528">
        <v>0</v>
      </c>
    </row>
    <row r="372" spans="1:21" ht="14.4" customHeight="1" x14ac:dyDescent="0.3">
      <c r="A372" s="505">
        <v>27</v>
      </c>
      <c r="B372" s="506" t="s">
        <v>478</v>
      </c>
      <c r="C372" s="506" t="s">
        <v>486</v>
      </c>
      <c r="D372" s="571" t="s">
        <v>1611</v>
      </c>
      <c r="E372" s="572" t="s">
        <v>492</v>
      </c>
      <c r="F372" s="506" t="s">
        <v>479</v>
      </c>
      <c r="G372" s="506" t="s">
        <v>1249</v>
      </c>
      <c r="H372" s="506" t="s">
        <v>452</v>
      </c>
      <c r="I372" s="506" t="s">
        <v>1250</v>
      </c>
      <c r="J372" s="506" t="s">
        <v>1251</v>
      </c>
      <c r="K372" s="506" t="s">
        <v>1252</v>
      </c>
      <c r="L372" s="507">
        <v>32.76</v>
      </c>
      <c r="M372" s="507">
        <v>294.84000000000003</v>
      </c>
      <c r="N372" s="506">
        <v>9</v>
      </c>
      <c r="O372" s="573">
        <v>2</v>
      </c>
      <c r="P372" s="507">
        <v>32.76</v>
      </c>
      <c r="Q372" s="527">
        <v>0.11111111111111109</v>
      </c>
      <c r="R372" s="506">
        <v>1</v>
      </c>
      <c r="S372" s="527">
        <v>0.1111111111111111</v>
      </c>
      <c r="T372" s="573">
        <v>0.5</v>
      </c>
      <c r="U372" s="528">
        <v>0.25</v>
      </c>
    </row>
    <row r="373" spans="1:21" ht="14.4" customHeight="1" x14ac:dyDescent="0.3">
      <c r="A373" s="505">
        <v>27</v>
      </c>
      <c r="B373" s="506" t="s">
        <v>478</v>
      </c>
      <c r="C373" s="506" t="s">
        <v>486</v>
      </c>
      <c r="D373" s="571" t="s">
        <v>1611</v>
      </c>
      <c r="E373" s="572" t="s">
        <v>492</v>
      </c>
      <c r="F373" s="506" t="s">
        <v>479</v>
      </c>
      <c r="G373" s="506" t="s">
        <v>1249</v>
      </c>
      <c r="H373" s="506" t="s">
        <v>1612</v>
      </c>
      <c r="I373" s="506" t="s">
        <v>1253</v>
      </c>
      <c r="J373" s="506" t="s">
        <v>1254</v>
      </c>
      <c r="K373" s="506" t="s">
        <v>1252</v>
      </c>
      <c r="L373" s="507">
        <v>32.76</v>
      </c>
      <c r="M373" s="507">
        <v>294.83999999999997</v>
      </c>
      <c r="N373" s="506">
        <v>9</v>
      </c>
      <c r="O373" s="573">
        <v>1.5</v>
      </c>
      <c r="P373" s="507"/>
      <c r="Q373" s="527">
        <v>0</v>
      </c>
      <c r="R373" s="506"/>
      <c r="S373" s="527">
        <v>0</v>
      </c>
      <c r="T373" s="573"/>
      <c r="U373" s="528">
        <v>0</v>
      </c>
    </row>
    <row r="374" spans="1:21" ht="14.4" customHeight="1" x14ac:dyDescent="0.3">
      <c r="A374" s="505">
        <v>27</v>
      </c>
      <c r="B374" s="506" t="s">
        <v>478</v>
      </c>
      <c r="C374" s="506" t="s">
        <v>486</v>
      </c>
      <c r="D374" s="571" t="s">
        <v>1611</v>
      </c>
      <c r="E374" s="572" t="s">
        <v>492</v>
      </c>
      <c r="F374" s="506" t="s">
        <v>479</v>
      </c>
      <c r="G374" s="506" t="s">
        <v>1249</v>
      </c>
      <c r="H374" s="506" t="s">
        <v>452</v>
      </c>
      <c r="I374" s="506" t="s">
        <v>1255</v>
      </c>
      <c r="J374" s="506" t="s">
        <v>1251</v>
      </c>
      <c r="K374" s="506" t="s">
        <v>665</v>
      </c>
      <c r="L374" s="507">
        <v>105.32</v>
      </c>
      <c r="M374" s="507">
        <v>105.32</v>
      </c>
      <c r="N374" s="506">
        <v>1</v>
      </c>
      <c r="O374" s="573">
        <v>0.5</v>
      </c>
      <c r="P374" s="507"/>
      <c r="Q374" s="527">
        <v>0</v>
      </c>
      <c r="R374" s="506"/>
      <c r="S374" s="527">
        <v>0</v>
      </c>
      <c r="T374" s="573"/>
      <c r="U374" s="528">
        <v>0</v>
      </c>
    </row>
    <row r="375" spans="1:21" ht="14.4" customHeight="1" x14ac:dyDescent="0.3">
      <c r="A375" s="505">
        <v>27</v>
      </c>
      <c r="B375" s="506" t="s">
        <v>478</v>
      </c>
      <c r="C375" s="506" t="s">
        <v>486</v>
      </c>
      <c r="D375" s="571" t="s">
        <v>1611</v>
      </c>
      <c r="E375" s="572" t="s">
        <v>492</v>
      </c>
      <c r="F375" s="506" t="s">
        <v>479</v>
      </c>
      <c r="G375" s="506" t="s">
        <v>809</v>
      </c>
      <c r="H375" s="506" t="s">
        <v>452</v>
      </c>
      <c r="I375" s="506" t="s">
        <v>810</v>
      </c>
      <c r="J375" s="506" t="s">
        <v>811</v>
      </c>
      <c r="K375" s="506" t="s">
        <v>661</v>
      </c>
      <c r="L375" s="507">
        <v>35.25</v>
      </c>
      <c r="M375" s="507">
        <v>70.5</v>
      </c>
      <c r="N375" s="506">
        <v>2</v>
      </c>
      <c r="O375" s="573">
        <v>1.5</v>
      </c>
      <c r="P375" s="507"/>
      <c r="Q375" s="527">
        <v>0</v>
      </c>
      <c r="R375" s="506"/>
      <c r="S375" s="527">
        <v>0</v>
      </c>
      <c r="T375" s="573"/>
      <c r="U375" s="528">
        <v>0</v>
      </c>
    </row>
    <row r="376" spans="1:21" ht="14.4" customHeight="1" x14ac:dyDescent="0.3">
      <c r="A376" s="505">
        <v>27</v>
      </c>
      <c r="B376" s="506" t="s">
        <v>478</v>
      </c>
      <c r="C376" s="506" t="s">
        <v>486</v>
      </c>
      <c r="D376" s="571" t="s">
        <v>1611</v>
      </c>
      <c r="E376" s="572" t="s">
        <v>492</v>
      </c>
      <c r="F376" s="506" t="s">
        <v>479</v>
      </c>
      <c r="G376" s="506" t="s">
        <v>812</v>
      </c>
      <c r="H376" s="506" t="s">
        <v>452</v>
      </c>
      <c r="I376" s="506" t="s">
        <v>1256</v>
      </c>
      <c r="J376" s="506" t="s">
        <v>966</v>
      </c>
      <c r="K376" s="506" t="s">
        <v>732</v>
      </c>
      <c r="L376" s="507">
        <v>103.67</v>
      </c>
      <c r="M376" s="507">
        <v>207.34</v>
      </c>
      <c r="N376" s="506">
        <v>2</v>
      </c>
      <c r="O376" s="573">
        <v>0.5</v>
      </c>
      <c r="P376" s="507"/>
      <c r="Q376" s="527">
        <v>0</v>
      </c>
      <c r="R376" s="506"/>
      <c r="S376" s="527">
        <v>0</v>
      </c>
      <c r="T376" s="573"/>
      <c r="U376" s="528">
        <v>0</v>
      </c>
    </row>
    <row r="377" spans="1:21" ht="14.4" customHeight="1" x14ac:dyDescent="0.3">
      <c r="A377" s="505">
        <v>27</v>
      </c>
      <c r="B377" s="506" t="s">
        <v>478</v>
      </c>
      <c r="C377" s="506" t="s">
        <v>486</v>
      </c>
      <c r="D377" s="571" t="s">
        <v>1611</v>
      </c>
      <c r="E377" s="572" t="s">
        <v>492</v>
      </c>
      <c r="F377" s="506" t="s">
        <v>479</v>
      </c>
      <c r="G377" s="506" t="s">
        <v>812</v>
      </c>
      <c r="H377" s="506" t="s">
        <v>452</v>
      </c>
      <c r="I377" s="506" t="s">
        <v>1257</v>
      </c>
      <c r="J377" s="506" t="s">
        <v>1258</v>
      </c>
      <c r="K377" s="506" t="s">
        <v>1259</v>
      </c>
      <c r="L377" s="507">
        <v>112.87</v>
      </c>
      <c r="M377" s="507">
        <v>112.87</v>
      </c>
      <c r="N377" s="506">
        <v>1</v>
      </c>
      <c r="O377" s="573">
        <v>0.5</v>
      </c>
      <c r="P377" s="507">
        <v>112.87</v>
      </c>
      <c r="Q377" s="527">
        <v>1</v>
      </c>
      <c r="R377" s="506">
        <v>1</v>
      </c>
      <c r="S377" s="527">
        <v>1</v>
      </c>
      <c r="T377" s="573">
        <v>0.5</v>
      </c>
      <c r="U377" s="528">
        <v>1</v>
      </c>
    </row>
    <row r="378" spans="1:21" ht="14.4" customHeight="1" x14ac:dyDescent="0.3">
      <c r="A378" s="505">
        <v>27</v>
      </c>
      <c r="B378" s="506" t="s">
        <v>478</v>
      </c>
      <c r="C378" s="506" t="s">
        <v>486</v>
      </c>
      <c r="D378" s="571" t="s">
        <v>1611</v>
      </c>
      <c r="E378" s="572" t="s">
        <v>492</v>
      </c>
      <c r="F378" s="506" t="s">
        <v>479</v>
      </c>
      <c r="G378" s="506" t="s">
        <v>812</v>
      </c>
      <c r="H378" s="506" t="s">
        <v>452</v>
      </c>
      <c r="I378" s="506" t="s">
        <v>1260</v>
      </c>
      <c r="J378" s="506" t="s">
        <v>814</v>
      </c>
      <c r="K378" s="506" t="s">
        <v>1261</v>
      </c>
      <c r="L378" s="507">
        <v>115.18</v>
      </c>
      <c r="M378" s="507">
        <v>230.36</v>
      </c>
      <c r="N378" s="506">
        <v>2</v>
      </c>
      <c r="O378" s="573">
        <v>0.5</v>
      </c>
      <c r="P378" s="507"/>
      <c r="Q378" s="527">
        <v>0</v>
      </c>
      <c r="R378" s="506"/>
      <c r="S378" s="527">
        <v>0</v>
      </c>
      <c r="T378" s="573"/>
      <c r="U378" s="528">
        <v>0</v>
      </c>
    </row>
    <row r="379" spans="1:21" ht="14.4" customHeight="1" x14ac:dyDescent="0.3">
      <c r="A379" s="505">
        <v>27</v>
      </c>
      <c r="B379" s="506" t="s">
        <v>478</v>
      </c>
      <c r="C379" s="506" t="s">
        <v>486</v>
      </c>
      <c r="D379" s="571" t="s">
        <v>1611</v>
      </c>
      <c r="E379" s="572" t="s">
        <v>492</v>
      </c>
      <c r="F379" s="506" t="s">
        <v>479</v>
      </c>
      <c r="G379" s="506" t="s">
        <v>812</v>
      </c>
      <c r="H379" s="506" t="s">
        <v>452</v>
      </c>
      <c r="I379" s="506" t="s">
        <v>965</v>
      </c>
      <c r="J379" s="506" t="s">
        <v>966</v>
      </c>
      <c r="K379" s="506" t="s">
        <v>967</v>
      </c>
      <c r="L379" s="507">
        <v>103.67</v>
      </c>
      <c r="M379" s="507">
        <v>725.68999999999994</v>
      </c>
      <c r="N379" s="506">
        <v>7</v>
      </c>
      <c r="O379" s="573">
        <v>3</v>
      </c>
      <c r="P379" s="507">
        <v>622.02</v>
      </c>
      <c r="Q379" s="527">
        <v>0.85714285714285721</v>
      </c>
      <c r="R379" s="506">
        <v>6</v>
      </c>
      <c r="S379" s="527">
        <v>0.8571428571428571</v>
      </c>
      <c r="T379" s="573">
        <v>2.5</v>
      </c>
      <c r="U379" s="528">
        <v>0.83333333333333337</v>
      </c>
    </row>
    <row r="380" spans="1:21" ht="14.4" customHeight="1" x14ac:dyDescent="0.3">
      <c r="A380" s="505">
        <v>27</v>
      </c>
      <c r="B380" s="506" t="s">
        <v>478</v>
      </c>
      <c r="C380" s="506" t="s">
        <v>486</v>
      </c>
      <c r="D380" s="571" t="s">
        <v>1611</v>
      </c>
      <c r="E380" s="572" t="s">
        <v>492</v>
      </c>
      <c r="F380" s="506" t="s">
        <v>479</v>
      </c>
      <c r="G380" s="506" t="s">
        <v>611</v>
      </c>
      <c r="H380" s="506" t="s">
        <v>452</v>
      </c>
      <c r="I380" s="506" t="s">
        <v>1262</v>
      </c>
      <c r="J380" s="506" t="s">
        <v>1263</v>
      </c>
      <c r="K380" s="506" t="s">
        <v>1264</v>
      </c>
      <c r="L380" s="507">
        <v>96.75</v>
      </c>
      <c r="M380" s="507">
        <v>290.25</v>
      </c>
      <c r="N380" s="506">
        <v>3</v>
      </c>
      <c r="O380" s="573">
        <v>1</v>
      </c>
      <c r="P380" s="507">
        <v>193.5</v>
      </c>
      <c r="Q380" s="527">
        <v>0.66666666666666663</v>
      </c>
      <c r="R380" s="506">
        <v>2</v>
      </c>
      <c r="S380" s="527">
        <v>0.66666666666666663</v>
      </c>
      <c r="T380" s="573">
        <v>0.5</v>
      </c>
      <c r="U380" s="528">
        <v>0.5</v>
      </c>
    </row>
    <row r="381" spans="1:21" ht="14.4" customHeight="1" x14ac:dyDescent="0.3">
      <c r="A381" s="505">
        <v>27</v>
      </c>
      <c r="B381" s="506" t="s">
        <v>478</v>
      </c>
      <c r="C381" s="506" t="s">
        <v>486</v>
      </c>
      <c r="D381" s="571" t="s">
        <v>1611</v>
      </c>
      <c r="E381" s="572" t="s">
        <v>492</v>
      </c>
      <c r="F381" s="506" t="s">
        <v>479</v>
      </c>
      <c r="G381" s="506" t="s">
        <v>611</v>
      </c>
      <c r="H381" s="506" t="s">
        <v>1612</v>
      </c>
      <c r="I381" s="506" t="s">
        <v>818</v>
      </c>
      <c r="J381" s="506" t="s">
        <v>613</v>
      </c>
      <c r="K381" s="506" t="s">
        <v>819</v>
      </c>
      <c r="L381" s="507">
        <v>57.6</v>
      </c>
      <c r="M381" s="507">
        <v>57.6</v>
      </c>
      <c r="N381" s="506">
        <v>1</v>
      </c>
      <c r="O381" s="573">
        <v>0.5</v>
      </c>
      <c r="P381" s="507">
        <v>57.6</v>
      </c>
      <c r="Q381" s="527">
        <v>1</v>
      </c>
      <c r="R381" s="506">
        <v>1</v>
      </c>
      <c r="S381" s="527">
        <v>1</v>
      </c>
      <c r="T381" s="573">
        <v>0.5</v>
      </c>
      <c r="U381" s="528">
        <v>1</v>
      </c>
    </row>
    <row r="382" spans="1:21" ht="14.4" customHeight="1" x14ac:dyDescent="0.3">
      <c r="A382" s="505">
        <v>27</v>
      </c>
      <c r="B382" s="506" t="s">
        <v>478</v>
      </c>
      <c r="C382" s="506" t="s">
        <v>486</v>
      </c>
      <c r="D382" s="571" t="s">
        <v>1611</v>
      </c>
      <c r="E382" s="572" t="s">
        <v>492</v>
      </c>
      <c r="F382" s="506" t="s">
        <v>479</v>
      </c>
      <c r="G382" s="506" t="s">
        <v>611</v>
      </c>
      <c r="H382" s="506" t="s">
        <v>1612</v>
      </c>
      <c r="I382" s="506" t="s">
        <v>612</v>
      </c>
      <c r="J382" s="506" t="s">
        <v>613</v>
      </c>
      <c r="K382" s="506" t="s">
        <v>614</v>
      </c>
      <c r="L382" s="507">
        <v>115.18</v>
      </c>
      <c r="M382" s="507">
        <v>230.36</v>
      </c>
      <c r="N382" s="506">
        <v>2</v>
      </c>
      <c r="O382" s="573">
        <v>1</v>
      </c>
      <c r="P382" s="507"/>
      <c r="Q382" s="527">
        <v>0</v>
      </c>
      <c r="R382" s="506"/>
      <c r="S382" s="527">
        <v>0</v>
      </c>
      <c r="T382" s="573"/>
      <c r="U382" s="528">
        <v>0</v>
      </c>
    </row>
    <row r="383" spans="1:21" ht="14.4" customHeight="1" x14ac:dyDescent="0.3">
      <c r="A383" s="505">
        <v>27</v>
      </c>
      <c r="B383" s="506" t="s">
        <v>478</v>
      </c>
      <c r="C383" s="506" t="s">
        <v>486</v>
      </c>
      <c r="D383" s="571" t="s">
        <v>1611</v>
      </c>
      <c r="E383" s="572" t="s">
        <v>492</v>
      </c>
      <c r="F383" s="506" t="s">
        <v>479</v>
      </c>
      <c r="G383" s="506" t="s">
        <v>611</v>
      </c>
      <c r="H383" s="506" t="s">
        <v>452</v>
      </c>
      <c r="I383" s="506" t="s">
        <v>1265</v>
      </c>
      <c r="J383" s="506" t="s">
        <v>1266</v>
      </c>
      <c r="K383" s="506" t="s">
        <v>1267</v>
      </c>
      <c r="L383" s="507">
        <v>115.18</v>
      </c>
      <c r="M383" s="507">
        <v>345.54</v>
      </c>
      <c r="N383" s="506">
        <v>3</v>
      </c>
      <c r="O383" s="573">
        <v>0.5</v>
      </c>
      <c r="P383" s="507"/>
      <c r="Q383" s="527">
        <v>0</v>
      </c>
      <c r="R383" s="506"/>
      <c r="S383" s="527">
        <v>0</v>
      </c>
      <c r="T383" s="573"/>
      <c r="U383" s="528">
        <v>0</v>
      </c>
    </row>
    <row r="384" spans="1:21" ht="14.4" customHeight="1" x14ac:dyDescent="0.3">
      <c r="A384" s="505">
        <v>27</v>
      </c>
      <c r="B384" s="506" t="s">
        <v>478</v>
      </c>
      <c r="C384" s="506" t="s">
        <v>486</v>
      </c>
      <c r="D384" s="571" t="s">
        <v>1611</v>
      </c>
      <c r="E384" s="572" t="s">
        <v>492</v>
      </c>
      <c r="F384" s="506" t="s">
        <v>479</v>
      </c>
      <c r="G384" s="506" t="s">
        <v>514</v>
      </c>
      <c r="H384" s="506" t="s">
        <v>1612</v>
      </c>
      <c r="I384" s="506" t="s">
        <v>515</v>
      </c>
      <c r="J384" s="506" t="s">
        <v>516</v>
      </c>
      <c r="K384" s="506" t="s">
        <v>517</v>
      </c>
      <c r="L384" s="507">
        <v>47.7</v>
      </c>
      <c r="M384" s="507">
        <v>143.10000000000002</v>
      </c>
      <c r="N384" s="506">
        <v>3</v>
      </c>
      <c r="O384" s="573">
        <v>1.5</v>
      </c>
      <c r="P384" s="507">
        <v>47.7</v>
      </c>
      <c r="Q384" s="527">
        <v>0.33333333333333331</v>
      </c>
      <c r="R384" s="506">
        <v>1</v>
      </c>
      <c r="S384" s="527">
        <v>0.33333333333333331</v>
      </c>
      <c r="T384" s="573">
        <v>0.5</v>
      </c>
      <c r="U384" s="528">
        <v>0.33333333333333331</v>
      </c>
    </row>
    <row r="385" spans="1:21" ht="14.4" customHeight="1" x14ac:dyDescent="0.3">
      <c r="A385" s="505">
        <v>27</v>
      </c>
      <c r="B385" s="506" t="s">
        <v>478</v>
      </c>
      <c r="C385" s="506" t="s">
        <v>486</v>
      </c>
      <c r="D385" s="571" t="s">
        <v>1611</v>
      </c>
      <c r="E385" s="572" t="s">
        <v>492</v>
      </c>
      <c r="F385" s="506" t="s">
        <v>479</v>
      </c>
      <c r="G385" s="506" t="s">
        <v>514</v>
      </c>
      <c r="H385" s="506" t="s">
        <v>1612</v>
      </c>
      <c r="I385" s="506" t="s">
        <v>540</v>
      </c>
      <c r="J385" s="506" t="s">
        <v>516</v>
      </c>
      <c r="K385" s="506" t="s">
        <v>541</v>
      </c>
      <c r="L385" s="507">
        <v>143.09</v>
      </c>
      <c r="M385" s="507">
        <v>1001.6300000000001</v>
      </c>
      <c r="N385" s="506">
        <v>7</v>
      </c>
      <c r="O385" s="573">
        <v>5</v>
      </c>
      <c r="P385" s="507">
        <v>858.54000000000008</v>
      </c>
      <c r="Q385" s="527">
        <v>0.8571428571428571</v>
      </c>
      <c r="R385" s="506">
        <v>6</v>
      </c>
      <c r="S385" s="527">
        <v>0.8571428571428571</v>
      </c>
      <c r="T385" s="573">
        <v>4.5</v>
      </c>
      <c r="U385" s="528">
        <v>0.9</v>
      </c>
    </row>
    <row r="386" spans="1:21" ht="14.4" customHeight="1" x14ac:dyDescent="0.3">
      <c r="A386" s="505">
        <v>27</v>
      </c>
      <c r="B386" s="506" t="s">
        <v>478</v>
      </c>
      <c r="C386" s="506" t="s">
        <v>486</v>
      </c>
      <c r="D386" s="571" t="s">
        <v>1611</v>
      </c>
      <c r="E386" s="572" t="s">
        <v>492</v>
      </c>
      <c r="F386" s="506" t="s">
        <v>479</v>
      </c>
      <c r="G386" s="506" t="s">
        <v>514</v>
      </c>
      <c r="H386" s="506" t="s">
        <v>1612</v>
      </c>
      <c r="I386" s="506" t="s">
        <v>1268</v>
      </c>
      <c r="J386" s="506" t="s">
        <v>1269</v>
      </c>
      <c r="K386" s="506" t="s">
        <v>1270</v>
      </c>
      <c r="L386" s="507">
        <v>286.18</v>
      </c>
      <c r="M386" s="507">
        <v>1717.08</v>
      </c>
      <c r="N386" s="506">
        <v>6</v>
      </c>
      <c r="O386" s="573">
        <v>3.5</v>
      </c>
      <c r="P386" s="507">
        <v>1144.72</v>
      </c>
      <c r="Q386" s="527">
        <v>0.66666666666666674</v>
      </c>
      <c r="R386" s="506">
        <v>4</v>
      </c>
      <c r="S386" s="527">
        <v>0.66666666666666663</v>
      </c>
      <c r="T386" s="573">
        <v>2.5</v>
      </c>
      <c r="U386" s="528">
        <v>0.7142857142857143</v>
      </c>
    </row>
    <row r="387" spans="1:21" ht="14.4" customHeight="1" x14ac:dyDescent="0.3">
      <c r="A387" s="505">
        <v>27</v>
      </c>
      <c r="B387" s="506" t="s">
        <v>478</v>
      </c>
      <c r="C387" s="506" t="s">
        <v>486</v>
      </c>
      <c r="D387" s="571" t="s">
        <v>1611</v>
      </c>
      <c r="E387" s="572" t="s">
        <v>492</v>
      </c>
      <c r="F387" s="506" t="s">
        <v>479</v>
      </c>
      <c r="G387" s="506" t="s">
        <v>514</v>
      </c>
      <c r="H387" s="506" t="s">
        <v>452</v>
      </c>
      <c r="I387" s="506" t="s">
        <v>1271</v>
      </c>
      <c r="J387" s="506" t="s">
        <v>1272</v>
      </c>
      <c r="K387" s="506" t="s">
        <v>1273</v>
      </c>
      <c r="L387" s="507">
        <v>158.99</v>
      </c>
      <c r="M387" s="507">
        <v>158.99</v>
      </c>
      <c r="N387" s="506">
        <v>1</v>
      </c>
      <c r="O387" s="573">
        <v>0.5</v>
      </c>
      <c r="P387" s="507"/>
      <c r="Q387" s="527">
        <v>0</v>
      </c>
      <c r="R387" s="506"/>
      <c r="S387" s="527">
        <v>0</v>
      </c>
      <c r="T387" s="573"/>
      <c r="U387" s="528">
        <v>0</v>
      </c>
    </row>
    <row r="388" spans="1:21" ht="14.4" customHeight="1" x14ac:dyDescent="0.3">
      <c r="A388" s="505">
        <v>27</v>
      </c>
      <c r="B388" s="506" t="s">
        <v>478</v>
      </c>
      <c r="C388" s="506" t="s">
        <v>486</v>
      </c>
      <c r="D388" s="571" t="s">
        <v>1611</v>
      </c>
      <c r="E388" s="572" t="s">
        <v>492</v>
      </c>
      <c r="F388" s="506" t="s">
        <v>479</v>
      </c>
      <c r="G388" s="506" t="s">
        <v>514</v>
      </c>
      <c r="H388" s="506" t="s">
        <v>452</v>
      </c>
      <c r="I388" s="506" t="s">
        <v>1274</v>
      </c>
      <c r="J388" s="506" t="s">
        <v>616</v>
      </c>
      <c r="K388" s="506" t="s">
        <v>1072</v>
      </c>
      <c r="L388" s="507">
        <v>47.7</v>
      </c>
      <c r="M388" s="507">
        <v>95.4</v>
      </c>
      <c r="N388" s="506">
        <v>2</v>
      </c>
      <c r="O388" s="573">
        <v>1</v>
      </c>
      <c r="P388" s="507"/>
      <c r="Q388" s="527">
        <v>0</v>
      </c>
      <c r="R388" s="506"/>
      <c r="S388" s="527">
        <v>0</v>
      </c>
      <c r="T388" s="573"/>
      <c r="U388" s="528">
        <v>0</v>
      </c>
    </row>
    <row r="389" spans="1:21" ht="14.4" customHeight="1" x14ac:dyDescent="0.3">
      <c r="A389" s="505">
        <v>27</v>
      </c>
      <c r="B389" s="506" t="s">
        <v>478</v>
      </c>
      <c r="C389" s="506" t="s">
        <v>486</v>
      </c>
      <c r="D389" s="571" t="s">
        <v>1611</v>
      </c>
      <c r="E389" s="572" t="s">
        <v>492</v>
      </c>
      <c r="F389" s="506" t="s">
        <v>479</v>
      </c>
      <c r="G389" s="506" t="s">
        <v>514</v>
      </c>
      <c r="H389" s="506" t="s">
        <v>452</v>
      </c>
      <c r="I389" s="506" t="s">
        <v>1275</v>
      </c>
      <c r="J389" s="506" t="s">
        <v>616</v>
      </c>
      <c r="K389" s="506" t="s">
        <v>617</v>
      </c>
      <c r="L389" s="507">
        <v>143.09</v>
      </c>
      <c r="M389" s="507">
        <v>143.09</v>
      </c>
      <c r="N389" s="506">
        <v>1</v>
      </c>
      <c r="O389" s="573">
        <v>0.5</v>
      </c>
      <c r="P389" s="507">
        <v>143.09</v>
      </c>
      <c r="Q389" s="527">
        <v>1</v>
      </c>
      <c r="R389" s="506">
        <v>1</v>
      </c>
      <c r="S389" s="527">
        <v>1</v>
      </c>
      <c r="T389" s="573">
        <v>0.5</v>
      </c>
      <c r="U389" s="528">
        <v>1</v>
      </c>
    </row>
    <row r="390" spans="1:21" ht="14.4" customHeight="1" x14ac:dyDescent="0.3">
      <c r="A390" s="505">
        <v>27</v>
      </c>
      <c r="B390" s="506" t="s">
        <v>478</v>
      </c>
      <c r="C390" s="506" t="s">
        <v>486</v>
      </c>
      <c r="D390" s="571" t="s">
        <v>1611</v>
      </c>
      <c r="E390" s="572" t="s">
        <v>492</v>
      </c>
      <c r="F390" s="506" t="s">
        <v>479</v>
      </c>
      <c r="G390" s="506" t="s">
        <v>500</v>
      </c>
      <c r="H390" s="506" t="s">
        <v>1612</v>
      </c>
      <c r="I390" s="506" t="s">
        <v>1276</v>
      </c>
      <c r="J390" s="506" t="s">
        <v>1277</v>
      </c>
      <c r="K390" s="506" t="s">
        <v>1278</v>
      </c>
      <c r="L390" s="507">
        <v>545.82000000000005</v>
      </c>
      <c r="M390" s="507">
        <v>545.82000000000005</v>
      </c>
      <c r="N390" s="506">
        <v>1</v>
      </c>
      <c r="O390" s="573">
        <v>0.5</v>
      </c>
      <c r="P390" s="507"/>
      <c r="Q390" s="527">
        <v>0</v>
      </c>
      <c r="R390" s="506"/>
      <c r="S390" s="527">
        <v>0</v>
      </c>
      <c r="T390" s="573"/>
      <c r="U390" s="528">
        <v>0</v>
      </c>
    </row>
    <row r="391" spans="1:21" ht="14.4" customHeight="1" x14ac:dyDescent="0.3">
      <c r="A391" s="505">
        <v>27</v>
      </c>
      <c r="B391" s="506" t="s">
        <v>478</v>
      </c>
      <c r="C391" s="506" t="s">
        <v>486</v>
      </c>
      <c r="D391" s="571" t="s">
        <v>1611</v>
      </c>
      <c r="E391" s="572" t="s">
        <v>492</v>
      </c>
      <c r="F391" s="506" t="s">
        <v>479</v>
      </c>
      <c r="G391" s="506" t="s">
        <v>500</v>
      </c>
      <c r="H391" s="506" t="s">
        <v>452</v>
      </c>
      <c r="I391" s="506" t="s">
        <v>1279</v>
      </c>
      <c r="J391" s="506" t="s">
        <v>1280</v>
      </c>
      <c r="K391" s="506" t="s">
        <v>1281</v>
      </c>
      <c r="L391" s="507">
        <v>135.68</v>
      </c>
      <c r="M391" s="507">
        <v>271.36</v>
      </c>
      <c r="N391" s="506">
        <v>2</v>
      </c>
      <c r="O391" s="573">
        <v>1</v>
      </c>
      <c r="P391" s="507"/>
      <c r="Q391" s="527">
        <v>0</v>
      </c>
      <c r="R391" s="506"/>
      <c r="S391" s="527">
        <v>0</v>
      </c>
      <c r="T391" s="573"/>
      <c r="U391" s="528">
        <v>0</v>
      </c>
    </row>
    <row r="392" spans="1:21" ht="14.4" customHeight="1" x14ac:dyDescent="0.3">
      <c r="A392" s="505">
        <v>27</v>
      </c>
      <c r="B392" s="506" t="s">
        <v>478</v>
      </c>
      <c r="C392" s="506" t="s">
        <v>486</v>
      </c>
      <c r="D392" s="571" t="s">
        <v>1611</v>
      </c>
      <c r="E392" s="572" t="s">
        <v>492</v>
      </c>
      <c r="F392" s="506" t="s">
        <v>479</v>
      </c>
      <c r="G392" s="506" t="s">
        <v>500</v>
      </c>
      <c r="H392" s="506" t="s">
        <v>452</v>
      </c>
      <c r="I392" s="506" t="s">
        <v>1282</v>
      </c>
      <c r="J392" s="506" t="s">
        <v>1280</v>
      </c>
      <c r="K392" s="506" t="s">
        <v>1283</v>
      </c>
      <c r="L392" s="507">
        <v>407.03</v>
      </c>
      <c r="M392" s="507">
        <v>407.03</v>
      </c>
      <c r="N392" s="506">
        <v>1</v>
      </c>
      <c r="O392" s="573">
        <v>1</v>
      </c>
      <c r="P392" s="507"/>
      <c r="Q392" s="527">
        <v>0</v>
      </c>
      <c r="R392" s="506"/>
      <c r="S392" s="527">
        <v>0</v>
      </c>
      <c r="T392" s="573"/>
      <c r="U392" s="528">
        <v>0</v>
      </c>
    </row>
    <row r="393" spans="1:21" ht="14.4" customHeight="1" x14ac:dyDescent="0.3">
      <c r="A393" s="505">
        <v>27</v>
      </c>
      <c r="B393" s="506" t="s">
        <v>478</v>
      </c>
      <c r="C393" s="506" t="s">
        <v>486</v>
      </c>
      <c r="D393" s="571" t="s">
        <v>1611</v>
      </c>
      <c r="E393" s="572" t="s">
        <v>492</v>
      </c>
      <c r="F393" s="506" t="s">
        <v>479</v>
      </c>
      <c r="G393" s="506" t="s">
        <v>500</v>
      </c>
      <c r="H393" s="506" t="s">
        <v>452</v>
      </c>
      <c r="I393" s="506" t="s">
        <v>1284</v>
      </c>
      <c r="J393" s="506" t="s">
        <v>1285</v>
      </c>
      <c r="K393" s="506" t="s">
        <v>1286</v>
      </c>
      <c r="L393" s="507">
        <v>84.45</v>
      </c>
      <c r="M393" s="507">
        <v>84.45</v>
      </c>
      <c r="N393" s="506">
        <v>1</v>
      </c>
      <c r="O393" s="573">
        <v>1</v>
      </c>
      <c r="P393" s="507">
        <v>84.45</v>
      </c>
      <c r="Q393" s="527">
        <v>1</v>
      </c>
      <c r="R393" s="506">
        <v>1</v>
      </c>
      <c r="S393" s="527">
        <v>1</v>
      </c>
      <c r="T393" s="573">
        <v>1</v>
      </c>
      <c r="U393" s="528">
        <v>1</v>
      </c>
    </row>
    <row r="394" spans="1:21" ht="14.4" customHeight="1" x14ac:dyDescent="0.3">
      <c r="A394" s="505">
        <v>27</v>
      </c>
      <c r="B394" s="506" t="s">
        <v>478</v>
      </c>
      <c r="C394" s="506" t="s">
        <v>486</v>
      </c>
      <c r="D394" s="571" t="s">
        <v>1611</v>
      </c>
      <c r="E394" s="572" t="s">
        <v>492</v>
      </c>
      <c r="F394" s="506" t="s">
        <v>479</v>
      </c>
      <c r="G394" s="506" t="s">
        <v>622</v>
      </c>
      <c r="H394" s="506" t="s">
        <v>452</v>
      </c>
      <c r="I394" s="506" t="s">
        <v>1287</v>
      </c>
      <c r="J394" s="506" t="s">
        <v>624</v>
      </c>
      <c r="K394" s="506" t="s">
        <v>1288</v>
      </c>
      <c r="L394" s="507">
        <v>72.88</v>
      </c>
      <c r="M394" s="507">
        <v>437.28</v>
      </c>
      <c r="N394" s="506">
        <v>6</v>
      </c>
      <c r="O394" s="573">
        <v>2</v>
      </c>
      <c r="P394" s="507"/>
      <c r="Q394" s="527">
        <v>0</v>
      </c>
      <c r="R394" s="506"/>
      <c r="S394" s="527">
        <v>0</v>
      </c>
      <c r="T394" s="573"/>
      <c r="U394" s="528">
        <v>0</v>
      </c>
    </row>
    <row r="395" spans="1:21" ht="14.4" customHeight="1" x14ac:dyDescent="0.3">
      <c r="A395" s="505">
        <v>27</v>
      </c>
      <c r="B395" s="506" t="s">
        <v>478</v>
      </c>
      <c r="C395" s="506" t="s">
        <v>486</v>
      </c>
      <c r="D395" s="571" t="s">
        <v>1611</v>
      </c>
      <c r="E395" s="572" t="s">
        <v>492</v>
      </c>
      <c r="F395" s="506" t="s">
        <v>479</v>
      </c>
      <c r="G395" s="506" t="s">
        <v>622</v>
      </c>
      <c r="H395" s="506" t="s">
        <v>452</v>
      </c>
      <c r="I395" s="506" t="s">
        <v>623</v>
      </c>
      <c r="J395" s="506" t="s">
        <v>624</v>
      </c>
      <c r="K395" s="506" t="s">
        <v>625</v>
      </c>
      <c r="L395" s="507">
        <v>218.62</v>
      </c>
      <c r="M395" s="507">
        <v>1748.9599999999998</v>
      </c>
      <c r="N395" s="506">
        <v>8</v>
      </c>
      <c r="O395" s="573">
        <v>4.5</v>
      </c>
      <c r="P395" s="507">
        <v>437.24</v>
      </c>
      <c r="Q395" s="527">
        <v>0.25000000000000006</v>
      </c>
      <c r="R395" s="506">
        <v>2</v>
      </c>
      <c r="S395" s="527">
        <v>0.25</v>
      </c>
      <c r="T395" s="573">
        <v>1.5</v>
      </c>
      <c r="U395" s="528">
        <v>0.33333333333333331</v>
      </c>
    </row>
    <row r="396" spans="1:21" ht="14.4" customHeight="1" x14ac:dyDescent="0.3">
      <c r="A396" s="505">
        <v>27</v>
      </c>
      <c r="B396" s="506" t="s">
        <v>478</v>
      </c>
      <c r="C396" s="506" t="s">
        <v>486</v>
      </c>
      <c r="D396" s="571" t="s">
        <v>1611</v>
      </c>
      <c r="E396" s="572" t="s">
        <v>492</v>
      </c>
      <c r="F396" s="506" t="s">
        <v>479</v>
      </c>
      <c r="G396" s="506" t="s">
        <v>622</v>
      </c>
      <c r="H396" s="506" t="s">
        <v>452</v>
      </c>
      <c r="I396" s="506" t="s">
        <v>1289</v>
      </c>
      <c r="J396" s="506" t="s">
        <v>1290</v>
      </c>
      <c r="K396" s="506" t="s">
        <v>1291</v>
      </c>
      <c r="L396" s="507">
        <v>72.31</v>
      </c>
      <c r="M396" s="507">
        <v>144.62</v>
      </c>
      <c r="N396" s="506">
        <v>2</v>
      </c>
      <c r="O396" s="573">
        <v>0.5</v>
      </c>
      <c r="P396" s="507">
        <v>144.62</v>
      </c>
      <c r="Q396" s="527">
        <v>1</v>
      </c>
      <c r="R396" s="506">
        <v>2</v>
      </c>
      <c r="S396" s="527">
        <v>1</v>
      </c>
      <c r="T396" s="573">
        <v>0.5</v>
      </c>
      <c r="U396" s="528">
        <v>1</v>
      </c>
    </row>
    <row r="397" spans="1:21" ht="14.4" customHeight="1" x14ac:dyDescent="0.3">
      <c r="A397" s="505">
        <v>27</v>
      </c>
      <c r="B397" s="506" t="s">
        <v>478</v>
      </c>
      <c r="C397" s="506" t="s">
        <v>486</v>
      </c>
      <c r="D397" s="571" t="s">
        <v>1611</v>
      </c>
      <c r="E397" s="572" t="s">
        <v>492</v>
      </c>
      <c r="F397" s="506" t="s">
        <v>479</v>
      </c>
      <c r="G397" s="506" t="s">
        <v>622</v>
      </c>
      <c r="H397" s="506" t="s">
        <v>452</v>
      </c>
      <c r="I397" s="506" t="s">
        <v>1292</v>
      </c>
      <c r="J397" s="506" t="s">
        <v>1290</v>
      </c>
      <c r="K397" s="506" t="s">
        <v>1293</v>
      </c>
      <c r="L397" s="507">
        <v>216.9</v>
      </c>
      <c r="M397" s="507">
        <v>216.9</v>
      </c>
      <c r="N397" s="506">
        <v>1</v>
      </c>
      <c r="O397" s="573">
        <v>0.5</v>
      </c>
      <c r="P397" s="507"/>
      <c r="Q397" s="527">
        <v>0</v>
      </c>
      <c r="R397" s="506"/>
      <c r="S397" s="527">
        <v>0</v>
      </c>
      <c r="T397" s="573"/>
      <c r="U397" s="528">
        <v>0</v>
      </c>
    </row>
    <row r="398" spans="1:21" ht="14.4" customHeight="1" x14ac:dyDescent="0.3">
      <c r="A398" s="505">
        <v>27</v>
      </c>
      <c r="B398" s="506" t="s">
        <v>478</v>
      </c>
      <c r="C398" s="506" t="s">
        <v>486</v>
      </c>
      <c r="D398" s="571" t="s">
        <v>1611</v>
      </c>
      <c r="E398" s="572" t="s">
        <v>492</v>
      </c>
      <c r="F398" s="506" t="s">
        <v>479</v>
      </c>
      <c r="G398" s="506" t="s">
        <v>622</v>
      </c>
      <c r="H398" s="506" t="s">
        <v>452</v>
      </c>
      <c r="I398" s="506" t="s">
        <v>822</v>
      </c>
      <c r="J398" s="506" t="s">
        <v>624</v>
      </c>
      <c r="K398" s="506" t="s">
        <v>823</v>
      </c>
      <c r="L398" s="507">
        <v>437.23</v>
      </c>
      <c r="M398" s="507">
        <v>437.23</v>
      </c>
      <c r="N398" s="506">
        <v>1</v>
      </c>
      <c r="O398" s="573">
        <v>0.5</v>
      </c>
      <c r="P398" s="507"/>
      <c r="Q398" s="527">
        <v>0</v>
      </c>
      <c r="R398" s="506"/>
      <c r="S398" s="527">
        <v>0</v>
      </c>
      <c r="T398" s="573"/>
      <c r="U398" s="528">
        <v>0</v>
      </c>
    </row>
    <row r="399" spans="1:21" ht="14.4" customHeight="1" x14ac:dyDescent="0.3">
      <c r="A399" s="505">
        <v>27</v>
      </c>
      <c r="B399" s="506" t="s">
        <v>478</v>
      </c>
      <c r="C399" s="506" t="s">
        <v>486</v>
      </c>
      <c r="D399" s="571" t="s">
        <v>1611</v>
      </c>
      <c r="E399" s="572" t="s">
        <v>492</v>
      </c>
      <c r="F399" s="506" t="s">
        <v>479</v>
      </c>
      <c r="G399" s="506" t="s">
        <v>824</v>
      </c>
      <c r="H399" s="506" t="s">
        <v>452</v>
      </c>
      <c r="I399" s="506" t="s">
        <v>1294</v>
      </c>
      <c r="J399" s="506" t="s">
        <v>1295</v>
      </c>
      <c r="K399" s="506" t="s">
        <v>827</v>
      </c>
      <c r="L399" s="507">
        <v>320.20999999999998</v>
      </c>
      <c r="M399" s="507">
        <v>960.62999999999988</v>
      </c>
      <c r="N399" s="506">
        <v>3</v>
      </c>
      <c r="O399" s="573">
        <v>1.5</v>
      </c>
      <c r="P399" s="507"/>
      <c r="Q399" s="527">
        <v>0</v>
      </c>
      <c r="R399" s="506"/>
      <c r="S399" s="527">
        <v>0</v>
      </c>
      <c r="T399" s="573"/>
      <c r="U399" s="528">
        <v>0</v>
      </c>
    </row>
    <row r="400" spans="1:21" ht="14.4" customHeight="1" x14ac:dyDescent="0.3">
      <c r="A400" s="505">
        <v>27</v>
      </c>
      <c r="B400" s="506" t="s">
        <v>478</v>
      </c>
      <c r="C400" s="506" t="s">
        <v>486</v>
      </c>
      <c r="D400" s="571" t="s">
        <v>1611</v>
      </c>
      <c r="E400" s="572" t="s">
        <v>492</v>
      </c>
      <c r="F400" s="506" t="s">
        <v>479</v>
      </c>
      <c r="G400" s="506" t="s">
        <v>824</v>
      </c>
      <c r="H400" s="506" t="s">
        <v>452</v>
      </c>
      <c r="I400" s="506" t="s">
        <v>1296</v>
      </c>
      <c r="J400" s="506" t="s">
        <v>1297</v>
      </c>
      <c r="K400" s="506" t="s">
        <v>827</v>
      </c>
      <c r="L400" s="507">
        <v>320.20999999999998</v>
      </c>
      <c r="M400" s="507">
        <v>1921.2599999999998</v>
      </c>
      <c r="N400" s="506">
        <v>6</v>
      </c>
      <c r="O400" s="573">
        <v>0.5</v>
      </c>
      <c r="P400" s="507">
        <v>1921.2599999999998</v>
      </c>
      <c r="Q400" s="527">
        <v>1</v>
      </c>
      <c r="R400" s="506">
        <v>6</v>
      </c>
      <c r="S400" s="527">
        <v>1</v>
      </c>
      <c r="T400" s="573">
        <v>0.5</v>
      </c>
      <c r="U400" s="528">
        <v>1</v>
      </c>
    </row>
    <row r="401" spans="1:21" ht="14.4" customHeight="1" x14ac:dyDescent="0.3">
      <c r="A401" s="505">
        <v>27</v>
      </c>
      <c r="B401" s="506" t="s">
        <v>478</v>
      </c>
      <c r="C401" s="506" t="s">
        <v>486</v>
      </c>
      <c r="D401" s="571" t="s">
        <v>1611</v>
      </c>
      <c r="E401" s="572" t="s">
        <v>492</v>
      </c>
      <c r="F401" s="506" t="s">
        <v>479</v>
      </c>
      <c r="G401" s="506" t="s">
        <v>824</v>
      </c>
      <c r="H401" s="506" t="s">
        <v>452</v>
      </c>
      <c r="I401" s="506" t="s">
        <v>1298</v>
      </c>
      <c r="J401" s="506" t="s">
        <v>1295</v>
      </c>
      <c r="K401" s="506" t="s">
        <v>1299</v>
      </c>
      <c r="L401" s="507">
        <v>160.1</v>
      </c>
      <c r="M401" s="507">
        <v>320.2</v>
      </c>
      <c r="N401" s="506">
        <v>2</v>
      </c>
      <c r="O401" s="573">
        <v>0.5</v>
      </c>
      <c r="P401" s="507"/>
      <c r="Q401" s="527">
        <v>0</v>
      </c>
      <c r="R401" s="506"/>
      <c r="S401" s="527">
        <v>0</v>
      </c>
      <c r="T401" s="573"/>
      <c r="U401" s="528">
        <v>0</v>
      </c>
    </row>
    <row r="402" spans="1:21" ht="14.4" customHeight="1" x14ac:dyDescent="0.3">
      <c r="A402" s="505">
        <v>27</v>
      </c>
      <c r="B402" s="506" t="s">
        <v>478</v>
      </c>
      <c r="C402" s="506" t="s">
        <v>486</v>
      </c>
      <c r="D402" s="571" t="s">
        <v>1611</v>
      </c>
      <c r="E402" s="572" t="s">
        <v>492</v>
      </c>
      <c r="F402" s="506" t="s">
        <v>479</v>
      </c>
      <c r="G402" s="506" t="s">
        <v>824</v>
      </c>
      <c r="H402" s="506" t="s">
        <v>1612</v>
      </c>
      <c r="I402" s="506" t="s">
        <v>825</v>
      </c>
      <c r="J402" s="506" t="s">
        <v>826</v>
      </c>
      <c r="K402" s="506" t="s">
        <v>827</v>
      </c>
      <c r="L402" s="507">
        <v>320.20999999999998</v>
      </c>
      <c r="M402" s="507">
        <v>3522.3099999999995</v>
      </c>
      <c r="N402" s="506">
        <v>11</v>
      </c>
      <c r="O402" s="573">
        <v>2.5</v>
      </c>
      <c r="P402" s="507">
        <v>1921.2599999999998</v>
      </c>
      <c r="Q402" s="527">
        <v>0.54545454545454541</v>
      </c>
      <c r="R402" s="506">
        <v>6</v>
      </c>
      <c r="S402" s="527">
        <v>0.54545454545454541</v>
      </c>
      <c r="T402" s="573">
        <v>1.5</v>
      </c>
      <c r="U402" s="528">
        <v>0.6</v>
      </c>
    </row>
    <row r="403" spans="1:21" ht="14.4" customHeight="1" x14ac:dyDescent="0.3">
      <c r="A403" s="505">
        <v>27</v>
      </c>
      <c r="B403" s="506" t="s">
        <v>478</v>
      </c>
      <c r="C403" s="506" t="s">
        <v>486</v>
      </c>
      <c r="D403" s="571" t="s">
        <v>1611</v>
      </c>
      <c r="E403" s="572" t="s">
        <v>492</v>
      </c>
      <c r="F403" s="506" t="s">
        <v>479</v>
      </c>
      <c r="G403" s="506" t="s">
        <v>824</v>
      </c>
      <c r="H403" s="506" t="s">
        <v>1612</v>
      </c>
      <c r="I403" s="506" t="s">
        <v>1300</v>
      </c>
      <c r="J403" s="506" t="s">
        <v>826</v>
      </c>
      <c r="K403" s="506" t="s">
        <v>1299</v>
      </c>
      <c r="L403" s="507">
        <v>160.1</v>
      </c>
      <c r="M403" s="507">
        <v>160.1</v>
      </c>
      <c r="N403" s="506">
        <v>1</v>
      </c>
      <c r="O403" s="573">
        <v>0.5</v>
      </c>
      <c r="P403" s="507">
        <v>160.1</v>
      </c>
      <c r="Q403" s="527">
        <v>1</v>
      </c>
      <c r="R403" s="506">
        <v>1</v>
      </c>
      <c r="S403" s="527">
        <v>1</v>
      </c>
      <c r="T403" s="573">
        <v>0.5</v>
      </c>
      <c r="U403" s="528">
        <v>1</v>
      </c>
    </row>
    <row r="404" spans="1:21" ht="14.4" customHeight="1" x14ac:dyDescent="0.3">
      <c r="A404" s="505">
        <v>27</v>
      </c>
      <c r="B404" s="506" t="s">
        <v>478</v>
      </c>
      <c r="C404" s="506" t="s">
        <v>486</v>
      </c>
      <c r="D404" s="571" t="s">
        <v>1611</v>
      </c>
      <c r="E404" s="572" t="s">
        <v>492</v>
      </c>
      <c r="F404" s="506" t="s">
        <v>479</v>
      </c>
      <c r="G404" s="506" t="s">
        <v>824</v>
      </c>
      <c r="H404" s="506" t="s">
        <v>452</v>
      </c>
      <c r="I404" s="506" t="s">
        <v>1301</v>
      </c>
      <c r="J404" s="506" t="s">
        <v>1295</v>
      </c>
      <c r="K404" s="506" t="s">
        <v>1302</v>
      </c>
      <c r="L404" s="507">
        <v>320.20999999999998</v>
      </c>
      <c r="M404" s="507">
        <v>1280.8399999999999</v>
      </c>
      <c r="N404" s="506">
        <v>4</v>
      </c>
      <c r="O404" s="573">
        <v>0.5</v>
      </c>
      <c r="P404" s="507"/>
      <c r="Q404" s="527">
        <v>0</v>
      </c>
      <c r="R404" s="506"/>
      <c r="S404" s="527">
        <v>0</v>
      </c>
      <c r="T404" s="573"/>
      <c r="U404" s="528">
        <v>0</v>
      </c>
    </row>
    <row r="405" spans="1:21" ht="14.4" customHeight="1" x14ac:dyDescent="0.3">
      <c r="A405" s="505">
        <v>27</v>
      </c>
      <c r="B405" s="506" t="s">
        <v>478</v>
      </c>
      <c r="C405" s="506" t="s">
        <v>486</v>
      </c>
      <c r="D405" s="571" t="s">
        <v>1611</v>
      </c>
      <c r="E405" s="572" t="s">
        <v>492</v>
      </c>
      <c r="F405" s="506" t="s">
        <v>479</v>
      </c>
      <c r="G405" s="506" t="s">
        <v>824</v>
      </c>
      <c r="H405" s="506" t="s">
        <v>452</v>
      </c>
      <c r="I405" s="506" t="s">
        <v>1303</v>
      </c>
      <c r="J405" s="506" t="s">
        <v>1297</v>
      </c>
      <c r="K405" s="506" t="s">
        <v>1299</v>
      </c>
      <c r="L405" s="507">
        <v>160.1</v>
      </c>
      <c r="M405" s="507">
        <v>960.59999999999991</v>
      </c>
      <c r="N405" s="506">
        <v>6</v>
      </c>
      <c r="O405" s="573">
        <v>0.5</v>
      </c>
      <c r="P405" s="507"/>
      <c r="Q405" s="527">
        <v>0</v>
      </c>
      <c r="R405" s="506"/>
      <c r="S405" s="527">
        <v>0</v>
      </c>
      <c r="T405" s="573"/>
      <c r="U405" s="528">
        <v>0</v>
      </c>
    </row>
    <row r="406" spans="1:21" ht="14.4" customHeight="1" x14ac:dyDescent="0.3">
      <c r="A406" s="505">
        <v>27</v>
      </c>
      <c r="B406" s="506" t="s">
        <v>478</v>
      </c>
      <c r="C406" s="506" t="s">
        <v>486</v>
      </c>
      <c r="D406" s="571" t="s">
        <v>1611</v>
      </c>
      <c r="E406" s="572" t="s">
        <v>492</v>
      </c>
      <c r="F406" s="506" t="s">
        <v>479</v>
      </c>
      <c r="G406" s="506" t="s">
        <v>824</v>
      </c>
      <c r="H406" s="506" t="s">
        <v>452</v>
      </c>
      <c r="I406" s="506" t="s">
        <v>1304</v>
      </c>
      <c r="J406" s="506" t="s">
        <v>826</v>
      </c>
      <c r="K406" s="506" t="s">
        <v>827</v>
      </c>
      <c r="L406" s="507">
        <v>320.20999999999998</v>
      </c>
      <c r="M406" s="507">
        <v>640.41999999999996</v>
      </c>
      <c r="N406" s="506">
        <v>2</v>
      </c>
      <c r="O406" s="573">
        <v>0.5</v>
      </c>
      <c r="P406" s="507">
        <v>640.41999999999996</v>
      </c>
      <c r="Q406" s="527">
        <v>1</v>
      </c>
      <c r="R406" s="506">
        <v>2</v>
      </c>
      <c r="S406" s="527">
        <v>1</v>
      </c>
      <c r="T406" s="573">
        <v>0.5</v>
      </c>
      <c r="U406" s="528">
        <v>1</v>
      </c>
    </row>
    <row r="407" spans="1:21" ht="14.4" customHeight="1" x14ac:dyDescent="0.3">
      <c r="A407" s="505">
        <v>27</v>
      </c>
      <c r="B407" s="506" t="s">
        <v>478</v>
      </c>
      <c r="C407" s="506" t="s">
        <v>486</v>
      </c>
      <c r="D407" s="571" t="s">
        <v>1611</v>
      </c>
      <c r="E407" s="572" t="s">
        <v>492</v>
      </c>
      <c r="F407" s="506" t="s">
        <v>479</v>
      </c>
      <c r="G407" s="506" t="s">
        <v>830</v>
      </c>
      <c r="H407" s="506" t="s">
        <v>1612</v>
      </c>
      <c r="I407" s="506" t="s">
        <v>831</v>
      </c>
      <c r="J407" s="506" t="s">
        <v>832</v>
      </c>
      <c r="K407" s="506" t="s">
        <v>833</v>
      </c>
      <c r="L407" s="507">
        <v>15.9</v>
      </c>
      <c r="M407" s="507">
        <v>95.4</v>
      </c>
      <c r="N407" s="506">
        <v>6</v>
      </c>
      <c r="O407" s="573">
        <v>1</v>
      </c>
      <c r="P407" s="507">
        <v>47.7</v>
      </c>
      <c r="Q407" s="527">
        <v>0.5</v>
      </c>
      <c r="R407" s="506">
        <v>3</v>
      </c>
      <c r="S407" s="527">
        <v>0.5</v>
      </c>
      <c r="T407" s="573">
        <v>0.5</v>
      </c>
      <c r="U407" s="528">
        <v>0.5</v>
      </c>
    </row>
    <row r="408" spans="1:21" ht="14.4" customHeight="1" x14ac:dyDescent="0.3">
      <c r="A408" s="505">
        <v>27</v>
      </c>
      <c r="B408" s="506" t="s">
        <v>478</v>
      </c>
      <c r="C408" s="506" t="s">
        <v>486</v>
      </c>
      <c r="D408" s="571" t="s">
        <v>1611</v>
      </c>
      <c r="E408" s="572" t="s">
        <v>492</v>
      </c>
      <c r="F408" s="506" t="s">
        <v>479</v>
      </c>
      <c r="G408" s="506" t="s">
        <v>830</v>
      </c>
      <c r="H408" s="506" t="s">
        <v>1612</v>
      </c>
      <c r="I408" s="506" t="s">
        <v>1305</v>
      </c>
      <c r="J408" s="506" t="s">
        <v>832</v>
      </c>
      <c r="K408" s="506" t="s">
        <v>557</v>
      </c>
      <c r="L408" s="507">
        <v>47.7</v>
      </c>
      <c r="M408" s="507">
        <v>238.50000000000003</v>
      </c>
      <c r="N408" s="506">
        <v>5</v>
      </c>
      <c r="O408" s="573">
        <v>2.5</v>
      </c>
      <c r="P408" s="507">
        <v>238.50000000000003</v>
      </c>
      <c r="Q408" s="527">
        <v>1</v>
      </c>
      <c r="R408" s="506">
        <v>5</v>
      </c>
      <c r="S408" s="527">
        <v>1</v>
      </c>
      <c r="T408" s="573">
        <v>2.5</v>
      </c>
      <c r="U408" s="528">
        <v>1</v>
      </c>
    </row>
    <row r="409" spans="1:21" ht="14.4" customHeight="1" x14ac:dyDescent="0.3">
      <c r="A409" s="505">
        <v>27</v>
      </c>
      <c r="B409" s="506" t="s">
        <v>478</v>
      </c>
      <c r="C409" s="506" t="s">
        <v>486</v>
      </c>
      <c r="D409" s="571" t="s">
        <v>1611</v>
      </c>
      <c r="E409" s="572" t="s">
        <v>492</v>
      </c>
      <c r="F409" s="506" t="s">
        <v>479</v>
      </c>
      <c r="G409" s="506" t="s">
        <v>830</v>
      </c>
      <c r="H409" s="506" t="s">
        <v>452</v>
      </c>
      <c r="I409" s="506" t="s">
        <v>1306</v>
      </c>
      <c r="J409" s="506" t="s">
        <v>1307</v>
      </c>
      <c r="K409" s="506" t="s">
        <v>665</v>
      </c>
      <c r="L409" s="507">
        <v>143.09</v>
      </c>
      <c r="M409" s="507">
        <v>143.09</v>
      </c>
      <c r="N409" s="506">
        <v>1</v>
      </c>
      <c r="O409" s="573">
        <v>0.5</v>
      </c>
      <c r="P409" s="507"/>
      <c r="Q409" s="527">
        <v>0</v>
      </c>
      <c r="R409" s="506"/>
      <c r="S409" s="527">
        <v>0</v>
      </c>
      <c r="T409" s="573"/>
      <c r="U409" s="528">
        <v>0</v>
      </c>
    </row>
    <row r="410" spans="1:21" ht="14.4" customHeight="1" x14ac:dyDescent="0.3">
      <c r="A410" s="505">
        <v>27</v>
      </c>
      <c r="B410" s="506" t="s">
        <v>478</v>
      </c>
      <c r="C410" s="506" t="s">
        <v>486</v>
      </c>
      <c r="D410" s="571" t="s">
        <v>1611</v>
      </c>
      <c r="E410" s="572" t="s">
        <v>492</v>
      </c>
      <c r="F410" s="506" t="s">
        <v>479</v>
      </c>
      <c r="G410" s="506" t="s">
        <v>830</v>
      </c>
      <c r="H410" s="506" t="s">
        <v>452</v>
      </c>
      <c r="I410" s="506" t="s">
        <v>1308</v>
      </c>
      <c r="J410" s="506" t="s">
        <v>1309</v>
      </c>
      <c r="K410" s="506" t="s">
        <v>1310</v>
      </c>
      <c r="L410" s="507">
        <v>158.99</v>
      </c>
      <c r="M410" s="507">
        <v>158.99</v>
      </c>
      <c r="N410" s="506">
        <v>1</v>
      </c>
      <c r="O410" s="573">
        <v>0.5</v>
      </c>
      <c r="P410" s="507"/>
      <c r="Q410" s="527">
        <v>0</v>
      </c>
      <c r="R410" s="506"/>
      <c r="S410" s="527">
        <v>0</v>
      </c>
      <c r="T410" s="573"/>
      <c r="U410" s="528">
        <v>0</v>
      </c>
    </row>
    <row r="411" spans="1:21" ht="14.4" customHeight="1" x14ac:dyDescent="0.3">
      <c r="A411" s="505">
        <v>27</v>
      </c>
      <c r="B411" s="506" t="s">
        <v>478</v>
      </c>
      <c r="C411" s="506" t="s">
        <v>486</v>
      </c>
      <c r="D411" s="571" t="s">
        <v>1611</v>
      </c>
      <c r="E411" s="572" t="s">
        <v>492</v>
      </c>
      <c r="F411" s="506" t="s">
        <v>479</v>
      </c>
      <c r="G411" s="506" t="s">
        <v>1311</v>
      </c>
      <c r="H411" s="506" t="s">
        <v>452</v>
      </c>
      <c r="I411" s="506" t="s">
        <v>1312</v>
      </c>
      <c r="J411" s="506" t="s">
        <v>1313</v>
      </c>
      <c r="K411" s="506" t="s">
        <v>1314</v>
      </c>
      <c r="L411" s="507">
        <v>6167.15</v>
      </c>
      <c r="M411" s="507">
        <v>30835.749999999996</v>
      </c>
      <c r="N411" s="506">
        <v>5</v>
      </c>
      <c r="O411" s="573">
        <v>4</v>
      </c>
      <c r="P411" s="507">
        <v>18501.449999999997</v>
      </c>
      <c r="Q411" s="527">
        <v>0.6</v>
      </c>
      <c r="R411" s="506">
        <v>3</v>
      </c>
      <c r="S411" s="527">
        <v>0.6</v>
      </c>
      <c r="T411" s="573">
        <v>2.5</v>
      </c>
      <c r="U411" s="528">
        <v>0.625</v>
      </c>
    </row>
    <row r="412" spans="1:21" ht="14.4" customHeight="1" x14ac:dyDescent="0.3">
      <c r="A412" s="505">
        <v>27</v>
      </c>
      <c r="B412" s="506" t="s">
        <v>478</v>
      </c>
      <c r="C412" s="506" t="s">
        <v>486</v>
      </c>
      <c r="D412" s="571" t="s">
        <v>1611</v>
      </c>
      <c r="E412" s="572" t="s">
        <v>492</v>
      </c>
      <c r="F412" s="506" t="s">
        <v>479</v>
      </c>
      <c r="G412" s="506" t="s">
        <v>1311</v>
      </c>
      <c r="H412" s="506" t="s">
        <v>452</v>
      </c>
      <c r="I412" s="506" t="s">
        <v>1312</v>
      </c>
      <c r="J412" s="506" t="s">
        <v>1313</v>
      </c>
      <c r="K412" s="506" t="s">
        <v>1314</v>
      </c>
      <c r="L412" s="507">
        <v>6177.8</v>
      </c>
      <c r="M412" s="507">
        <v>67955.8</v>
      </c>
      <c r="N412" s="506">
        <v>11</v>
      </c>
      <c r="O412" s="573">
        <v>9</v>
      </c>
      <c r="P412" s="507">
        <v>30889</v>
      </c>
      <c r="Q412" s="527">
        <v>0.45454545454545453</v>
      </c>
      <c r="R412" s="506">
        <v>5</v>
      </c>
      <c r="S412" s="527">
        <v>0.45454545454545453</v>
      </c>
      <c r="T412" s="573">
        <v>4.5</v>
      </c>
      <c r="U412" s="528">
        <v>0.5</v>
      </c>
    </row>
    <row r="413" spans="1:21" ht="14.4" customHeight="1" x14ac:dyDescent="0.3">
      <c r="A413" s="505">
        <v>27</v>
      </c>
      <c r="B413" s="506" t="s">
        <v>478</v>
      </c>
      <c r="C413" s="506" t="s">
        <v>486</v>
      </c>
      <c r="D413" s="571" t="s">
        <v>1611</v>
      </c>
      <c r="E413" s="572" t="s">
        <v>492</v>
      </c>
      <c r="F413" s="506" t="s">
        <v>479</v>
      </c>
      <c r="G413" s="506" t="s">
        <v>1311</v>
      </c>
      <c r="H413" s="506" t="s">
        <v>452</v>
      </c>
      <c r="I413" s="506" t="s">
        <v>1315</v>
      </c>
      <c r="J413" s="506" t="s">
        <v>1313</v>
      </c>
      <c r="K413" s="506" t="s">
        <v>1316</v>
      </c>
      <c r="L413" s="507">
        <v>4633.3599999999997</v>
      </c>
      <c r="M413" s="507">
        <v>9266.7199999999993</v>
      </c>
      <c r="N413" s="506">
        <v>2</v>
      </c>
      <c r="O413" s="573">
        <v>1.5</v>
      </c>
      <c r="P413" s="507">
        <v>9266.7199999999993</v>
      </c>
      <c r="Q413" s="527">
        <v>1</v>
      </c>
      <c r="R413" s="506">
        <v>2</v>
      </c>
      <c r="S413" s="527">
        <v>1</v>
      </c>
      <c r="T413" s="573">
        <v>1.5</v>
      </c>
      <c r="U413" s="528">
        <v>1</v>
      </c>
    </row>
    <row r="414" spans="1:21" ht="14.4" customHeight="1" x14ac:dyDescent="0.3">
      <c r="A414" s="505">
        <v>27</v>
      </c>
      <c r="B414" s="506" t="s">
        <v>478</v>
      </c>
      <c r="C414" s="506" t="s">
        <v>486</v>
      </c>
      <c r="D414" s="571" t="s">
        <v>1611</v>
      </c>
      <c r="E414" s="572" t="s">
        <v>492</v>
      </c>
      <c r="F414" s="506" t="s">
        <v>479</v>
      </c>
      <c r="G414" s="506" t="s">
        <v>626</v>
      </c>
      <c r="H414" s="506" t="s">
        <v>452</v>
      </c>
      <c r="I414" s="506" t="s">
        <v>1317</v>
      </c>
      <c r="J414" s="506" t="s">
        <v>848</v>
      </c>
      <c r="K414" s="506" t="s">
        <v>1011</v>
      </c>
      <c r="L414" s="507">
        <v>279.52999999999997</v>
      </c>
      <c r="M414" s="507">
        <v>838.58999999999992</v>
      </c>
      <c r="N414" s="506">
        <v>3</v>
      </c>
      <c r="O414" s="573">
        <v>2</v>
      </c>
      <c r="P414" s="507">
        <v>279.52999999999997</v>
      </c>
      <c r="Q414" s="527">
        <v>0.33333333333333331</v>
      </c>
      <c r="R414" s="506">
        <v>1</v>
      </c>
      <c r="S414" s="527">
        <v>0.33333333333333331</v>
      </c>
      <c r="T414" s="573">
        <v>1</v>
      </c>
      <c r="U414" s="528">
        <v>0.5</v>
      </c>
    </row>
    <row r="415" spans="1:21" ht="14.4" customHeight="1" x14ac:dyDescent="0.3">
      <c r="A415" s="505">
        <v>27</v>
      </c>
      <c r="B415" s="506" t="s">
        <v>478</v>
      </c>
      <c r="C415" s="506" t="s">
        <v>486</v>
      </c>
      <c r="D415" s="571" t="s">
        <v>1611</v>
      </c>
      <c r="E415" s="572" t="s">
        <v>492</v>
      </c>
      <c r="F415" s="506" t="s">
        <v>479</v>
      </c>
      <c r="G415" s="506" t="s">
        <v>626</v>
      </c>
      <c r="H415" s="506" t="s">
        <v>452</v>
      </c>
      <c r="I415" s="506" t="s">
        <v>847</v>
      </c>
      <c r="J415" s="506" t="s">
        <v>848</v>
      </c>
      <c r="K415" s="506" t="s">
        <v>674</v>
      </c>
      <c r="L415" s="507">
        <v>430.05</v>
      </c>
      <c r="M415" s="507">
        <v>4300.5</v>
      </c>
      <c r="N415" s="506">
        <v>10</v>
      </c>
      <c r="O415" s="573">
        <v>5</v>
      </c>
      <c r="P415" s="507">
        <v>2150.25</v>
      </c>
      <c r="Q415" s="527">
        <v>0.5</v>
      </c>
      <c r="R415" s="506">
        <v>5</v>
      </c>
      <c r="S415" s="527">
        <v>0.5</v>
      </c>
      <c r="T415" s="573">
        <v>2.5</v>
      </c>
      <c r="U415" s="528">
        <v>0.5</v>
      </c>
    </row>
    <row r="416" spans="1:21" ht="14.4" customHeight="1" x14ac:dyDescent="0.3">
      <c r="A416" s="505">
        <v>27</v>
      </c>
      <c r="B416" s="506" t="s">
        <v>478</v>
      </c>
      <c r="C416" s="506" t="s">
        <v>486</v>
      </c>
      <c r="D416" s="571" t="s">
        <v>1611</v>
      </c>
      <c r="E416" s="572" t="s">
        <v>492</v>
      </c>
      <c r="F416" s="506" t="s">
        <v>479</v>
      </c>
      <c r="G416" s="506" t="s">
        <v>626</v>
      </c>
      <c r="H416" s="506" t="s">
        <v>452</v>
      </c>
      <c r="I416" s="506" t="s">
        <v>1318</v>
      </c>
      <c r="J416" s="506" t="s">
        <v>848</v>
      </c>
      <c r="K416" s="506" t="s">
        <v>1014</v>
      </c>
      <c r="L416" s="507">
        <v>661.62</v>
      </c>
      <c r="M416" s="507">
        <v>1323.24</v>
      </c>
      <c r="N416" s="506">
        <v>2</v>
      </c>
      <c r="O416" s="573">
        <v>1.5</v>
      </c>
      <c r="P416" s="507">
        <v>661.62</v>
      </c>
      <c r="Q416" s="527">
        <v>0.5</v>
      </c>
      <c r="R416" s="506">
        <v>1</v>
      </c>
      <c r="S416" s="527">
        <v>0.5</v>
      </c>
      <c r="T416" s="573">
        <v>1</v>
      </c>
      <c r="U416" s="528">
        <v>0.66666666666666663</v>
      </c>
    </row>
    <row r="417" spans="1:21" ht="14.4" customHeight="1" x14ac:dyDescent="0.3">
      <c r="A417" s="505">
        <v>27</v>
      </c>
      <c r="B417" s="506" t="s">
        <v>478</v>
      </c>
      <c r="C417" s="506" t="s">
        <v>486</v>
      </c>
      <c r="D417" s="571" t="s">
        <v>1611</v>
      </c>
      <c r="E417" s="572" t="s">
        <v>492</v>
      </c>
      <c r="F417" s="506" t="s">
        <v>479</v>
      </c>
      <c r="G417" s="506" t="s">
        <v>634</v>
      </c>
      <c r="H417" s="506" t="s">
        <v>452</v>
      </c>
      <c r="I417" s="506" t="s">
        <v>635</v>
      </c>
      <c r="J417" s="506" t="s">
        <v>636</v>
      </c>
      <c r="K417" s="506" t="s">
        <v>637</v>
      </c>
      <c r="L417" s="507">
        <v>181.04</v>
      </c>
      <c r="M417" s="507">
        <v>543.12</v>
      </c>
      <c r="N417" s="506">
        <v>3</v>
      </c>
      <c r="O417" s="573">
        <v>1</v>
      </c>
      <c r="P417" s="507"/>
      <c r="Q417" s="527">
        <v>0</v>
      </c>
      <c r="R417" s="506"/>
      <c r="S417" s="527">
        <v>0</v>
      </c>
      <c r="T417" s="573"/>
      <c r="U417" s="528">
        <v>0</v>
      </c>
    </row>
    <row r="418" spans="1:21" ht="14.4" customHeight="1" x14ac:dyDescent="0.3">
      <c r="A418" s="505">
        <v>27</v>
      </c>
      <c r="B418" s="506" t="s">
        <v>478</v>
      </c>
      <c r="C418" s="506" t="s">
        <v>486</v>
      </c>
      <c r="D418" s="571" t="s">
        <v>1611</v>
      </c>
      <c r="E418" s="572" t="s">
        <v>492</v>
      </c>
      <c r="F418" s="506" t="s">
        <v>479</v>
      </c>
      <c r="G418" s="506" t="s">
        <v>850</v>
      </c>
      <c r="H418" s="506" t="s">
        <v>452</v>
      </c>
      <c r="I418" s="506" t="s">
        <v>1319</v>
      </c>
      <c r="J418" s="506" t="s">
        <v>852</v>
      </c>
      <c r="K418" s="506" t="s">
        <v>1320</v>
      </c>
      <c r="L418" s="507">
        <v>0</v>
      </c>
      <c r="M418" s="507">
        <v>0</v>
      </c>
      <c r="N418" s="506">
        <v>2</v>
      </c>
      <c r="O418" s="573">
        <v>0.5</v>
      </c>
      <c r="P418" s="507"/>
      <c r="Q418" s="527"/>
      <c r="R418" s="506"/>
      <c r="S418" s="527">
        <v>0</v>
      </c>
      <c r="T418" s="573"/>
      <c r="U418" s="528">
        <v>0</v>
      </c>
    </row>
    <row r="419" spans="1:21" ht="14.4" customHeight="1" x14ac:dyDescent="0.3">
      <c r="A419" s="505">
        <v>27</v>
      </c>
      <c r="B419" s="506" t="s">
        <v>478</v>
      </c>
      <c r="C419" s="506" t="s">
        <v>486</v>
      </c>
      <c r="D419" s="571" t="s">
        <v>1611</v>
      </c>
      <c r="E419" s="572" t="s">
        <v>492</v>
      </c>
      <c r="F419" s="506" t="s">
        <v>479</v>
      </c>
      <c r="G419" s="506" t="s">
        <v>974</v>
      </c>
      <c r="H419" s="506" t="s">
        <v>452</v>
      </c>
      <c r="I419" s="506" t="s">
        <v>1321</v>
      </c>
      <c r="J419" s="506" t="s">
        <v>1322</v>
      </c>
      <c r="K419" s="506" t="s">
        <v>937</v>
      </c>
      <c r="L419" s="507">
        <v>77.66</v>
      </c>
      <c r="M419" s="507">
        <v>77.66</v>
      </c>
      <c r="N419" s="506">
        <v>1</v>
      </c>
      <c r="O419" s="573">
        <v>0.5</v>
      </c>
      <c r="P419" s="507"/>
      <c r="Q419" s="527">
        <v>0</v>
      </c>
      <c r="R419" s="506"/>
      <c r="S419" s="527">
        <v>0</v>
      </c>
      <c r="T419" s="573"/>
      <c r="U419" s="528">
        <v>0</v>
      </c>
    </row>
    <row r="420" spans="1:21" ht="14.4" customHeight="1" x14ac:dyDescent="0.3">
      <c r="A420" s="505">
        <v>27</v>
      </c>
      <c r="B420" s="506" t="s">
        <v>478</v>
      </c>
      <c r="C420" s="506" t="s">
        <v>486</v>
      </c>
      <c r="D420" s="571" t="s">
        <v>1611</v>
      </c>
      <c r="E420" s="572" t="s">
        <v>492</v>
      </c>
      <c r="F420" s="506" t="s">
        <v>479</v>
      </c>
      <c r="G420" s="506" t="s">
        <v>974</v>
      </c>
      <c r="H420" s="506" t="s">
        <v>452</v>
      </c>
      <c r="I420" s="506" t="s">
        <v>1323</v>
      </c>
      <c r="J420" s="506" t="s">
        <v>976</v>
      </c>
      <c r="K420" s="506" t="s">
        <v>977</v>
      </c>
      <c r="L420" s="507">
        <v>155.30000000000001</v>
      </c>
      <c r="M420" s="507">
        <v>155.30000000000001</v>
      </c>
      <c r="N420" s="506">
        <v>1</v>
      </c>
      <c r="O420" s="573">
        <v>0.5</v>
      </c>
      <c r="P420" s="507">
        <v>155.30000000000001</v>
      </c>
      <c r="Q420" s="527">
        <v>1</v>
      </c>
      <c r="R420" s="506">
        <v>1</v>
      </c>
      <c r="S420" s="527">
        <v>1</v>
      </c>
      <c r="T420" s="573">
        <v>0.5</v>
      </c>
      <c r="U420" s="528">
        <v>1</v>
      </c>
    </row>
    <row r="421" spans="1:21" ht="14.4" customHeight="1" x14ac:dyDescent="0.3">
      <c r="A421" s="505">
        <v>27</v>
      </c>
      <c r="B421" s="506" t="s">
        <v>478</v>
      </c>
      <c r="C421" s="506" t="s">
        <v>486</v>
      </c>
      <c r="D421" s="571" t="s">
        <v>1611</v>
      </c>
      <c r="E421" s="572" t="s">
        <v>492</v>
      </c>
      <c r="F421" s="506" t="s">
        <v>479</v>
      </c>
      <c r="G421" s="506" t="s">
        <v>1324</v>
      </c>
      <c r="H421" s="506" t="s">
        <v>452</v>
      </c>
      <c r="I421" s="506" t="s">
        <v>1325</v>
      </c>
      <c r="J421" s="506" t="s">
        <v>1326</v>
      </c>
      <c r="K421" s="506" t="s">
        <v>1327</v>
      </c>
      <c r="L421" s="507">
        <v>3483.97</v>
      </c>
      <c r="M421" s="507">
        <v>3483.97</v>
      </c>
      <c r="N421" s="506">
        <v>1</v>
      </c>
      <c r="O421" s="573">
        <v>1</v>
      </c>
      <c r="P421" s="507"/>
      <c r="Q421" s="527">
        <v>0</v>
      </c>
      <c r="R421" s="506"/>
      <c r="S421" s="527">
        <v>0</v>
      </c>
      <c r="T421" s="573"/>
      <c r="U421" s="528">
        <v>0</v>
      </c>
    </row>
    <row r="422" spans="1:21" ht="14.4" customHeight="1" x14ac:dyDescent="0.3">
      <c r="A422" s="505">
        <v>27</v>
      </c>
      <c r="B422" s="506" t="s">
        <v>478</v>
      </c>
      <c r="C422" s="506" t="s">
        <v>486</v>
      </c>
      <c r="D422" s="571" t="s">
        <v>1611</v>
      </c>
      <c r="E422" s="572" t="s">
        <v>492</v>
      </c>
      <c r="F422" s="506" t="s">
        <v>479</v>
      </c>
      <c r="G422" s="506" t="s">
        <v>1328</v>
      </c>
      <c r="H422" s="506" t="s">
        <v>452</v>
      </c>
      <c r="I422" s="506" t="s">
        <v>1329</v>
      </c>
      <c r="J422" s="506" t="s">
        <v>1330</v>
      </c>
      <c r="K422" s="506" t="s">
        <v>1331</v>
      </c>
      <c r="L422" s="507">
        <v>243.64</v>
      </c>
      <c r="M422" s="507">
        <v>243.64</v>
      </c>
      <c r="N422" s="506">
        <v>1</v>
      </c>
      <c r="O422" s="573">
        <v>0.5</v>
      </c>
      <c r="P422" s="507">
        <v>243.64</v>
      </c>
      <c r="Q422" s="527">
        <v>1</v>
      </c>
      <c r="R422" s="506">
        <v>1</v>
      </c>
      <c r="S422" s="527">
        <v>1</v>
      </c>
      <c r="T422" s="573">
        <v>0.5</v>
      </c>
      <c r="U422" s="528">
        <v>1</v>
      </c>
    </row>
    <row r="423" spans="1:21" ht="14.4" customHeight="1" x14ac:dyDescent="0.3">
      <c r="A423" s="505">
        <v>27</v>
      </c>
      <c r="B423" s="506" t="s">
        <v>478</v>
      </c>
      <c r="C423" s="506" t="s">
        <v>486</v>
      </c>
      <c r="D423" s="571" t="s">
        <v>1611</v>
      </c>
      <c r="E423" s="572" t="s">
        <v>492</v>
      </c>
      <c r="F423" s="506" t="s">
        <v>479</v>
      </c>
      <c r="G423" s="506" t="s">
        <v>1332</v>
      </c>
      <c r="H423" s="506" t="s">
        <v>1612</v>
      </c>
      <c r="I423" s="506" t="s">
        <v>1333</v>
      </c>
      <c r="J423" s="506" t="s">
        <v>1334</v>
      </c>
      <c r="K423" s="506" t="s">
        <v>1335</v>
      </c>
      <c r="L423" s="507">
        <v>0</v>
      </c>
      <c r="M423" s="507">
        <v>0</v>
      </c>
      <c r="N423" s="506">
        <v>3</v>
      </c>
      <c r="O423" s="573">
        <v>0.5</v>
      </c>
      <c r="P423" s="507">
        <v>0</v>
      </c>
      <c r="Q423" s="527"/>
      <c r="R423" s="506">
        <v>3</v>
      </c>
      <c r="S423" s="527">
        <v>1</v>
      </c>
      <c r="T423" s="573">
        <v>0.5</v>
      </c>
      <c r="U423" s="528">
        <v>1</v>
      </c>
    </row>
    <row r="424" spans="1:21" ht="14.4" customHeight="1" x14ac:dyDescent="0.3">
      <c r="A424" s="505">
        <v>27</v>
      </c>
      <c r="B424" s="506" t="s">
        <v>478</v>
      </c>
      <c r="C424" s="506" t="s">
        <v>486</v>
      </c>
      <c r="D424" s="571" t="s">
        <v>1611</v>
      </c>
      <c r="E424" s="572" t="s">
        <v>492</v>
      </c>
      <c r="F424" s="506" t="s">
        <v>479</v>
      </c>
      <c r="G424" s="506" t="s">
        <v>862</v>
      </c>
      <c r="H424" s="506" t="s">
        <v>452</v>
      </c>
      <c r="I424" s="506" t="s">
        <v>1336</v>
      </c>
      <c r="J424" s="506" t="s">
        <v>864</v>
      </c>
      <c r="K424" s="506" t="s">
        <v>1337</v>
      </c>
      <c r="L424" s="507">
        <v>210.38</v>
      </c>
      <c r="M424" s="507">
        <v>2103.8000000000002</v>
      </c>
      <c r="N424" s="506">
        <v>10</v>
      </c>
      <c r="O424" s="573">
        <v>5</v>
      </c>
      <c r="P424" s="507">
        <v>1472.6600000000003</v>
      </c>
      <c r="Q424" s="527">
        <v>0.70000000000000007</v>
      </c>
      <c r="R424" s="506">
        <v>7</v>
      </c>
      <c r="S424" s="527">
        <v>0.7</v>
      </c>
      <c r="T424" s="573">
        <v>3.5</v>
      </c>
      <c r="U424" s="528">
        <v>0.7</v>
      </c>
    </row>
    <row r="425" spans="1:21" ht="14.4" customHeight="1" x14ac:dyDescent="0.3">
      <c r="A425" s="505">
        <v>27</v>
      </c>
      <c r="B425" s="506" t="s">
        <v>478</v>
      </c>
      <c r="C425" s="506" t="s">
        <v>486</v>
      </c>
      <c r="D425" s="571" t="s">
        <v>1611</v>
      </c>
      <c r="E425" s="572" t="s">
        <v>492</v>
      </c>
      <c r="F425" s="506" t="s">
        <v>479</v>
      </c>
      <c r="G425" s="506" t="s">
        <v>862</v>
      </c>
      <c r="H425" s="506" t="s">
        <v>452</v>
      </c>
      <c r="I425" s="506" t="s">
        <v>863</v>
      </c>
      <c r="J425" s="506" t="s">
        <v>864</v>
      </c>
      <c r="K425" s="506" t="s">
        <v>751</v>
      </c>
      <c r="L425" s="507">
        <v>42.08</v>
      </c>
      <c r="M425" s="507">
        <v>126.24</v>
      </c>
      <c r="N425" s="506">
        <v>3</v>
      </c>
      <c r="O425" s="573">
        <v>0.5</v>
      </c>
      <c r="P425" s="507">
        <v>126.24</v>
      </c>
      <c r="Q425" s="527">
        <v>1</v>
      </c>
      <c r="R425" s="506">
        <v>3</v>
      </c>
      <c r="S425" s="527">
        <v>1</v>
      </c>
      <c r="T425" s="573">
        <v>0.5</v>
      </c>
      <c r="U425" s="528">
        <v>1</v>
      </c>
    </row>
    <row r="426" spans="1:21" ht="14.4" customHeight="1" x14ac:dyDescent="0.3">
      <c r="A426" s="505">
        <v>27</v>
      </c>
      <c r="B426" s="506" t="s">
        <v>478</v>
      </c>
      <c r="C426" s="506" t="s">
        <v>486</v>
      </c>
      <c r="D426" s="571" t="s">
        <v>1611</v>
      </c>
      <c r="E426" s="572" t="s">
        <v>492</v>
      </c>
      <c r="F426" s="506" t="s">
        <v>479</v>
      </c>
      <c r="G426" s="506" t="s">
        <v>862</v>
      </c>
      <c r="H426" s="506" t="s">
        <v>452</v>
      </c>
      <c r="I426" s="506" t="s">
        <v>1338</v>
      </c>
      <c r="J426" s="506" t="s">
        <v>864</v>
      </c>
      <c r="K426" s="506" t="s">
        <v>1339</v>
      </c>
      <c r="L426" s="507">
        <v>194.19</v>
      </c>
      <c r="M426" s="507">
        <v>388.38</v>
      </c>
      <c r="N426" s="506">
        <v>2</v>
      </c>
      <c r="O426" s="573">
        <v>1</v>
      </c>
      <c r="P426" s="507">
        <v>388.38</v>
      </c>
      <c r="Q426" s="527">
        <v>1</v>
      </c>
      <c r="R426" s="506">
        <v>2</v>
      </c>
      <c r="S426" s="527">
        <v>1</v>
      </c>
      <c r="T426" s="573">
        <v>1</v>
      </c>
      <c r="U426" s="528">
        <v>1</v>
      </c>
    </row>
    <row r="427" spans="1:21" ht="14.4" customHeight="1" x14ac:dyDescent="0.3">
      <c r="A427" s="505">
        <v>27</v>
      </c>
      <c r="B427" s="506" t="s">
        <v>478</v>
      </c>
      <c r="C427" s="506" t="s">
        <v>486</v>
      </c>
      <c r="D427" s="571" t="s">
        <v>1611</v>
      </c>
      <c r="E427" s="572" t="s">
        <v>492</v>
      </c>
      <c r="F427" s="506" t="s">
        <v>479</v>
      </c>
      <c r="G427" s="506" t="s">
        <v>862</v>
      </c>
      <c r="H427" s="506" t="s">
        <v>452</v>
      </c>
      <c r="I427" s="506" t="s">
        <v>1340</v>
      </c>
      <c r="J427" s="506" t="s">
        <v>864</v>
      </c>
      <c r="K427" s="506" t="s">
        <v>1337</v>
      </c>
      <c r="L427" s="507">
        <v>210.38</v>
      </c>
      <c r="M427" s="507">
        <v>210.38</v>
      </c>
      <c r="N427" s="506">
        <v>1</v>
      </c>
      <c r="O427" s="573">
        <v>0.5</v>
      </c>
      <c r="P427" s="507"/>
      <c r="Q427" s="527">
        <v>0</v>
      </c>
      <c r="R427" s="506"/>
      <c r="S427" s="527">
        <v>0</v>
      </c>
      <c r="T427" s="573"/>
      <c r="U427" s="528">
        <v>0</v>
      </c>
    </row>
    <row r="428" spans="1:21" ht="14.4" customHeight="1" x14ac:dyDescent="0.3">
      <c r="A428" s="505">
        <v>27</v>
      </c>
      <c r="B428" s="506" t="s">
        <v>478</v>
      </c>
      <c r="C428" s="506" t="s">
        <v>486</v>
      </c>
      <c r="D428" s="571" t="s">
        <v>1611</v>
      </c>
      <c r="E428" s="572" t="s">
        <v>492</v>
      </c>
      <c r="F428" s="506" t="s">
        <v>479</v>
      </c>
      <c r="G428" s="506" t="s">
        <v>1341</v>
      </c>
      <c r="H428" s="506" t="s">
        <v>452</v>
      </c>
      <c r="I428" s="506" t="s">
        <v>1342</v>
      </c>
      <c r="J428" s="506" t="s">
        <v>1343</v>
      </c>
      <c r="K428" s="506" t="s">
        <v>1344</v>
      </c>
      <c r="L428" s="507">
        <v>657.67</v>
      </c>
      <c r="M428" s="507">
        <v>5261.36</v>
      </c>
      <c r="N428" s="506">
        <v>8</v>
      </c>
      <c r="O428" s="573">
        <v>0.5</v>
      </c>
      <c r="P428" s="507"/>
      <c r="Q428" s="527">
        <v>0</v>
      </c>
      <c r="R428" s="506"/>
      <c r="S428" s="527">
        <v>0</v>
      </c>
      <c r="T428" s="573"/>
      <c r="U428" s="528">
        <v>0</v>
      </c>
    </row>
    <row r="429" spans="1:21" ht="14.4" customHeight="1" x14ac:dyDescent="0.3">
      <c r="A429" s="505">
        <v>27</v>
      </c>
      <c r="B429" s="506" t="s">
        <v>478</v>
      </c>
      <c r="C429" s="506" t="s">
        <v>486</v>
      </c>
      <c r="D429" s="571" t="s">
        <v>1611</v>
      </c>
      <c r="E429" s="572" t="s">
        <v>492</v>
      </c>
      <c r="F429" s="506" t="s">
        <v>479</v>
      </c>
      <c r="G429" s="506" t="s">
        <v>1341</v>
      </c>
      <c r="H429" s="506" t="s">
        <v>452</v>
      </c>
      <c r="I429" s="506" t="s">
        <v>1345</v>
      </c>
      <c r="J429" s="506" t="s">
        <v>1343</v>
      </c>
      <c r="K429" s="506" t="s">
        <v>1346</v>
      </c>
      <c r="L429" s="507">
        <v>1578.41</v>
      </c>
      <c r="M429" s="507">
        <v>4735.2300000000005</v>
      </c>
      <c r="N429" s="506">
        <v>3</v>
      </c>
      <c r="O429" s="573">
        <v>1</v>
      </c>
      <c r="P429" s="507"/>
      <c r="Q429" s="527">
        <v>0</v>
      </c>
      <c r="R429" s="506"/>
      <c r="S429" s="527">
        <v>0</v>
      </c>
      <c r="T429" s="573"/>
      <c r="U429" s="528">
        <v>0</v>
      </c>
    </row>
    <row r="430" spans="1:21" ht="14.4" customHeight="1" x14ac:dyDescent="0.3">
      <c r="A430" s="505">
        <v>27</v>
      </c>
      <c r="B430" s="506" t="s">
        <v>478</v>
      </c>
      <c r="C430" s="506" t="s">
        <v>486</v>
      </c>
      <c r="D430" s="571" t="s">
        <v>1611</v>
      </c>
      <c r="E430" s="572" t="s">
        <v>492</v>
      </c>
      <c r="F430" s="506" t="s">
        <v>479</v>
      </c>
      <c r="G430" s="506" t="s">
        <v>1341</v>
      </c>
      <c r="H430" s="506" t="s">
        <v>452</v>
      </c>
      <c r="I430" s="506" t="s">
        <v>1347</v>
      </c>
      <c r="J430" s="506" t="s">
        <v>1343</v>
      </c>
      <c r="K430" s="506" t="s">
        <v>1348</v>
      </c>
      <c r="L430" s="507">
        <v>789.2</v>
      </c>
      <c r="M430" s="507">
        <v>9470.4000000000015</v>
      </c>
      <c r="N430" s="506">
        <v>12</v>
      </c>
      <c r="O430" s="573">
        <v>1</v>
      </c>
      <c r="P430" s="507"/>
      <c r="Q430" s="527">
        <v>0</v>
      </c>
      <c r="R430" s="506"/>
      <c r="S430" s="527">
        <v>0</v>
      </c>
      <c r="T430" s="573"/>
      <c r="U430" s="528">
        <v>0</v>
      </c>
    </row>
    <row r="431" spans="1:21" ht="14.4" customHeight="1" x14ac:dyDescent="0.3">
      <c r="A431" s="505">
        <v>27</v>
      </c>
      <c r="B431" s="506" t="s">
        <v>478</v>
      </c>
      <c r="C431" s="506" t="s">
        <v>486</v>
      </c>
      <c r="D431" s="571" t="s">
        <v>1611</v>
      </c>
      <c r="E431" s="572" t="s">
        <v>492</v>
      </c>
      <c r="F431" s="506" t="s">
        <v>479</v>
      </c>
      <c r="G431" s="506" t="s">
        <v>1341</v>
      </c>
      <c r="H431" s="506" t="s">
        <v>452</v>
      </c>
      <c r="I431" s="506" t="s">
        <v>1349</v>
      </c>
      <c r="J431" s="506" t="s">
        <v>1343</v>
      </c>
      <c r="K431" s="506" t="s">
        <v>1348</v>
      </c>
      <c r="L431" s="507">
        <v>789.2</v>
      </c>
      <c r="M431" s="507">
        <v>7892.0000000000009</v>
      </c>
      <c r="N431" s="506">
        <v>10</v>
      </c>
      <c r="O431" s="573">
        <v>1</v>
      </c>
      <c r="P431" s="507"/>
      <c r="Q431" s="527">
        <v>0</v>
      </c>
      <c r="R431" s="506"/>
      <c r="S431" s="527">
        <v>0</v>
      </c>
      <c r="T431" s="573"/>
      <c r="U431" s="528">
        <v>0</v>
      </c>
    </row>
    <row r="432" spans="1:21" ht="14.4" customHeight="1" x14ac:dyDescent="0.3">
      <c r="A432" s="505">
        <v>27</v>
      </c>
      <c r="B432" s="506" t="s">
        <v>478</v>
      </c>
      <c r="C432" s="506" t="s">
        <v>486</v>
      </c>
      <c r="D432" s="571" t="s">
        <v>1611</v>
      </c>
      <c r="E432" s="572" t="s">
        <v>492</v>
      </c>
      <c r="F432" s="506" t="s">
        <v>479</v>
      </c>
      <c r="G432" s="506" t="s">
        <v>1350</v>
      </c>
      <c r="H432" s="506" t="s">
        <v>452</v>
      </c>
      <c r="I432" s="506" t="s">
        <v>1351</v>
      </c>
      <c r="J432" s="506" t="s">
        <v>1352</v>
      </c>
      <c r="K432" s="506" t="s">
        <v>1353</v>
      </c>
      <c r="L432" s="507">
        <v>100.1</v>
      </c>
      <c r="M432" s="507">
        <v>300.29999999999995</v>
      </c>
      <c r="N432" s="506">
        <v>3</v>
      </c>
      <c r="O432" s="573">
        <v>1</v>
      </c>
      <c r="P432" s="507"/>
      <c r="Q432" s="527">
        <v>0</v>
      </c>
      <c r="R432" s="506"/>
      <c r="S432" s="527">
        <v>0</v>
      </c>
      <c r="T432" s="573"/>
      <c r="U432" s="528">
        <v>0</v>
      </c>
    </row>
    <row r="433" spans="1:21" ht="14.4" customHeight="1" x14ac:dyDescent="0.3">
      <c r="A433" s="505">
        <v>27</v>
      </c>
      <c r="B433" s="506" t="s">
        <v>478</v>
      </c>
      <c r="C433" s="506" t="s">
        <v>486</v>
      </c>
      <c r="D433" s="571" t="s">
        <v>1611</v>
      </c>
      <c r="E433" s="572" t="s">
        <v>492</v>
      </c>
      <c r="F433" s="506" t="s">
        <v>479</v>
      </c>
      <c r="G433" s="506" t="s">
        <v>638</v>
      </c>
      <c r="H433" s="506" t="s">
        <v>452</v>
      </c>
      <c r="I433" s="506" t="s">
        <v>1354</v>
      </c>
      <c r="J433" s="506" t="s">
        <v>1355</v>
      </c>
      <c r="K433" s="506" t="s">
        <v>1356</v>
      </c>
      <c r="L433" s="507">
        <v>118.65</v>
      </c>
      <c r="M433" s="507">
        <v>118.65</v>
      </c>
      <c r="N433" s="506">
        <v>1</v>
      </c>
      <c r="O433" s="573">
        <v>1</v>
      </c>
      <c r="P433" s="507"/>
      <c r="Q433" s="527">
        <v>0</v>
      </c>
      <c r="R433" s="506"/>
      <c r="S433" s="527">
        <v>0</v>
      </c>
      <c r="T433" s="573"/>
      <c r="U433" s="528">
        <v>0</v>
      </c>
    </row>
    <row r="434" spans="1:21" ht="14.4" customHeight="1" x14ac:dyDescent="0.3">
      <c r="A434" s="505">
        <v>27</v>
      </c>
      <c r="B434" s="506" t="s">
        <v>478</v>
      </c>
      <c r="C434" s="506" t="s">
        <v>486</v>
      </c>
      <c r="D434" s="571" t="s">
        <v>1611</v>
      </c>
      <c r="E434" s="572" t="s">
        <v>492</v>
      </c>
      <c r="F434" s="506" t="s">
        <v>479</v>
      </c>
      <c r="G434" s="506" t="s">
        <v>638</v>
      </c>
      <c r="H434" s="506" t="s">
        <v>452</v>
      </c>
      <c r="I434" s="506" t="s">
        <v>1357</v>
      </c>
      <c r="J434" s="506" t="s">
        <v>1355</v>
      </c>
      <c r="K434" s="506" t="s">
        <v>874</v>
      </c>
      <c r="L434" s="507">
        <v>73.83</v>
      </c>
      <c r="M434" s="507">
        <v>295.32</v>
      </c>
      <c r="N434" s="506">
        <v>4</v>
      </c>
      <c r="O434" s="573">
        <v>1.5</v>
      </c>
      <c r="P434" s="507">
        <v>147.66</v>
      </c>
      <c r="Q434" s="527">
        <v>0.5</v>
      </c>
      <c r="R434" s="506">
        <v>2</v>
      </c>
      <c r="S434" s="527">
        <v>0.5</v>
      </c>
      <c r="T434" s="573">
        <v>0.5</v>
      </c>
      <c r="U434" s="528">
        <v>0.33333333333333331</v>
      </c>
    </row>
    <row r="435" spans="1:21" ht="14.4" customHeight="1" x14ac:dyDescent="0.3">
      <c r="A435" s="505">
        <v>27</v>
      </c>
      <c r="B435" s="506" t="s">
        <v>478</v>
      </c>
      <c r="C435" s="506" t="s">
        <v>486</v>
      </c>
      <c r="D435" s="571" t="s">
        <v>1611</v>
      </c>
      <c r="E435" s="572" t="s">
        <v>492</v>
      </c>
      <c r="F435" s="506" t="s">
        <v>479</v>
      </c>
      <c r="G435" s="506" t="s">
        <v>644</v>
      </c>
      <c r="H435" s="506" t="s">
        <v>452</v>
      </c>
      <c r="I435" s="506" t="s">
        <v>1358</v>
      </c>
      <c r="J435" s="506" t="s">
        <v>1359</v>
      </c>
      <c r="K435" s="506" t="s">
        <v>1360</v>
      </c>
      <c r="L435" s="507">
        <v>330.58</v>
      </c>
      <c r="M435" s="507">
        <v>330.58</v>
      </c>
      <c r="N435" s="506">
        <v>1</v>
      </c>
      <c r="O435" s="573">
        <v>0.5</v>
      </c>
      <c r="P435" s="507"/>
      <c r="Q435" s="527">
        <v>0</v>
      </c>
      <c r="R435" s="506"/>
      <c r="S435" s="527">
        <v>0</v>
      </c>
      <c r="T435" s="573"/>
      <c r="U435" s="528">
        <v>0</v>
      </c>
    </row>
    <row r="436" spans="1:21" ht="14.4" customHeight="1" x14ac:dyDescent="0.3">
      <c r="A436" s="505">
        <v>27</v>
      </c>
      <c r="B436" s="506" t="s">
        <v>478</v>
      </c>
      <c r="C436" s="506" t="s">
        <v>486</v>
      </c>
      <c r="D436" s="571" t="s">
        <v>1611</v>
      </c>
      <c r="E436" s="572" t="s">
        <v>492</v>
      </c>
      <c r="F436" s="506" t="s">
        <v>479</v>
      </c>
      <c r="G436" s="506" t="s">
        <v>877</v>
      </c>
      <c r="H436" s="506" t="s">
        <v>452</v>
      </c>
      <c r="I436" s="506" t="s">
        <v>1361</v>
      </c>
      <c r="J436" s="506" t="s">
        <v>1362</v>
      </c>
      <c r="K436" s="506" t="s">
        <v>1363</v>
      </c>
      <c r="L436" s="507">
        <v>311.12</v>
      </c>
      <c r="M436" s="507">
        <v>1555.6</v>
      </c>
      <c r="N436" s="506">
        <v>5</v>
      </c>
      <c r="O436" s="573">
        <v>3</v>
      </c>
      <c r="P436" s="507">
        <v>933.36</v>
      </c>
      <c r="Q436" s="527">
        <v>0.60000000000000009</v>
      </c>
      <c r="R436" s="506">
        <v>3</v>
      </c>
      <c r="S436" s="527">
        <v>0.6</v>
      </c>
      <c r="T436" s="573">
        <v>1.5</v>
      </c>
      <c r="U436" s="528">
        <v>0.5</v>
      </c>
    </row>
    <row r="437" spans="1:21" ht="14.4" customHeight="1" x14ac:dyDescent="0.3">
      <c r="A437" s="505">
        <v>27</v>
      </c>
      <c r="B437" s="506" t="s">
        <v>478</v>
      </c>
      <c r="C437" s="506" t="s">
        <v>486</v>
      </c>
      <c r="D437" s="571" t="s">
        <v>1611</v>
      </c>
      <c r="E437" s="572" t="s">
        <v>492</v>
      </c>
      <c r="F437" s="506" t="s">
        <v>479</v>
      </c>
      <c r="G437" s="506" t="s">
        <v>877</v>
      </c>
      <c r="H437" s="506" t="s">
        <v>452</v>
      </c>
      <c r="I437" s="506" t="s">
        <v>1364</v>
      </c>
      <c r="J437" s="506" t="s">
        <v>1362</v>
      </c>
      <c r="K437" s="506" t="s">
        <v>1365</v>
      </c>
      <c r="L437" s="507">
        <v>80.94</v>
      </c>
      <c r="M437" s="507">
        <v>242.82</v>
      </c>
      <c r="N437" s="506">
        <v>3</v>
      </c>
      <c r="O437" s="573">
        <v>0.5</v>
      </c>
      <c r="P437" s="507"/>
      <c r="Q437" s="527">
        <v>0</v>
      </c>
      <c r="R437" s="506"/>
      <c r="S437" s="527">
        <v>0</v>
      </c>
      <c r="T437" s="573"/>
      <c r="U437" s="528">
        <v>0</v>
      </c>
    </row>
    <row r="438" spans="1:21" ht="14.4" customHeight="1" x14ac:dyDescent="0.3">
      <c r="A438" s="505">
        <v>27</v>
      </c>
      <c r="B438" s="506" t="s">
        <v>478</v>
      </c>
      <c r="C438" s="506" t="s">
        <v>486</v>
      </c>
      <c r="D438" s="571" t="s">
        <v>1611</v>
      </c>
      <c r="E438" s="572" t="s">
        <v>492</v>
      </c>
      <c r="F438" s="506" t="s">
        <v>479</v>
      </c>
      <c r="G438" s="506" t="s">
        <v>877</v>
      </c>
      <c r="H438" s="506" t="s">
        <v>452</v>
      </c>
      <c r="I438" s="506" t="s">
        <v>1366</v>
      </c>
      <c r="J438" s="506" t="s">
        <v>1362</v>
      </c>
      <c r="K438" s="506" t="s">
        <v>880</v>
      </c>
      <c r="L438" s="507">
        <v>96.8</v>
      </c>
      <c r="M438" s="507">
        <v>484</v>
      </c>
      <c r="N438" s="506">
        <v>5</v>
      </c>
      <c r="O438" s="573">
        <v>1.5</v>
      </c>
      <c r="P438" s="507"/>
      <c r="Q438" s="527">
        <v>0</v>
      </c>
      <c r="R438" s="506"/>
      <c r="S438" s="527">
        <v>0</v>
      </c>
      <c r="T438" s="573"/>
      <c r="U438" s="528">
        <v>0</v>
      </c>
    </row>
    <row r="439" spans="1:21" ht="14.4" customHeight="1" x14ac:dyDescent="0.3">
      <c r="A439" s="505">
        <v>27</v>
      </c>
      <c r="B439" s="506" t="s">
        <v>478</v>
      </c>
      <c r="C439" s="506" t="s">
        <v>486</v>
      </c>
      <c r="D439" s="571" t="s">
        <v>1611</v>
      </c>
      <c r="E439" s="572" t="s">
        <v>492</v>
      </c>
      <c r="F439" s="506" t="s">
        <v>479</v>
      </c>
      <c r="G439" s="506" t="s">
        <v>877</v>
      </c>
      <c r="H439" s="506" t="s">
        <v>452</v>
      </c>
      <c r="I439" s="506" t="s">
        <v>1367</v>
      </c>
      <c r="J439" s="506" t="s">
        <v>1368</v>
      </c>
      <c r="K439" s="506" t="s">
        <v>1365</v>
      </c>
      <c r="L439" s="507">
        <v>171.09</v>
      </c>
      <c r="M439" s="507">
        <v>342.18</v>
      </c>
      <c r="N439" s="506">
        <v>2</v>
      </c>
      <c r="O439" s="573">
        <v>0.5</v>
      </c>
      <c r="P439" s="507">
        <v>342.18</v>
      </c>
      <c r="Q439" s="527">
        <v>1</v>
      </c>
      <c r="R439" s="506">
        <v>2</v>
      </c>
      <c r="S439" s="527">
        <v>1</v>
      </c>
      <c r="T439" s="573">
        <v>0.5</v>
      </c>
      <c r="U439" s="528">
        <v>1</v>
      </c>
    </row>
    <row r="440" spans="1:21" ht="14.4" customHeight="1" x14ac:dyDescent="0.3">
      <c r="A440" s="505">
        <v>27</v>
      </c>
      <c r="B440" s="506" t="s">
        <v>478</v>
      </c>
      <c r="C440" s="506" t="s">
        <v>486</v>
      </c>
      <c r="D440" s="571" t="s">
        <v>1611</v>
      </c>
      <c r="E440" s="572" t="s">
        <v>492</v>
      </c>
      <c r="F440" s="506" t="s">
        <v>479</v>
      </c>
      <c r="G440" s="506" t="s">
        <v>1369</v>
      </c>
      <c r="H440" s="506" t="s">
        <v>452</v>
      </c>
      <c r="I440" s="506" t="s">
        <v>1370</v>
      </c>
      <c r="J440" s="506" t="s">
        <v>1371</v>
      </c>
      <c r="K440" s="506" t="s">
        <v>1372</v>
      </c>
      <c r="L440" s="507">
        <v>29.67</v>
      </c>
      <c r="M440" s="507">
        <v>118.68</v>
      </c>
      <c r="N440" s="506">
        <v>4</v>
      </c>
      <c r="O440" s="573">
        <v>0.5</v>
      </c>
      <c r="P440" s="507">
        <v>118.68</v>
      </c>
      <c r="Q440" s="527">
        <v>1</v>
      </c>
      <c r="R440" s="506">
        <v>4</v>
      </c>
      <c r="S440" s="527">
        <v>1</v>
      </c>
      <c r="T440" s="573">
        <v>0.5</v>
      </c>
      <c r="U440" s="528">
        <v>1</v>
      </c>
    </row>
    <row r="441" spans="1:21" ht="14.4" customHeight="1" x14ac:dyDescent="0.3">
      <c r="A441" s="505">
        <v>27</v>
      </c>
      <c r="B441" s="506" t="s">
        <v>478</v>
      </c>
      <c r="C441" s="506" t="s">
        <v>486</v>
      </c>
      <c r="D441" s="571" t="s">
        <v>1611</v>
      </c>
      <c r="E441" s="572" t="s">
        <v>492</v>
      </c>
      <c r="F441" s="506" t="s">
        <v>479</v>
      </c>
      <c r="G441" s="506" t="s">
        <v>1373</v>
      </c>
      <c r="H441" s="506" t="s">
        <v>452</v>
      </c>
      <c r="I441" s="506" t="s">
        <v>1374</v>
      </c>
      <c r="J441" s="506" t="s">
        <v>1375</v>
      </c>
      <c r="K441" s="506" t="s">
        <v>993</v>
      </c>
      <c r="L441" s="507">
        <v>122.73</v>
      </c>
      <c r="M441" s="507">
        <v>490.92</v>
      </c>
      <c r="N441" s="506">
        <v>4</v>
      </c>
      <c r="O441" s="573">
        <v>0.5</v>
      </c>
      <c r="P441" s="507">
        <v>490.92</v>
      </c>
      <c r="Q441" s="527">
        <v>1</v>
      </c>
      <c r="R441" s="506">
        <v>4</v>
      </c>
      <c r="S441" s="527">
        <v>1</v>
      </c>
      <c r="T441" s="573">
        <v>0.5</v>
      </c>
      <c r="U441" s="528">
        <v>1</v>
      </c>
    </row>
    <row r="442" spans="1:21" ht="14.4" customHeight="1" x14ac:dyDescent="0.3">
      <c r="A442" s="505">
        <v>27</v>
      </c>
      <c r="B442" s="506" t="s">
        <v>478</v>
      </c>
      <c r="C442" s="506" t="s">
        <v>486</v>
      </c>
      <c r="D442" s="571" t="s">
        <v>1611</v>
      </c>
      <c r="E442" s="572" t="s">
        <v>492</v>
      </c>
      <c r="F442" s="506" t="s">
        <v>479</v>
      </c>
      <c r="G442" s="506" t="s">
        <v>1376</v>
      </c>
      <c r="H442" s="506" t="s">
        <v>452</v>
      </c>
      <c r="I442" s="506" t="s">
        <v>1377</v>
      </c>
      <c r="J442" s="506" t="s">
        <v>1378</v>
      </c>
      <c r="K442" s="506" t="s">
        <v>1379</v>
      </c>
      <c r="L442" s="507">
        <v>77.13</v>
      </c>
      <c r="M442" s="507">
        <v>77.13</v>
      </c>
      <c r="N442" s="506">
        <v>1</v>
      </c>
      <c r="O442" s="573">
        <v>0.5</v>
      </c>
      <c r="P442" s="507"/>
      <c r="Q442" s="527">
        <v>0</v>
      </c>
      <c r="R442" s="506"/>
      <c r="S442" s="527">
        <v>0</v>
      </c>
      <c r="T442" s="573"/>
      <c r="U442" s="528">
        <v>0</v>
      </c>
    </row>
    <row r="443" spans="1:21" ht="14.4" customHeight="1" x14ac:dyDescent="0.3">
      <c r="A443" s="505">
        <v>27</v>
      </c>
      <c r="B443" s="506" t="s">
        <v>478</v>
      </c>
      <c r="C443" s="506" t="s">
        <v>486</v>
      </c>
      <c r="D443" s="571" t="s">
        <v>1611</v>
      </c>
      <c r="E443" s="572" t="s">
        <v>492</v>
      </c>
      <c r="F443" s="506" t="s">
        <v>479</v>
      </c>
      <c r="G443" s="506" t="s">
        <v>530</v>
      </c>
      <c r="H443" s="506" t="s">
        <v>1612</v>
      </c>
      <c r="I443" s="506" t="s">
        <v>531</v>
      </c>
      <c r="J443" s="506" t="s">
        <v>532</v>
      </c>
      <c r="K443" s="506" t="s">
        <v>533</v>
      </c>
      <c r="L443" s="507">
        <v>155.81</v>
      </c>
      <c r="M443" s="507">
        <v>155.81</v>
      </c>
      <c r="N443" s="506">
        <v>1</v>
      </c>
      <c r="O443" s="573">
        <v>0.5</v>
      </c>
      <c r="P443" s="507"/>
      <c r="Q443" s="527">
        <v>0</v>
      </c>
      <c r="R443" s="506"/>
      <c r="S443" s="527">
        <v>0</v>
      </c>
      <c r="T443" s="573"/>
      <c r="U443" s="528">
        <v>0</v>
      </c>
    </row>
    <row r="444" spans="1:21" ht="14.4" customHeight="1" x14ac:dyDescent="0.3">
      <c r="A444" s="505">
        <v>27</v>
      </c>
      <c r="B444" s="506" t="s">
        <v>478</v>
      </c>
      <c r="C444" s="506" t="s">
        <v>486</v>
      </c>
      <c r="D444" s="571" t="s">
        <v>1611</v>
      </c>
      <c r="E444" s="572" t="s">
        <v>492</v>
      </c>
      <c r="F444" s="506" t="s">
        <v>479</v>
      </c>
      <c r="G444" s="506" t="s">
        <v>1380</v>
      </c>
      <c r="H444" s="506" t="s">
        <v>452</v>
      </c>
      <c r="I444" s="506" t="s">
        <v>1381</v>
      </c>
      <c r="J444" s="506" t="s">
        <v>1382</v>
      </c>
      <c r="K444" s="506" t="s">
        <v>1383</v>
      </c>
      <c r="L444" s="507">
        <v>264</v>
      </c>
      <c r="M444" s="507">
        <v>264</v>
      </c>
      <c r="N444" s="506">
        <v>1</v>
      </c>
      <c r="O444" s="573">
        <v>0.5</v>
      </c>
      <c r="P444" s="507"/>
      <c r="Q444" s="527">
        <v>0</v>
      </c>
      <c r="R444" s="506"/>
      <c r="S444" s="527">
        <v>0</v>
      </c>
      <c r="T444" s="573"/>
      <c r="U444" s="528">
        <v>0</v>
      </c>
    </row>
    <row r="445" spans="1:21" ht="14.4" customHeight="1" x14ac:dyDescent="0.3">
      <c r="A445" s="505">
        <v>27</v>
      </c>
      <c r="B445" s="506" t="s">
        <v>478</v>
      </c>
      <c r="C445" s="506" t="s">
        <v>486</v>
      </c>
      <c r="D445" s="571" t="s">
        <v>1611</v>
      </c>
      <c r="E445" s="572" t="s">
        <v>492</v>
      </c>
      <c r="F445" s="506" t="s">
        <v>479</v>
      </c>
      <c r="G445" s="506" t="s">
        <v>1380</v>
      </c>
      <c r="H445" s="506" t="s">
        <v>452</v>
      </c>
      <c r="I445" s="506" t="s">
        <v>1384</v>
      </c>
      <c r="J445" s="506" t="s">
        <v>1385</v>
      </c>
      <c r="K445" s="506" t="s">
        <v>1386</v>
      </c>
      <c r="L445" s="507">
        <v>65.989999999999995</v>
      </c>
      <c r="M445" s="507">
        <v>65.989999999999995</v>
      </c>
      <c r="N445" s="506">
        <v>1</v>
      </c>
      <c r="O445" s="573">
        <v>0.5</v>
      </c>
      <c r="P445" s="507">
        <v>65.989999999999995</v>
      </c>
      <c r="Q445" s="527">
        <v>1</v>
      </c>
      <c r="R445" s="506">
        <v>1</v>
      </c>
      <c r="S445" s="527">
        <v>1</v>
      </c>
      <c r="T445" s="573">
        <v>0.5</v>
      </c>
      <c r="U445" s="528">
        <v>1</v>
      </c>
    </row>
    <row r="446" spans="1:21" ht="14.4" customHeight="1" x14ac:dyDescent="0.3">
      <c r="A446" s="505">
        <v>27</v>
      </c>
      <c r="B446" s="506" t="s">
        <v>478</v>
      </c>
      <c r="C446" s="506" t="s">
        <v>486</v>
      </c>
      <c r="D446" s="571" t="s">
        <v>1611</v>
      </c>
      <c r="E446" s="572" t="s">
        <v>492</v>
      </c>
      <c r="F446" s="506" t="s">
        <v>479</v>
      </c>
      <c r="G446" s="506" t="s">
        <v>889</v>
      </c>
      <c r="H446" s="506" t="s">
        <v>452</v>
      </c>
      <c r="I446" s="506" t="s">
        <v>890</v>
      </c>
      <c r="J446" s="506" t="s">
        <v>891</v>
      </c>
      <c r="K446" s="506" t="s">
        <v>892</v>
      </c>
      <c r="L446" s="507">
        <v>131.32</v>
      </c>
      <c r="M446" s="507">
        <v>1313.1999999999998</v>
      </c>
      <c r="N446" s="506">
        <v>10</v>
      </c>
      <c r="O446" s="573">
        <v>2</v>
      </c>
      <c r="P446" s="507">
        <v>787.92</v>
      </c>
      <c r="Q446" s="527">
        <v>0.60000000000000009</v>
      </c>
      <c r="R446" s="506">
        <v>6</v>
      </c>
      <c r="S446" s="527">
        <v>0.6</v>
      </c>
      <c r="T446" s="573">
        <v>1</v>
      </c>
      <c r="U446" s="528">
        <v>0.5</v>
      </c>
    </row>
    <row r="447" spans="1:21" ht="14.4" customHeight="1" x14ac:dyDescent="0.3">
      <c r="A447" s="505">
        <v>27</v>
      </c>
      <c r="B447" s="506" t="s">
        <v>478</v>
      </c>
      <c r="C447" s="506" t="s">
        <v>486</v>
      </c>
      <c r="D447" s="571" t="s">
        <v>1611</v>
      </c>
      <c r="E447" s="572" t="s">
        <v>492</v>
      </c>
      <c r="F447" s="506" t="s">
        <v>479</v>
      </c>
      <c r="G447" s="506" t="s">
        <v>889</v>
      </c>
      <c r="H447" s="506" t="s">
        <v>1612</v>
      </c>
      <c r="I447" s="506" t="s">
        <v>893</v>
      </c>
      <c r="J447" s="506" t="s">
        <v>894</v>
      </c>
      <c r="K447" s="506" t="s">
        <v>895</v>
      </c>
      <c r="L447" s="507">
        <v>131.32</v>
      </c>
      <c r="M447" s="507">
        <v>393.96</v>
      </c>
      <c r="N447" s="506">
        <v>3</v>
      </c>
      <c r="O447" s="573">
        <v>0.5</v>
      </c>
      <c r="P447" s="507"/>
      <c r="Q447" s="527">
        <v>0</v>
      </c>
      <c r="R447" s="506"/>
      <c r="S447" s="527">
        <v>0</v>
      </c>
      <c r="T447" s="573"/>
      <c r="U447" s="528">
        <v>0</v>
      </c>
    </row>
    <row r="448" spans="1:21" ht="14.4" customHeight="1" x14ac:dyDescent="0.3">
      <c r="A448" s="505">
        <v>27</v>
      </c>
      <c r="B448" s="506" t="s">
        <v>478</v>
      </c>
      <c r="C448" s="506" t="s">
        <v>486</v>
      </c>
      <c r="D448" s="571" t="s">
        <v>1611</v>
      </c>
      <c r="E448" s="572" t="s">
        <v>492</v>
      </c>
      <c r="F448" s="506" t="s">
        <v>479</v>
      </c>
      <c r="G448" s="506" t="s">
        <v>1387</v>
      </c>
      <c r="H448" s="506" t="s">
        <v>452</v>
      </c>
      <c r="I448" s="506" t="s">
        <v>1388</v>
      </c>
      <c r="J448" s="506" t="s">
        <v>1389</v>
      </c>
      <c r="K448" s="506" t="s">
        <v>1390</v>
      </c>
      <c r="L448" s="507">
        <v>221.48</v>
      </c>
      <c r="M448" s="507">
        <v>221.48</v>
      </c>
      <c r="N448" s="506">
        <v>1</v>
      </c>
      <c r="O448" s="573">
        <v>0.5</v>
      </c>
      <c r="P448" s="507">
        <v>221.48</v>
      </c>
      <c r="Q448" s="527">
        <v>1</v>
      </c>
      <c r="R448" s="506">
        <v>1</v>
      </c>
      <c r="S448" s="527">
        <v>1</v>
      </c>
      <c r="T448" s="573">
        <v>0.5</v>
      </c>
      <c r="U448" s="528">
        <v>1</v>
      </c>
    </row>
    <row r="449" spans="1:21" ht="14.4" customHeight="1" x14ac:dyDescent="0.3">
      <c r="A449" s="505">
        <v>27</v>
      </c>
      <c r="B449" s="506" t="s">
        <v>478</v>
      </c>
      <c r="C449" s="506" t="s">
        <v>486</v>
      </c>
      <c r="D449" s="571" t="s">
        <v>1611</v>
      </c>
      <c r="E449" s="572" t="s">
        <v>492</v>
      </c>
      <c r="F449" s="506" t="s">
        <v>479</v>
      </c>
      <c r="G449" s="506" t="s">
        <v>1387</v>
      </c>
      <c r="H449" s="506" t="s">
        <v>452</v>
      </c>
      <c r="I449" s="506" t="s">
        <v>1391</v>
      </c>
      <c r="J449" s="506" t="s">
        <v>1392</v>
      </c>
      <c r="K449" s="506" t="s">
        <v>1393</v>
      </c>
      <c r="L449" s="507">
        <v>36.909999999999997</v>
      </c>
      <c r="M449" s="507">
        <v>110.72999999999999</v>
      </c>
      <c r="N449" s="506">
        <v>3</v>
      </c>
      <c r="O449" s="573">
        <v>1</v>
      </c>
      <c r="P449" s="507"/>
      <c r="Q449" s="527">
        <v>0</v>
      </c>
      <c r="R449" s="506"/>
      <c r="S449" s="527">
        <v>0</v>
      </c>
      <c r="T449" s="573"/>
      <c r="U449" s="528">
        <v>0</v>
      </c>
    </row>
    <row r="450" spans="1:21" ht="14.4" customHeight="1" x14ac:dyDescent="0.3">
      <c r="A450" s="505">
        <v>27</v>
      </c>
      <c r="B450" s="506" t="s">
        <v>478</v>
      </c>
      <c r="C450" s="506" t="s">
        <v>486</v>
      </c>
      <c r="D450" s="571" t="s">
        <v>1611</v>
      </c>
      <c r="E450" s="572" t="s">
        <v>492</v>
      </c>
      <c r="F450" s="506" t="s">
        <v>479</v>
      </c>
      <c r="G450" s="506" t="s">
        <v>1387</v>
      </c>
      <c r="H450" s="506" t="s">
        <v>452</v>
      </c>
      <c r="I450" s="506" t="s">
        <v>1394</v>
      </c>
      <c r="J450" s="506" t="s">
        <v>1389</v>
      </c>
      <c r="K450" s="506" t="s">
        <v>1393</v>
      </c>
      <c r="L450" s="507">
        <v>36.909999999999997</v>
      </c>
      <c r="M450" s="507">
        <v>73.819999999999993</v>
      </c>
      <c r="N450" s="506">
        <v>2</v>
      </c>
      <c r="O450" s="573">
        <v>0.5</v>
      </c>
      <c r="P450" s="507">
        <v>73.819999999999993</v>
      </c>
      <c r="Q450" s="527">
        <v>1</v>
      </c>
      <c r="R450" s="506">
        <v>2</v>
      </c>
      <c r="S450" s="527">
        <v>1</v>
      </c>
      <c r="T450" s="573">
        <v>0.5</v>
      </c>
      <c r="U450" s="528">
        <v>1</v>
      </c>
    </row>
    <row r="451" spans="1:21" ht="14.4" customHeight="1" x14ac:dyDescent="0.3">
      <c r="A451" s="505">
        <v>27</v>
      </c>
      <c r="B451" s="506" t="s">
        <v>478</v>
      </c>
      <c r="C451" s="506" t="s">
        <v>486</v>
      </c>
      <c r="D451" s="571" t="s">
        <v>1611</v>
      </c>
      <c r="E451" s="572" t="s">
        <v>492</v>
      </c>
      <c r="F451" s="506" t="s">
        <v>479</v>
      </c>
      <c r="G451" s="506" t="s">
        <v>896</v>
      </c>
      <c r="H451" s="506" t="s">
        <v>452</v>
      </c>
      <c r="I451" s="506" t="s">
        <v>897</v>
      </c>
      <c r="J451" s="506" t="s">
        <v>898</v>
      </c>
      <c r="K451" s="506" t="s">
        <v>899</v>
      </c>
      <c r="L451" s="507">
        <v>124.3</v>
      </c>
      <c r="M451" s="507">
        <v>248.6</v>
      </c>
      <c r="N451" s="506">
        <v>2</v>
      </c>
      <c r="O451" s="573">
        <v>0.5</v>
      </c>
      <c r="P451" s="507">
        <v>248.6</v>
      </c>
      <c r="Q451" s="527">
        <v>1</v>
      </c>
      <c r="R451" s="506">
        <v>2</v>
      </c>
      <c r="S451" s="527">
        <v>1</v>
      </c>
      <c r="T451" s="573">
        <v>0.5</v>
      </c>
      <c r="U451" s="528">
        <v>1</v>
      </c>
    </row>
    <row r="452" spans="1:21" ht="14.4" customHeight="1" x14ac:dyDescent="0.3">
      <c r="A452" s="505">
        <v>27</v>
      </c>
      <c r="B452" s="506" t="s">
        <v>478</v>
      </c>
      <c r="C452" s="506" t="s">
        <v>486</v>
      </c>
      <c r="D452" s="571" t="s">
        <v>1611</v>
      </c>
      <c r="E452" s="572" t="s">
        <v>492</v>
      </c>
      <c r="F452" s="506" t="s">
        <v>479</v>
      </c>
      <c r="G452" s="506" t="s">
        <v>896</v>
      </c>
      <c r="H452" s="506" t="s">
        <v>452</v>
      </c>
      <c r="I452" s="506" t="s">
        <v>1395</v>
      </c>
      <c r="J452" s="506" t="s">
        <v>898</v>
      </c>
      <c r="K452" s="506" t="s">
        <v>1396</v>
      </c>
      <c r="L452" s="507">
        <v>166.27</v>
      </c>
      <c r="M452" s="507">
        <v>498.81000000000006</v>
      </c>
      <c r="N452" s="506">
        <v>3</v>
      </c>
      <c r="O452" s="573">
        <v>0.5</v>
      </c>
      <c r="P452" s="507"/>
      <c r="Q452" s="527">
        <v>0</v>
      </c>
      <c r="R452" s="506"/>
      <c r="S452" s="527">
        <v>0</v>
      </c>
      <c r="T452" s="573"/>
      <c r="U452" s="528">
        <v>0</v>
      </c>
    </row>
    <row r="453" spans="1:21" ht="14.4" customHeight="1" x14ac:dyDescent="0.3">
      <c r="A453" s="505">
        <v>27</v>
      </c>
      <c r="B453" s="506" t="s">
        <v>478</v>
      </c>
      <c r="C453" s="506" t="s">
        <v>486</v>
      </c>
      <c r="D453" s="571" t="s">
        <v>1611</v>
      </c>
      <c r="E453" s="572" t="s">
        <v>492</v>
      </c>
      <c r="F453" s="506" t="s">
        <v>479</v>
      </c>
      <c r="G453" s="506" t="s">
        <v>648</v>
      </c>
      <c r="H453" s="506" t="s">
        <v>1612</v>
      </c>
      <c r="I453" s="506" t="s">
        <v>649</v>
      </c>
      <c r="J453" s="506" t="s">
        <v>650</v>
      </c>
      <c r="K453" s="506" t="s">
        <v>651</v>
      </c>
      <c r="L453" s="507">
        <v>184.74</v>
      </c>
      <c r="M453" s="507">
        <v>738.96</v>
      </c>
      <c r="N453" s="506">
        <v>4</v>
      </c>
      <c r="O453" s="573">
        <v>2.5</v>
      </c>
      <c r="P453" s="507">
        <v>369.48</v>
      </c>
      <c r="Q453" s="527">
        <v>0.5</v>
      </c>
      <c r="R453" s="506">
        <v>2</v>
      </c>
      <c r="S453" s="527">
        <v>0.5</v>
      </c>
      <c r="T453" s="573">
        <v>1.5</v>
      </c>
      <c r="U453" s="528">
        <v>0.6</v>
      </c>
    </row>
    <row r="454" spans="1:21" ht="14.4" customHeight="1" x14ac:dyDescent="0.3">
      <c r="A454" s="505">
        <v>27</v>
      </c>
      <c r="B454" s="506" t="s">
        <v>478</v>
      </c>
      <c r="C454" s="506" t="s">
        <v>486</v>
      </c>
      <c r="D454" s="571" t="s">
        <v>1611</v>
      </c>
      <c r="E454" s="572" t="s">
        <v>492</v>
      </c>
      <c r="F454" s="506" t="s">
        <v>479</v>
      </c>
      <c r="G454" s="506" t="s">
        <v>980</v>
      </c>
      <c r="H454" s="506" t="s">
        <v>1612</v>
      </c>
      <c r="I454" s="506" t="s">
        <v>1397</v>
      </c>
      <c r="J454" s="506" t="s">
        <v>982</v>
      </c>
      <c r="K454" s="506" t="s">
        <v>1398</v>
      </c>
      <c r="L454" s="507">
        <v>0</v>
      </c>
      <c r="M454" s="507">
        <v>0</v>
      </c>
      <c r="N454" s="506">
        <v>7</v>
      </c>
      <c r="O454" s="573">
        <v>3.5</v>
      </c>
      <c r="P454" s="507">
        <v>0</v>
      </c>
      <c r="Q454" s="527"/>
      <c r="R454" s="506">
        <v>3</v>
      </c>
      <c r="S454" s="527">
        <v>0.42857142857142855</v>
      </c>
      <c r="T454" s="573">
        <v>2</v>
      </c>
      <c r="U454" s="528">
        <v>0.5714285714285714</v>
      </c>
    </row>
    <row r="455" spans="1:21" ht="14.4" customHeight="1" x14ac:dyDescent="0.3">
      <c r="A455" s="505">
        <v>27</v>
      </c>
      <c r="B455" s="506" t="s">
        <v>478</v>
      </c>
      <c r="C455" s="506" t="s">
        <v>486</v>
      </c>
      <c r="D455" s="571" t="s">
        <v>1611</v>
      </c>
      <c r="E455" s="572" t="s">
        <v>492</v>
      </c>
      <c r="F455" s="506" t="s">
        <v>479</v>
      </c>
      <c r="G455" s="506" t="s">
        <v>980</v>
      </c>
      <c r="H455" s="506" t="s">
        <v>452</v>
      </c>
      <c r="I455" s="506" t="s">
        <v>1399</v>
      </c>
      <c r="J455" s="506" t="s">
        <v>1400</v>
      </c>
      <c r="K455" s="506" t="s">
        <v>937</v>
      </c>
      <c r="L455" s="507">
        <v>0</v>
      </c>
      <c r="M455" s="507">
        <v>0</v>
      </c>
      <c r="N455" s="506">
        <v>1</v>
      </c>
      <c r="O455" s="573">
        <v>0.5</v>
      </c>
      <c r="P455" s="507"/>
      <c r="Q455" s="527"/>
      <c r="R455" s="506"/>
      <c r="S455" s="527">
        <v>0</v>
      </c>
      <c r="T455" s="573"/>
      <c r="U455" s="528">
        <v>0</v>
      </c>
    </row>
    <row r="456" spans="1:21" ht="14.4" customHeight="1" x14ac:dyDescent="0.3">
      <c r="A456" s="505">
        <v>27</v>
      </c>
      <c r="B456" s="506" t="s">
        <v>478</v>
      </c>
      <c r="C456" s="506" t="s">
        <v>486</v>
      </c>
      <c r="D456" s="571" t="s">
        <v>1611</v>
      </c>
      <c r="E456" s="572" t="s">
        <v>492</v>
      </c>
      <c r="F456" s="506" t="s">
        <v>479</v>
      </c>
      <c r="G456" s="506" t="s">
        <v>900</v>
      </c>
      <c r="H456" s="506" t="s">
        <v>1612</v>
      </c>
      <c r="I456" s="506" t="s">
        <v>1401</v>
      </c>
      <c r="J456" s="506" t="s">
        <v>902</v>
      </c>
      <c r="K456" s="506" t="s">
        <v>1402</v>
      </c>
      <c r="L456" s="507">
        <v>5339.52</v>
      </c>
      <c r="M456" s="507">
        <v>37376.639999999999</v>
      </c>
      <c r="N456" s="506">
        <v>7</v>
      </c>
      <c r="O456" s="573">
        <v>3.5</v>
      </c>
      <c r="P456" s="507">
        <v>21358.080000000002</v>
      </c>
      <c r="Q456" s="527">
        <v>0.57142857142857151</v>
      </c>
      <c r="R456" s="506">
        <v>4</v>
      </c>
      <c r="S456" s="527">
        <v>0.5714285714285714</v>
      </c>
      <c r="T456" s="573">
        <v>2</v>
      </c>
      <c r="U456" s="528">
        <v>0.5714285714285714</v>
      </c>
    </row>
    <row r="457" spans="1:21" ht="14.4" customHeight="1" x14ac:dyDescent="0.3">
      <c r="A457" s="505">
        <v>27</v>
      </c>
      <c r="B457" s="506" t="s">
        <v>478</v>
      </c>
      <c r="C457" s="506" t="s">
        <v>486</v>
      </c>
      <c r="D457" s="571" t="s">
        <v>1611</v>
      </c>
      <c r="E457" s="572" t="s">
        <v>492</v>
      </c>
      <c r="F457" s="506" t="s">
        <v>479</v>
      </c>
      <c r="G457" s="506" t="s">
        <v>900</v>
      </c>
      <c r="H457" s="506" t="s">
        <v>1612</v>
      </c>
      <c r="I457" s="506" t="s">
        <v>904</v>
      </c>
      <c r="J457" s="506" t="s">
        <v>902</v>
      </c>
      <c r="K457" s="506" t="s">
        <v>905</v>
      </c>
      <c r="L457" s="507">
        <v>2669.75</v>
      </c>
      <c r="M457" s="507">
        <v>5339.5</v>
      </c>
      <c r="N457" s="506">
        <v>2</v>
      </c>
      <c r="O457" s="573">
        <v>2</v>
      </c>
      <c r="P457" s="507">
        <v>5339.5</v>
      </c>
      <c r="Q457" s="527">
        <v>1</v>
      </c>
      <c r="R457" s="506">
        <v>2</v>
      </c>
      <c r="S457" s="527">
        <v>1</v>
      </c>
      <c r="T457" s="573">
        <v>2</v>
      </c>
      <c r="U457" s="528">
        <v>1</v>
      </c>
    </row>
    <row r="458" spans="1:21" ht="14.4" customHeight="1" x14ac:dyDescent="0.3">
      <c r="A458" s="505">
        <v>27</v>
      </c>
      <c r="B458" s="506" t="s">
        <v>478</v>
      </c>
      <c r="C458" s="506" t="s">
        <v>486</v>
      </c>
      <c r="D458" s="571" t="s">
        <v>1611</v>
      </c>
      <c r="E458" s="572" t="s">
        <v>492</v>
      </c>
      <c r="F458" s="506" t="s">
        <v>479</v>
      </c>
      <c r="G458" s="506" t="s">
        <v>1403</v>
      </c>
      <c r="H458" s="506" t="s">
        <v>452</v>
      </c>
      <c r="I458" s="506" t="s">
        <v>1404</v>
      </c>
      <c r="J458" s="506" t="s">
        <v>1405</v>
      </c>
      <c r="K458" s="506" t="s">
        <v>1406</v>
      </c>
      <c r="L458" s="507">
        <v>1546.98</v>
      </c>
      <c r="M458" s="507">
        <v>1546.98</v>
      </c>
      <c r="N458" s="506">
        <v>1</v>
      </c>
      <c r="O458" s="573">
        <v>1</v>
      </c>
      <c r="P458" s="507">
        <v>1546.98</v>
      </c>
      <c r="Q458" s="527">
        <v>1</v>
      </c>
      <c r="R458" s="506">
        <v>1</v>
      </c>
      <c r="S458" s="527">
        <v>1</v>
      </c>
      <c r="T458" s="573">
        <v>1</v>
      </c>
      <c r="U458" s="528">
        <v>1</v>
      </c>
    </row>
    <row r="459" spans="1:21" ht="14.4" customHeight="1" x14ac:dyDescent="0.3">
      <c r="A459" s="505">
        <v>27</v>
      </c>
      <c r="B459" s="506" t="s">
        <v>478</v>
      </c>
      <c r="C459" s="506" t="s">
        <v>486</v>
      </c>
      <c r="D459" s="571" t="s">
        <v>1611</v>
      </c>
      <c r="E459" s="572" t="s">
        <v>492</v>
      </c>
      <c r="F459" s="506" t="s">
        <v>479</v>
      </c>
      <c r="G459" s="506" t="s">
        <v>504</v>
      </c>
      <c r="H459" s="506" t="s">
        <v>1612</v>
      </c>
      <c r="I459" s="506" t="s">
        <v>505</v>
      </c>
      <c r="J459" s="506" t="s">
        <v>506</v>
      </c>
      <c r="K459" s="506" t="s">
        <v>507</v>
      </c>
      <c r="L459" s="507">
        <v>327.49</v>
      </c>
      <c r="M459" s="507">
        <v>327.49</v>
      </c>
      <c r="N459" s="506">
        <v>1</v>
      </c>
      <c r="O459" s="573">
        <v>0.5</v>
      </c>
      <c r="P459" s="507"/>
      <c r="Q459" s="527">
        <v>0</v>
      </c>
      <c r="R459" s="506"/>
      <c r="S459" s="527">
        <v>0</v>
      </c>
      <c r="T459" s="573"/>
      <c r="U459" s="528">
        <v>0</v>
      </c>
    </row>
    <row r="460" spans="1:21" ht="14.4" customHeight="1" x14ac:dyDescent="0.3">
      <c r="A460" s="505">
        <v>27</v>
      </c>
      <c r="B460" s="506" t="s">
        <v>478</v>
      </c>
      <c r="C460" s="506" t="s">
        <v>486</v>
      </c>
      <c r="D460" s="571" t="s">
        <v>1611</v>
      </c>
      <c r="E460" s="572" t="s">
        <v>492</v>
      </c>
      <c r="F460" s="506" t="s">
        <v>479</v>
      </c>
      <c r="G460" s="506" t="s">
        <v>504</v>
      </c>
      <c r="H460" s="506" t="s">
        <v>452</v>
      </c>
      <c r="I460" s="506" t="s">
        <v>1407</v>
      </c>
      <c r="J460" s="506" t="s">
        <v>1408</v>
      </c>
      <c r="K460" s="506" t="s">
        <v>1409</v>
      </c>
      <c r="L460" s="507">
        <v>327.49</v>
      </c>
      <c r="M460" s="507">
        <v>654.98</v>
      </c>
      <c r="N460" s="506">
        <v>2</v>
      </c>
      <c r="O460" s="573">
        <v>1.5</v>
      </c>
      <c r="P460" s="507">
        <v>327.49</v>
      </c>
      <c r="Q460" s="527">
        <v>0.5</v>
      </c>
      <c r="R460" s="506">
        <v>1</v>
      </c>
      <c r="S460" s="527">
        <v>0.5</v>
      </c>
      <c r="T460" s="573">
        <v>0.5</v>
      </c>
      <c r="U460" s="528">
        <v>0.33333333333333331</v>
      </c>
    </row>
    <row r="461" spans="1:21" ht="14.4" customHeight="1" x14ac:dyDescent="0.3">
      <c r="A461" s="505">
        <v>27</v>
      </c>
      <c r="B461" s="506" t="s">
        <v>478</v>
      </c>
      <c r="C461" s="506" t="s">
        <v>486</v>
      </c>
      <c r="D461" s="571" t="s">
        <v>1611</v>
      </c>
      <c r="E461" s="572" t="s">
        <v>492</v>
      </c>
      <c r="F461" s="506" t="s">
        <v>479</v>
      </c>
      <c r="G461" s="506" t="s">
        <v>504</v>
      </c>
      <c r="H461" s="506" t="s">
        <v>452</v>
      </c>
      <c r="I461" s="506" t="s">
        <v>1410</v>
      </c>
      <c r="J461" s="506" t="s">
        <v>1408</v>
      </c>
      <c r="K461" s="506" t="s">
        <v>1411</v>
      </c>
      <c r="L461" s="507">
        <v>544.38</v>
      </c>
      <c r="M461" s="507">
        <v>2177.52</v>
      </c>
      <c r="N461" s="506">
        <v>4</v>
      </c>
      <c r="O461" s="573">
        <v>3.5</v>
      </c>
      <c r="P461" s="507">
        <v>544.38</v>
      </c>
      <c r="Q461" s="527">
        <v>0.25</v>
      </c>
      <c r="R461" s="506">
        <v>1</v>
      </c>
      <c r="S461" s="527">
        <v>0.25</v>
      </c>
      <c r="T461" s="573">
        <v>1</v>
      </c>
      <c r="U461" s="528">
        <v>0.2857142857142857</v>
      </c>
    </row>
    <row r="462" spans="1:21" ht="14.4" customHeight="1" x14ac:dyDescent="0.3">
      <c r="A462" s="505">
        <v>27</v>
      </c>
      <c r="B462" s="506" t="s">
        <v>478</v>
      </c>
      <c r="C462" s="506" t="s">
        <v>486</v>
      </c>
      <c r="D462" s="571" t="s">
        <v>1611</v>
      </c>
      <c r="E462" s="572" t="s">
        <v>492</v>
      </c>
      <c r="F462" s="506" t="s">
        <v>479</v>
      </c>
      <c r="G462" s="506" t="s">
        <v>504</v>
      </c>
      <c r="H462" s="506" t="s">
        <v>452</v>
      </c>
      <c r="I462" s="506" t="s">
        <v>1412</v>
      </c>
      <c r="J462" s="506" t="s">
        <v>1408</v>
      </c>
      <c r="K462" s="506" t="s">
        <v>1413</v>
      </c>
      <c r="L462" s="507">
        <v>654.95000000000005</v>
      </c>
      <c r="M462" s="507">
        <v>654.95000000000005</v>
      </c>
      <c r="N462" s="506">
        <v>1</v>
      </c>
      <c r="O462" s="573">
        <v>1</v>
      </c>
      <c r="P462" s="507">
        <v>654.95000000000005</v>
      </c>
      <c r="Q462" s="527">
        <v>1</v>
      </c>
      <c r="R462" s="506">
        <v>1</v>
      </c>
      <c r="S462" s="527">
        <v>1</v>
      </c>
      <c r="T462" s="573">
        <v>1</v>
      </c>
      <c r="U462" s="528">
        <v>1</v>
      </c>
    </row>
    <row r="463" spans="1:21" ht="14.4" customHeight="1" x14ac:dyDescent="0.3">
      <c r="A463" s="505">
        <v>27</v>
      </c>
      <c r="B463" s="506" t="s">
        <v>478</v>
      </c>
      <c r="C463" s="506" t="s">
        <v>486</v>
      </c>
      <c r="D463" s="571" t="s">
        <v>1611</v>
      </c>
      <c r="E463" s="572" t="s">
        <v>492</v>
      </c>
      <c r="F463" s="506" t="s">
        <v>479</v>
      </c>
      <c r="G463" s="506" t="s">
        <v>504</v>
      </c>
      <c r="H463" s="506" t="s">
        <v>452</v>
      </c>
      <c r="I463" s="506" t="s">
        <v>1414</v>
      </c>
      <c r="J463" s="506" t="s">
        <v>1408</v>
      </c>
      <c r="K463" s="506" t="s">
        <v>1415</v>
      </c>
      <c r="L463" s="507">
        <v>109.17</v>
      </c>
      <c r="M463" s="507">
        <v>436.68</v>
      </c>
      <c r="N463" s="506">
        <v>4</v>
      </c>
      <c r="O463" s="573">
        <v>1</v>
      </c>
      <c r="P463" s="507">
        <v>218.34</v>
      </c>
      <c r="Q463" s="527">
        <v>0.5</v>
      </c>
      <c r="R463" s="506">
        <v>2</v>
      </c>
      <c r="S463" s="527">
        <v>0.5</v>
      </c>
      <c r="T463" s="573">
        <v>0.5</v>
      </c>
      <c r="U463" s="528">
        <v>0.5</v>
      </c>
    </row>
    <row r="464" spans="1:21" ht="14.4" customHeight="1" x14ac:dyDescent="0.3">
      <c r="A464" s="505">
        <v>27</v>
      </c>
      <c r="B464" s="506" t="s">
        <v>478</v>
      </c>
      <c r="C464" s="506" t="s">
        <v>486</v>
      </c>
      <c r="D464" s="571" t="s">
        <v>1611</v>
      </c>
      <c r="E464" s="572" t="s">
        <v>492</v>
      </c>
      <c r="F464" s="506" t="s">
        <v>479</v>
      </c>
      <c r="G464" s="506" t="s">
        <v>910</v>
      </c>
      <c r="H464" s="506" t="s">
        <v>1612</v>
      </c>
      <c r="I464" s="506" t="s">
        <v>911</v>
      </c>
      <c r="J464" s="506" t="s">
        <v>912</v>
      </c>
      <c r="K464" s="506" t="s">
        <v>913</v>
      </c>
      <c r="L464" s="507">
        <v>414.07</v>
      </c>
      <c r="M464" s="507">
        <v>1656.28</v>
      </c>
      <c r="N464" s="506">
        <v>4</v>
      </c>
      <c r="O464" s="573">
        <v>1</v>
      </c>
      <c r="P464" s="507"/>
      <c r="Q464" s="527">
        <v>0</v>
      </c>
      <c r="R464" s="506"/>
      <c r="S464" s="527">
        <v>0</v>
      </c>
      <c r="T464" s="573"/>
      <c r="U464" s="528">
        <v>0</v>
      </c>
    </row>
    <row r="465" spans="1:21" ht="14.4" customHeight="1" x14ac:dyDescent="0.3">
      <c r="A465" s="505">
        <v>27</v>
      </c>
      <c r="B465" s="506" t="s">
        <v>478</v>
      </c>
      <c r="C465" s="506" t="s">
        <v>486</v>
      </c>
      <c r="D465" s="571" t="s">
        <v>1611</v>
      </c>
      <c r="E465" s="572" t="s">
        <v>492</v>
      </c>
      <c r="F465" s="506" t="s">
        <v>479</v>
      </c>
      <c r="G465" s="506" t="s">
        <v>1416</v>
      </c>
      <c r="H465" s="506" t="s">
        <v>452</v>
      </c>
      <c r="I465" s="506" t="s">
        <v>1417</v>
      </c>
      <c r="J465" s="506" t="s">
        <v>1418</v>
      </c>
      <c r="K465" s="506" t="s">
        <v>1419</v>
      </c>
      <c r="L465" s="507">
        <v>50.32</v>
      </c>
      <c r="M465" s="507">
        <v>150.96</v>
      </c>
      <c r="N465" s="506">
        <v>3</v>
      </c>
      <c r="O465" s="573">
        <v>1</v>
      </c>
      <c r="P465" s="507"/>
      <c r="Q465" s="527">
        <v>0</v>
      </c>
      <c r="R465" s="506"/>
      <c r="S465" s="527">
        <v>0</v>
      </c>
      <c r="T465" s="573"/>
      <c r="U465" s="528">
        <v>0</v>
      </c>
    </row>
    <row r="466" spans="1:21" ht="14.4" customHeight="1" x14ac:dyDescent="0.3">
      <c r="A466" s="505">
        <v>27</v>
      </c>
      <c r="B466" s="506" t="s">
        <v>478</v>
      </c>
      <c r="C466" s="506" t="s">
        <v>486</v>
      </c>
      <c r="D466" s="571" t="s">
        <v>1611</v>
      </c>
      <c r="E466" s="572" t="s">
        <v>492</v>
      </c>
      <c r="F466" s="506" t="s">
        <v>479</v>
      </c>
      <c r="G466" s="506" t="s">
        <v>918</v>
      </c>
      <c r="H466" s="506" t="s">
        <v>452</v>
      </c>
      <c r="I466" s="506" t="s">
        <v>1420</v>
      </c>
      <c r="J466" s="506" t="s">
        <v>920</v>
      </c>
      <c r="K466" s="506" t="s">
        <v>1421</v>
      </c>
      <c r="L466" s="507">
        <v>3351.3</v>
      </c>
      <c r="M466" s="507">
        <v>20107.8</v>
      </c>
      <c r="N466" s="506">
        <v>6</v>
      </c>
      <c r="O466" s="573">
        <v>2</v>
      </c>
      <c r="P466" s="507">
        <v>16756.5</v>
      </c>
      <c r="Q466" s="527">
        <v>0.83333333333333337</v>
      </c>
      <c r="R466" s="506">
        <v>5</v>
      </c>
      <c r="S466" s="527">
        <v>0.83333333333333337</v>
      </c>
      <c r="T466" s="573">
        <v>1</v>
      </c>
      <c r="U466" s="528">
        <v>0.5</v>
      </c>
    </row>
    <row r="467" spans="1:21" ht="14.4" customHeight="1" x14ac:dyDescent="0.3">
      <c r="A467" s="505">
        <v>27</v>
      </c>
      <c r="B467" s="506" t="s">
        <v>478</v>
      </c>
      <c r="C467" s="506" t="s">
        <v>486</v>
      </c>
      <c r="D467" s="571" t="s">
        <v>1611</v>
      </c>
      <c r="E467" s="572" t="s">
        <v>492</v>
      </c>
      <c r="F467" s="506" t="s">
        <v>479</v>
      </c>
      <c r="G467" s="506" t="s">
        <v>1422</v>
      </c>
      <c r="H467" s="506" t="s">
        <v>452</v>
      </c>
      <c r="I467" s="506" t="s">
        <v>1423</v>
      </c>
      <c r="J467" s="506" t="s">
        <v>1424</v>
      </c>
      <c r="K467" s="506" t="s">
        <v>1425</v>
      </c>
      <c r="L467" s="507">
        <v>83.38</v>
      </c>
      <c r="M467" s="507">
        <v>500.28</v>
      </c>
      <c r="N467" s="506">
        <v>6</v>
      </c>
      <c r="O467" s="573">
        <v>2</v>
      </c>
      <c r="P467" s="507"/>
      <c r="Q467" s="527">
        <v>0</v>
      </c>
      <c r="R467" s="506"/>
      <c r="S467" s="527">
        <v>0</v>
      </c>
      <c r="T467" s="573"/>
      <c r="U467" s="528">
        <v>0</v>
      </c>
    </row>
    <row r="468" spans="1:21" ht="14.4" customHeight="1" x14ac:dyDescent="0.3">
      <c r="A468" s="505">
        <v>27</v>
      </c>
      <c r="B468" s="506" t="s">
        <v>478</v>
      </c>
      <c r="C468" s="506" t="s">
        <v>486</v>
      </c>
      <c r="D468" s="571" t="s">
        <v>1611</v>
      </c>
      <c r="E468" s="572" t="s">
        <v>492</v>
      </c>
      <c r="F468" s="506" t="s">
        <v>479</v>
      </c>
      <c r="G468" s="506" t="s">
        <v>1422</v>
      </c>
      <c r="H468" s="506" t="s">
        <v>452</v>
      </c>
      <c r="I468" s="506" t="s">
        <v>1426</v>
      </c>
      <c r="J468" s="506" t="s">
        <v>1424</v>
      </c>
      <c r="K468" s="506" t="s">
        <v>1427</v>
      </c>
      <c r="L468" s="507">
        <v>118.5</v>
      </c>
      <c r="M468" s="507">
        <v>237</v>
      </c>
      <c r="N468" s="506">
        <v>2</v>
      </c>
      <c r="O468" s="573">
        <v>0.5</v>
      </c>
      <c r="P468" s="507">
        <v>237</v>
      </c>
      <c r="Q468" s="527">
        <v>1</v>
      </c>
      <c r="R468" s="506">
        <v>2</v>
      </c>
      <c r="S468" s="527">
        <v>1</v>
      </c>
      <c r="T468" s="573">
        <v>0.5</v>
      </c>
      <c r="U468" s="528">
        <v>1</v>
      </c>
    </row>
    <row r="469" spans="1:21" ht="14.4" customHeight="1" x14ac:dyDescent="0.3">
      <c r="A469" s="505">
        <v>27</v>
      </c>
      <c r="B469" s="506" t="s">
        <v>478</v>
      </c>
      <c r="C469" s="506" t="s">
        <v>486</v>
      </c>
      <c r="D469" s="571" t="s">
        <v>1611</v>
      </c>
      <c r="E469" s="572" t="s">
        <v>492</v>
      </c>
      <c r="F469" s="506" t="s">
        <v>479</v>
      </c>
      <c r="G469" s="506" t="s">
        <v>1428</v>
      </c>
      <c r="H469" s="506" t="s">
        <v>452</v>
      </c>
      <c r="I469" s="506" t="s">
        <v>1429</v>
      </c>
      <c r="J469" s="506" t="s">
        <v>1430</v>
      </c>
      <c r="K469" s="506" t="s">
        <v>1431</v>
      </c>
      <c r="L469" s="507">
        <v>239.96</v>
      </c>
      <c r="M469" s="507">
        <v>959.84</v>
      </c>
      <c r="N469" s="506">
        <v>4</v>
      </c>
      <c r="O469" s="573">
        <v>0.5</v>
      </c>
      <c r="P469" s="507"/>
      <c r="Q469" s="527">
        <v>0</v>
      </c>
      <c r="R469" s="506"/>
      <c r="S469" s="527">
        <v>0</v>
      </c>
      <c r="T469" s="573"/>
      <c r="U469" s="528">
        <v>0</v>
      </c>
    </row>
    <row r="470" spans="1:21" ht="14.4" customHeight="1" x14ac:dyDescent="0.3">
      <c r="A470" s="505">
        <v>27</v>
      </c>
      <c r="B470" s="506" t="s">
        <v>478</v>
      </c>
      <c r="C470" s="506" t="s">
        <v>486</v>
      </c>
      <c r="D470" s="571" t="s">
        <v>1611</v>
      </c>
      <c r="E470" s="572" t="s">
        <v>492</v>
      </c>
      <c r="F470" s="506" t="s">
        <v>479</v>
      </c>
      <c r="G470" s="506" t="s">
        <v>654</v>
      </c>
      <c r="H470" s="506" t="s">
        <v>1612</v>
      </c>
      <c r="I470" s="506" t="s">
        <v>1432</v>
      </c>
      <c r="J470" s="506" t="s">
        <v>924</v>
      </c>
      <c r="K470" s="506" t="s">
        <v>1433</v>
      </c>
      <c r="L470" s="507">
        <v>74.08</v>
      </c>
      <c r="M470" s="507">
        <v>74.08</v>
      </c>
      <c r="N470" s="506">
        <v>1</v>
      </c>
      <c r="O470" s="573">
        <v>0.5</v>
      </c>
      <c r="P470" s="507"/>
      <c r="Q470" s="527">
        <v>0</v>
      </c>
      <c r="R470" s="506"/>
      <c r="S470" s="527">
        <v>0</v>
      </c>
      <c r="T470" s="573"/>
      <c r="U470" s="528">
        <v>0</v>
      </c>
    </row>
    <row r="471" spans="1:21" ht="14.4" customHeight="1" x14ac:dyDescent="0.3">
      <c r="A471" s="505">
        <v>27</v>
      </c>
      <c r="B471" s="506" t="s">
        <v>478</v>
      </c>
      <c r="C471" s="506" t="s">
        <v>486</v>
      </c>
      <c r="D471" s="571" t="s">
        <v>1611</v>
      </c>
      <c r="E471" s="572" t="s">
        <v>492</v>
      </c>
      <c r="F471" s="506" t="s">
        <v>479</v>
      </c>
      <c r="G471" s="506" t="s">
        <v>654</v>
      </c>
      <c r="H471" s="506" t="s">
        <v>1612</v>
      </c>
      <c r="I471" s="506" t="s">
        <v>1434</v>
      </c>
      <c r="J471" s="506" t="s">
        <v>924</v>
      </c>
      <c r="K471" s="506" t="s">
        <v>1435</v>
      </c>
      <c r="L471" s="507">
        <v>94.28</v>
      </c>
      <c r="M471" s="507">
        <v>94.28</v>
      </c>
      <c r="N471" s="506">
        <v>1</v>
      </c>
      <c r="O471" s="573">
        <v>0.5</v>
      </c>
      <c r="P471" s="507"/>
      <c r="Q471" s="527">
        <v>0</v>
      </c>
      <c r="R471" s="506"/>
      <c r="S471" s="527">
        <v>0</v>
      </c>
      <c r="T471" s="573"/>
      <c r="U471" s="528">
        <v>0</v>
      </c>
    </row>
    <row r="472" spans="1:21" ht="14.4" customHeight="1" x14ac:dyDescent="0.3">
      <c r="A472" s="505">
        <v>27</v>
      </c>
      <c r="B472" s="506" t="s">
        <v>478</v>
      </c>
      <c r="C472" s="506" t="s">
        <v>486</v>
      </c>
      <c r="D472" s="571" t="s">
        <v>1611</v>
      </c>
      <c r="E472" s="572" t="s">
        <v>492</v>
      </c>
      <c r="F472" s="506" t="s">
        <v>479</v>
      </c>
      <c r="G472" s="506" t="s">
        <v>654</v>
      </c>
      <c r="H472" s="506" t="s">
        <v>1612</v>
      </c>
      <c r="I472" s="506" t="s">
        <v>1436</v>
      </c>
      <c r="J472" s="506" t="s">
        <v>656</v>
      </c>
      <c r="K472" s="506" t="s">
        <v>1437</v>
      </c>
      <c r="L472" s="507">
        <v>63.14</v>
      </c>
      <c r="M472" s="507">
        <v>252.56</v>
      </c>
      <c r="N472" s="506">
        <v>4</v>
      </c>
      <c r="O472" s="573">
        <v>1.5</v>
      </c>
      <c r="P472" s="507"/>
      <c r="Q472" s="527">
        <v>0</v>
      </c>
      <c r="R472" s="506"/>
      <c r="S472" s="527">
        <v>0</v>
      </c>
      <c r="T472" s="573"/>
      <c r="U472" s="528">
        <v>0</v>
      </c>
    </row>
    <row r="473" spans="1:21" ht="14.4" customHeight="1" x14ac:dyDescent="0.3">
      <c r="A473" s="505">
        <v>27</v>
      </c>
      <c r="B473" s="506" t="s">
        <v>478</v>
      </c>
      <c r="C473" s="506" t="s">
        <v>486</v>
      </c>
      <c r="D473" s="571" t="s">
        <v>1611</v>
      </c>
      <c r="E473" s="572" t="s">
        <v>492</v>
      </c>
      <c r="F473" s="506" t="s">
        <v>479</v>
      </c>
      <c r="G473" s="506" t="s">
        <v>654</v>
      </c>
      <c r="H473" s="506" t="s">
        <v>1612</v>
      </c>
      <c r="I473" s="506" t="s">
        <v>926</v>
      </c>
      <c r="J473" s="506" t="s">
        <v>656</v>
      </c>
      <c r="K473" s="506" t="s">
        <v>927</v>
      </c>
      <c r="L473" s="507">
        <v>84.18</v>
      </c>
      <c r="M473" s="507">
        <v>252.54000000000002</v>
      </c>
      <c r="N473" s="506">
        <v>3</v>
      </c>
      <c r="O473" s="573">
        <v>1.5</v>
      </c>
      <c r="P473" s="507">
        <v>168.36</v>
      </c>
      <c r="Q473" s="527">
        <v>0.66666666666666663</v>
      </c>
      <c r="R473" s="506">
        <v>2</v>
      </c>
      <c r="S473" s="527">
        <v>0.66666666666666663</v>
      </c>
      <c r="T473" s="573">
        <v>1</v>
      </c>
      <c r="U473" s="528">
        <v>0.66666666666666663</v>
      </c>
    </row>
    <row r="474" spans="1:21" ht="14.4" customHeight="1" x14ac:dyDescent="0.3">
      <c r="A474" s="505">
        <v>27</v>
      </c>
      <c r="B474" s="506" t="s">
        <v>478</v>
      </c>
      <c r="C474" s="506" t="s">
        <v>486</v>
      </c>
      <c r="D474" s="571" t="s">
        <v>1611</v>
      </c>
      <c r="E474" s="572" t="s">
        <v>492</v>
      </c>
      <c r="F474" s="506" t="s">
        <v>479</v>
      </c>
      <c r="G474" s="506" t="s">
        <v>654</v>
      </c>
      <c r="H474" s="506" t="s">
        <v>452</v>
      </c>
      <c r="I474" s="506" t="s">
        <v>1438</v>
      </c>
      <c r="J474" s="506" t="s">
        <v>924</v>
      </c>
      <c r="K474" s="506" t="s">
        <v>1439</v>
      </c>
      <c r="L474" s="507">
        <v>105.23</v>
      </c>
      <c r="M474" s="507">
        <v>105.23</v>
      </c>
      <c r="N474" s="506">
        <v>1</v>
      </c>
      <c r="O474" s="573">
        <v>0.5</v>
      </c>
      <c r="P474" s="507"/>
      <c r="Q474" s="527">
        <v>0</v>
      </c>
      <c r="R474" s="506"/>
      <c r="S474" s="527">
        <v>0</v>
      </c>
      <c r="T474" s="573"/>
      <c r="U474" s="528">
        <v>0</v>
      </c>
    </row>
    <row r="475" spans="1:21" ht="14.4" customHeight="1" x14ac:dyDescent="0.3">
      <c r="A475" s="505">
        <v>27</v>
      </c>
      <c r="B475" s="506" t="s">
        <v>478</v>
      </c>
      <c r="C475" s="506" t="s">
        <v>486</v>
      </c>
      <c r="D475" s="571" t="s">
        <v>1611</v>
      </c>
      <c r="E475" s="572" t="s">
        <v>492</v>
      </c>
      <c r="F475" s="506" t="s">
        <v>479</v>
      </c>
      <c r="G475" s="506" t="s">
        <v>654</v>
      </c>
      <c r="H475" s="506" t="s">
        <v>452</v>
      </c>
      <c r="I475" s="506" t="s">
        <v>1440</v>
      </c>
      <c r="J475" s="506" t="s">
        <v>924</v>
      </c>
      <c r="K475" s="506" t="s">
        <v>1441</v>
      </c>
      <c r="L475" s="507">
        <v>84.18</v>
      </c>
      <c r="M475" s="507">
        <v>252.54000000000002</v>
      </c>
      <c r="N475" s="506">
        <v>3</v>
      </c>
      <c r="O475" s="573">
        <v>1.5</v>
      </c>
      <c r="P475" s="507">
        <v>168.36</v>
      </c>
      <c r="Q475" s="527">
        <v>0.66666666666666663</v>
      </c>
      <c r="R475" s="506">
        <v>2</v>
      </c>
      <c r="S475" s="527">
        <v>0.66666666666666663</v>
      </c>
      <c r="T475" s="573">
        <v>1</v>
      </c>
      <c r="U475" s="528">
        <v>0.66666666666666663</v>
      </c>
    </row>
    <row r="476" spans="1:21" ht="14.4" customHeight="1" x14ac:dyDescent="0.3">
      <c r="A476" s="505">
        <v>27</v>
      </c>
      <c r="B476" s="506" t="s">
        <v>478</v>
      </c>
      <c r="C476" s="506" t="s">
        <v>486</v>
      </c>
      <c r="D476" s="571" t="s">
        <v>1611</v>
      </c>
      <c r="E476" s="572" t="s">
        <v>492</v>
      </c>
      <c r="F476" s="506" t="s">
        <v>479</v>
      </c>
      <c r="G476" s="506" t="s">
        <v>654</v>
      </c>
      <c r="H476" s="506" t="s">
        <v>1612</v>
      </c>
      <c r="I476" s="506" t="s">
        <v>655</v>
      </c>
      <c r="J476" s="506" t="s">
        <v>656</v>
      </c>
      <c r="K476" s="506" t="s">
        <v>657</v>
      </c>
      <c r="L476" s="507">
        <v>49.08</v>
      </c>
      <c r="M476" s="507">
        <v>196.32</v>
      </c>
      <c r="N476" s="506">
        <v>4</v>
      </c>
      <c r="O476" s="573">
        <v>2</v>
      </c>
      <c r="P476" s="507"/>
      <c r="Q476" s="527">
        <v>0</v>
      </c>
      <c r="R476" s="506"/>
      <c r="S476" s="527">
        <v>0</v>
      </c>
      <c r="T476" s="573"/>
      <c r="U476" s="528">
        <v>0</v>
      </c>
    </row>
    <row r="477" spans="1:21" ht="14.4" customHeight="1" x14ac:dyDescent="0.3">
      <c r="A477" s="505">
        <v>27</v>
      </c>
      <c r="B477" s="506" t="s">
        <v>478</v>
      </c>
      <c r="C477" s="506" t="s">
        <v>486</v>
      </c>
      <c r="D477" s="571" t="s">
        <v>1611</v>
      </c>
      <c r="E477" s="572" t="s">
        <v>492</v>
      </c>
      <c r="F477" s="506" t="s">
        <v>479</v>
      </c>
      <c r="G477" s="506" t="s">
        <v>1442</v>
      </c>
      <c r="H477" s="506" t="s">
        <v>452</v>
      </c>
      <c r="I477" s="506" t="s">
        <v>1443</v>
      </c>
      <c r="J477" s="506" t="s">
        <v>1444</v>
      </c>
      <c r="K477" s="506" t="s">
        <v>1445</v>
      </c>
      <c r="L477" s="507">
        <v>0</v>
      </c>
      <c r="M477" s="507">
        <v>0</v>
      </c>
      <c r="N477" s="506">
        <v>2</v>
      </c>
      <c r="O477" s="573">
        <v>0.5</v>
      </c>
      <c r="P477" s="507"/>
      <c r="Q477" s="527"/>
      <c r="R477" s="506"/>
      <c r="S477" s="527">
        <v>0</v>
      </c>
      <c r="T477" s="573"/>
      <c r="U477" s="528">
        <v>0</v>
      </c>
    </row>
    <row r="478" spans="1:21" ht="14.4" customHeight="1" x14ac:dyDescent="0.3">
      <c r="A478" s="505">
        <v>27</v>
      </c>
      <c r="B478" s="506" t="s">
        <v>478</v>
      </c>
      <c r="C478" s="506" t="s">
        <v>486</v>
      </c>
      <c r="D478" s="571" t="s">
        <v>1611</v>
      </c>
      <c r="E478" s="572" t="s">
        <v>492</v>
      </c>
      <c r="F478" s="506" t="s">
        <v>479</v>
      </c>
      <c r="G478" s="506" t="s">
        <v>1446</v>
      </c>
      <c r="H478" s="506" t="s">
        <v>452</v>
      </c>
      <c r="I478" s="506" t="s">
        <v>1447</v>
      </c>
      <c r="J478" s="506" t="s">
        <v>1448</v>
      </c>
      <c r="K478" s="506" t="s">
        <v>1449</v>
      </c>
      <c r="L478" s="507">
        <v>1482.43</v>
      </c>
      <c r="M478" s="507">
        <v>1482.43</v>
      </c>
      <c r="N478" s="506">
        <v>1</v>
      </c>
      <c r="O478" s="573">
        <v>0.5</v>
      </c>
      <c r="P478" s="507"/>
      <c r="Q478" s="527">
        <v>0</v>
      </c>
      <c r="R478" s="506"/>
      <c r="S478" s="527">
        <v>0</v>
      </c>
      <c r="T478" s="573"/>
      <c r="U478" s="528">
        <v>0</v>
      </c>
    </row>
    <row r="479" spans="1:21" ht="14.4" customHeight="1" x14ac:dyDescent="0.3">
      <c r="A479" s="505">
        <v>27</v>
      </c>
      <c r="B479" s="506" t="s">
        <v>478</v>
      </c>
      <c r="C479" s="506" t="s">
        <v>486</v>
      </c>
      <c r="D479" s="571" t="s">
        <v>1611</v>
      </c>
      <c r="E479" s="572" t="s">
        <v>492</v>
      </c>
      <c r="F479" s="506" t="s">
        <v>479</v>
      </c>
      <c r="G479" s="506" t="s">
        <v>1450</v>
      </c>
      <c r="H479" s="506" t="s">
        <v>452</v>
      </c>
      <c r="I479" s="506" t="s">
        <v>1451</v>
      </c>
      <c r="J479" s="506" t="s">
        <v>1452</v>
      </c>
      <c r="K479" s="506" t="s">
        <v>1453</v>
      </c>
      <c r="L479" s="507">
        <v>0</v>
      </c>
      <c r="M479" s="507">
        <v>0</v>
      </c>
      <c r="N479" s="506">
        <v>3</v>
      </c>
      <c r="O479" s="573">
        <v>0.5</v>
      </c>
      <c r="P479" s="507">
        <v>0</v>
      </c>
      <c r="Q479" s="527"/>
      <c r="R479" s="506">
        <v>3</v>
      </c>
      <c r="S479" s="527">
        <v>1</v>
      </c>
      <c r="T479" s="573">
        <v>0.5</v>
      </c>
      <c r="U479" s="528">
        <v>1</v>
      </c>
    </row>
    <row r="480" spans="1:21" ht="14.4" customHeight="1" x14ac:dyDescent="0.3">
      <c r="A480" s="505">
        <v>27</v>
      </c>
      <c r="B480" s="506" t="s">
        <v>478</v>
      </c>
      <c r="C480" s="506" t="s">
        <v>486</v>
      </c>
      <c r="D480" s="571" t="s">
        <v>1611</v>
      </c>
      <c r="E480" s="572" t="s">
        <v>492</v>
      </c>
      <c r="F480" s="506" t="s">
        <v>479</v>
      </c>
      <c r="G480" s="506" t="s">
        <v>542</v>
      </c>
      <c r="H480" s="506" t="s">
        <v>452</v>
      </c>
      <c r="I480" s="506" t="s">
        <v>543</v>
      </c>
      <c r="J480" s="506" t="s">
        <v>544</v>
      </c>
      <c r="K480" s="506" t="s">
        <v>545</v>
      </c>
      <c r="L480" s="507">
        <v>107.27</v>
      </c>
      <c r="M480" s="507">
        <v>4934.42</v>
      </c>
      <c r="N480" s="506">
        <v>46</v>
      </c>
      <c r="O480" s="573">
        <v>14</v>
      </c>
      <c r="P480" s="507">
        <v>1287.24</v>
      </c>
      <c r="Q480" s="527">
        <v>0.2608695652173913</v>
      </c>
      <c r="R480" s="506">
        <v>12</v>
      </c>
      <c r="S480" s="527">
        <v>0.2608695652173913</v>
      </c>
      <c r="T480" s="573">
        <v>3</v>
      </c>
      <c r="U480" s="528">
        <v>0.21428571428571427</v>
      </c>
    </row>
    <row r="481" spans="1:21" ht="14.4" customHeight="1" x14ac:dyDescent="0.3">
      <c r="A481" s="505">
        <v>27</v>
      </c>
      <c r="B481" s="506" t="s">
        <v>478</v>
      </c>
      <c r="C481" s="506" t="s">
        <v>486</v>
      </c>
      <c r="D481" s="571" t="s">
        <v>1611</v>
      </c>
      <c r="E481" s="572" t="s">
        <v>492</v>
      </c>
      <c r="F481" s="506" t="s">
        <v>479</v>
      </c>
      <c r="G481" s="506" t="s">
        <v>542</v>
      </c>
      <c r="H481" s="506" t="s">
        <v>452</v>
      </c>
      <c r="I481" s="506" t="s">
        <v>1454</v>
      </c>
      <c r="J481" s="506" t="s">
        <v>544</v>
      </c>
      <c r="K481" s="506" t="s">
        <v>545</v>
      </c>
      <c r="L481" s="507">
        <v>107.27</v>
      </c>
      <c r="M481" s="507">
        <v>429.08</v>
      </c>
      <c r="N481" s="506">
        <v>4</v>
      </c>
      <c r="O481" s="573">
        <v>1</v>
      </c>
      <c r="P481" s="507">
        <v>321.81</v>
      </c>
      <c r="Q481" s="527">
        <v>0.75</v>
      </c>
      <c r="R481" s="506">
        <v>3</v>
      </c>
      <c r="S481" s="527">
        <v>0.75</v>
      </c>
      <c r="T481" s="573">
        <v>0.5</v>
      </c>
      <c r="U481" s="528">
        <v>0.5</v>
      </c>
    </row>
    <row r="482" spans="1:21" ht="14.4" customHeight="1" x14ac:dyDescent="0.3">
      <c r="A482" s="505">
        <v>27</v>
      </c>
      <c r="B482" s="506" t="s">
        <v>478</v>
      </c>
      <c r="C482" s="506" t="s">
        <v>486</v>
      </c>
      <c r="D482" s="571" t="s">
        <v>1611</v>
      </c>
      <c r="E482" s="572" t="s">
        <v>492</v>
      </c>
      <c r="F482" s="506" t="s">
        <v>480</v>
      </c>
      <c r="G482" s="506" t="s">
        <v>1142</v>
      </c>
      <c r="H482" s="506" t="s">
        <v>452</v>
      </c>
      <c r="I482" s="506" t="s">
        <v>1455</v>
      </c>
      <c r="J482" s="506" t="s">
        <v>1144</v>
      </c>
      <c r="K482" s="506"/>
      <c r="L482" s="507">
        <v>0</v>
      </c>
      <c r="M482" s="507">
        <v>0</v>
      </c>
      <c r="N482" s="506">
        <v>2</v>
      </c>
      <c r="O482" s="573">
        <v>2</v>
      </c>
      <c r="P482" s="507">
        <v>0</v>
      </c>
      <c r="Q482" s="527"/>
      <c r="R482" s="506">
        <v>2</v>
      </c>
      <c r="S482" s="527">
        <v>1</v>
      </c>
      <c r="T482" s="573">
        <v>2</v>
      </c>
      <c r="U482" s="528">
        <v>1</v>
      </c>
    </row>
    <row r="483" spans="1:21" ht="14.4" customHeight="1" x14ac:dyDescent="0.3">
      <c r="A483" s="505">
        <v>27</v>
      </c>
      <c r="B483" s="506" t="s">
        <v>478</v>
      </c>
      <c r="C483" s="506" t="s">
        <v>486</v>
      </c>
      <c r="D483" s="571" t="s">
        <v>1611</v>
      </c>
      <c r="E483" s="572" t="s">
        <v>492</v>
      </c>
      <c r="F483" s="506" t="s">
        <v>480</v>
      </c>
      <c r="G483" s="506" t="s">
        <v>1142</v>
      </c>
      <c r="H483" s="506" t="s">
        <v>452</v>
      </c>
      <c r="I483" s="506" t="s">
        <v>1456</v>
      </c>
      <c r="J483" s="506" t="s">
        <v>1144</v>
      </c>
      <c r="K483" s="506"/>
      <c r="L483" s="507">
        <v>0</v>
      </c>
      <c r="M483" s="507">
        <v>0</v>
      </c>
      <c r="N483" s="506">
        <v>1</v>
      </c>
      <c r="O483" s="573">
        <v>1</v>
      </c>
      <c r="P483" s="507">
        <v>0</v>
      </c>
      <c r="Q483" s="527"/>
      <c r="R483" s="506">
        <v>1</v>
      </c>
      <c r="S483" s="527">
        <v>1</v>
      </c>
      <c r="T483" s="573">
        <v>1</v>
      </c>
      <c r="U483" s="528">
        <v>1</v>
      </c>
    </row>
    <row r="484" spans="1:21" ht="14.4" customHeight="1" x14ac:dyDescent="0.3">
      <c r="A484" s="505">
        <v>27</v>
      </c>
      <c r="B484" s="506" t="s">
        <v>478</v>
      </c>
      <c r="C484" s="506" t="s">
        <v>486</v>
      </c>
      <c r="D484" s="571" t="s">
        <v>1611</v>
      </c>
      <c r="E484" s="572" t="s">
        <v>492</v>
      </c>
      <c r="F484" s="506" t="s">
        <v>481</v>
      </c>
      <c r="G484" s="506" t="s">
        <v>1457</v>
      </c>
      <c r="H484" s="506" t="s">
        <v>452</v>
      </c>
      <c r="I484" s="506" t="s">
        <v>1458</v>
      </c>
      <c r="J484" s="506" t="s">
        <v>1459</v>
      </c>
      <c r="K484" s="506" t="s">
        <v>1460</v>
      </c>
      <c r="L484" s="507">
        <v>410</v>
      </c>
      <c r="M484" s="507">
        <v>410</v>
      </c>
      <c r="N484" s="506">
        <v>1</v>
      </c>
      <c r="O484" s="573">
        <v>1</v>
      </c>
      <c r="P484" s="507">
        <v>410</v>
      </c>
      <c r="Q484" s="527">
        <v>1</v>
      </c>
      <c r="R484" s="506">
        <v>1</v>
      </c>
      <c r="S484" s="527">
        <v>1</v>
      </c>
      <c r="T484" s="573">
        <v>1</v>
      </c>
      <c r="U484" s="528">
        <v>1</v>
      </c>
    </row>
    <row r="485" spans="1:21" ht="14.4" customHeight="1" x14ac:dyDescent="0.3">
      <c r="A485" s="505">
        <v>27</v>
      </c>
      <c r="B485" s="506" t="s">
        <v>478</v>
      </c>
      <c r="C485" s="506" t="s">
        <v>486</v>
      </c>
      <c r="D485" s="571" t="s">
        <v>1611</v>
      </c>
      <c r="E485" s="572" t="s">
        <v>492</v>
      </c>
      <c r="F485" s="506" t="s">
        <v>481</v>
      </c>
      <c r="G485" s="506" t="s">
        <v>1457</v>
      </c>
      <c r="H485" s="506" t="s">
        <v>452</v>
      </c>
      <c r="I485" s="506" t="s">
        <v>1461</v>
      </c>
      <c r="J485" s="506" t="s">
        <v>1462</v>
      </c>
      <c r="K485" s="506" t="s">
        <v>1463</v>
      </c>
      <c r="L485" s="507">
        <v>600</v>
      </c>
      <c r="M485" s="507">
        <v>600</v>
      </c>
      <c r="N485" s="506">
        <v>1</v>
      </c>
      <c r="O485" s="573">
        <v>1</v>
      </c>
      <c r="P485" s="507">
        <v>600</v>
      </c>
      <c r="Q485" s="527">
        <v>1</v>
      </c>
      <c r="R485" s="506">
        <v>1</v>
      </c>
      <c r="S485" s="527">
        <v>1</v>
      </c>
      <c r="T485" s="573">
        <v>1</v>
      </c>
      <c r="U485" s="528">
        <v>1</v>
      </c>
    </row>
    <row r="486" spans="1:21" ht="14.4" customHeight="1" x14ac:dyDescent="0.3">
      <c r="A486" s="505">
        <v>27</v>
      </c>
      <c r="B486" s="506" t="s">
        <v>478</v>
      </c>
      <c r="C486" s="506" t="s">
        <v>486</v>
      </c>
      <c r="D486" s="571" t="s">
        <v>1611</v>
      </c>
      <c r="E486" s="572" t="s">
        <v>496</v>
      </c>
      <c r="F486" s="506" t="s">
        <v>479</v>
      </c>
      <c r="G486" s="506" t="s">
        <v>550</v>
      </c>
      <c r="H486" s="506" t="s">
        <v>452</v>
      </c>
      <c r="I486" s="506" t="s">
        <v>987</v>
      </c>
      <c r="J486" s="506" t="s">
        <v>988</v>
      </c>
      <c r="K486" s="506" t="s">
        <v>553</v>
      </c>
      <c r="L486" s="507">
        <v>35.11</v>
      </c>
      <c r="M486" s="507">
        <v>105.33</v>
      </c>
      <c r="N486" s="506">
        <v>3</v>
      </c>
      <c r="O486" s="573">
        <v>0.5</v>
      </c>
      <c r="P486" s="507">
        <v>105.33</v>
      </c>
      <c r="Q486" s="527">
        <v>1</v>
      </c>
      <c r="R486" s="506">
        <v>3</v>
      </c>
      <c r="S486" s="527">
        <v>1</v>
      </c>
      <c r="T486" s="573">
        <v>0.5</v>
      </c>
      <c r="U486" s="528">
        <v>1</v>
      </c>
    </row>
    <row r="487" spans="1:21" ht="14.4" customHeight="1" x14ac:dyDescent="0.3">
      <c r="A487" s="505">
        <v>27</v>
      </c>
      <c r="B487" s="506" t="s">
        <v>478</v>
      </c>
      <c r="C487" s="506" t="s">
        <v>486</v>
      </c>
      <c r="D487" s="571" t="s">
        <v>1611</v>
      </c>
      <c r="E487" s="572" t="s">
        <v>496</v>
      </c>
      <c r="F487" s="506" t="s">
        <v>479</v>
      </c>
      <c r="G487" s="506" t="s">
        <v>550</v>
      </c>
      <c r="H487" s="506" t="s">
        <v>452</v>
      </c>
      <c r="I487" s="506" t="s">
        <v>551</v>
      </c>
      <c r="J487" s="506" t="s">
        <v>552</v>
      </c>
      <c r="K487" s="506" t="s">
        <v>553</v>
      </c>
      <c r="L487" s="507">
        <v>35.11</v>
      </c>
      <c r="M487" s="507">
        <v>702.2</v>
      </c>
      <c r="N487" s="506">
        <v>20</v>
      </c>
      <c r="O487" s="573">
        <v>4.5</v>
      </c>
      <c r="P487" s="507">
        <v>315.99</v>
      </c>
      <c r="Q487" s="527">
        <v>0.45</v>
      </c>
      <c r="R487" s="506">
        <v>9</v>
      </c>
      <c r="S487" s="527">
        <v>0.45</v>
      </c>
      <c r="T487" s="573">
        <v>2.5</v>
      </c>
      <c r="U487" s="528">
        <v>0.55555555555555558</v>
      </c>
    </row>
    <row r="488" spans="1:21" ht="14.4" customHeight="1" x14ac:dyDescent="0.3">
      <c r="A488" s="505">
        <v>27</v>
      </c>
      <c r="B488" s="506" t="s">
        <v>478</v>
      </c>
      <c r="C488" s="506" t="s">
        <v>486</v>
      </c>
      <c r="D488" s="571" t="s">
        <v>1611</v>
      </c>
      <c r="E488" s="572" t="s">
        <v>496</v>
      </c>
      <c r="F488" s="506" t="s">
        <v>479</v>
      </c>
      <c r="G488" s="506" t="s">
        <v>658</v>
      </c>
      <c r="H488" s="506" t="s">
        <v>452</v>
      </c>
      <c r="I488" s="506" t="s">
        <v>991</v>
      </c>
      <c r="J488" s="506" t="s">
        <v>992</v>
      </c>
      <c r="K488" s="506" t="s">
        <v>993</v>
      </c>
      <c r="L488" s="507">
        <v>36.270000000000003</v>
      </c>
      <c r="M488" s="507">
        <v>72.540000000000006</v>
      </c>
      <c r="N488" s="506">
        <v>2</v>
      </c>
      <c r="O488" s="573">
        <v>0.5</v>
      </c>
      <c r="P488" s="507"/>
      <c r="Q488" s="527">
        <v>0</v>
      </c>
      <c r="R488" s="506"/>
      <c r="S488" s="527">
        <v>0</v>
      </c>
      <c r="T488" s="573"/>
      <c r="U488" s="528">
        <v>0</v>
      </c>
    </row>
    <row r="489" spans="1:21" ht="14.4" customHeight="1" x14ac:dyDescent="0.3">
      <c r="A489" s="505">
        <v>27</v>
      </c>
      <c r="B489" s="506" t="s">
        <v>478</v>
      </c>
      <c r="C489" s="506" t="s">
        <v>486</v>
      </c>
      <c r="D489" s="571" t="s">
        <v>1611</v>
      </c>
      <c r="E489" s="572" t="s">
        <v>496</v>
      </c>
      <c r="F489" s="506" t="s">
        <v>479</v>
      </c>
      <c r="G489" s="506" t="s">
        <v>658</v>
      </c>
      <c r="H489" s="506" t="s">
        <v>1612</v>
      </c>
      <c r="I489" s="506" t="s">
        <v>934</v>
      </c>
      <c r="J489" s="506" t="s">
        <v>660</v>
      </c>
      <c r="K489" s="506" t="s">
        <v>596</v>
      </c>
      <c r="L489" s="507">
        <v>72.55</v>
      </c>
      <c r="M489" s="507">
        <v>725.5</v>
      </c>
      <c r="N489" s="506">
        <v>10</v>
      </c>
      <c r="O489" s="573">
        <v>6</v>
      </c>
      <c r="P489" s="507">
        <v>435.3</v>
      </c>
      <c r="Q489" s="527">
        <v>0.6</v>
      </c>
      <c r="R489" s="506">
        <v>6</v>
      </c>
      <c r="S489" s="527">
        <v>0.6</v>
      </c>
      <c r="T489" s="573">
        <v>4</v>
      </c>
      <c r="U489" s="528">
        <v>0.66666666666666663</v>
      </c>
    </row>
    <row r="490" spans="1:21" ht="14.4" customHeight="1" x14ac:dyDescent="0.3">
      <c r="A490" s="505">
        <v>27</v>
      </c>
      <c r="B490" s="506" t="s">
        <v>478</v>
      </c>
      <c r="C490" s="506" t="s">
        <v>486</v>
      </c>
      <c r="D490" s="571" t="s">
        <v>1611</v>
      </c>
      <c r="E490" s="572" t="s">
        <v>496</v>
      </c>
      <c r="F490" s="506" t="s">
        <v>479</v>
      </c>
      <c r="G490" s="506" t="s">
        <v>658</v>
      </c>
      <c r="H490" s="506" t="s">
        <v>1612</v>
      </c>
      <c r="I490" s="506" t="s">
        <v>659</v>
      </c>
      <c r="J490" s="506" t="s">
        <v>660</v>
      </c>
      <c r="K490" s="506" t="s">
        <v>661</v>
      </c>
      <c r="L490" s="507">
        <v>21.76</v>
      </c>
      <c r="M490" s="507">
        <v>174.08</v>
      </c>
      <c r="N490" s="506">
        <v>8</v>
      </c>
      <c r="O490" s="573">
        <v>2</v>
      </c>
      <c r="P490" s="507">
        <v>130.56</v>
      </c>
      <c r="Q490" s="527">
        <v>0.75</v>
      </c>
      <c r="R490" s="506">
        <v>6</v>
      </c>
      <c r="S490" s="527">
        <v>0.75</v>
      </c>
      <c r="T490" s="573">
        <v>1.5</v>
      </c>
      <c r="U490" s="528">
        <v>0.75</v>
      </c>
    </row>
    <row r="491" spans="1:21" ht="14.4" customHeight="1" x14ac:dyDescent="0.3">
      <c r="A491" s="505">
        <v>27</v>
      </c>
      <c r="B491" s="506" t="s">
        <v>478</v>
      </c>
      <c r="C491" s="506" t="s">
        <v>486</v>
      </c>
      <c r="D491" s="571" t="s">
        <v>1611</v>
      </c>
      <c r="E491" s="572" t="s">
        <v>496</v>
      </c>
      <c r="F491" s="506" t="s">
        <v>479</v>
      </c>
      <c r="G491" s="506" t="s">
        <v>1464</v>
      </c>
      <c r="H491" s="506" t="s">
        <v>1612</v>
      </c>
      <c r="I491" s="506" t="s">
        <v>1465</v>
      </c>
      <c r="J491" s="506" t="s">
        <v>1466</v>
      </c>
      <c r="K491" s="506" t="s">
        <v>1467</v>
      </c>
      <c r="L491" s="507">
        <v>9.4</v>
      </c>
      <c r="M491" s="507">
        <v>18.8</v>
      </c>
      <c r="N491" s="506">
        <v>2</v>
      </c>
      <c r="O491" s="573">
        <v>1</v>
      </c>
      <c r="P491" s="507">
        <v>18.8</v>
      </c>
      <c r="Q491" s="527">
        <v>1</v>
      </c>
      <c r="R491" s="506">
        <v>2</v>
      </c>
      <c r="S491" s="527">
        <v>1</v>
      </c>
      <c r="T491" s="573">
        <v>1</v>
      </c>
      <c r="U491" s="528">
        <v>1</v>
      </c>
    </row>
    <row r="492" spans="1:21" ht="14.4" customHeight="1" x14ac:dyDescent="0.3">
      <c r="A492" s="505">
        <v>27</v>
      </c>
      <c r="B492" s="506" t="s">
        <v>478</v>
      </c>
      <c r="C492" s="506" t="s">
        <v>486</v>
      </c>
      <c r="D492" s="571" t="s">
        <v>1611</v>
      </c>
      <c r="E492" s="572" t="s">
        <v>496</v>
      </c>
      <c r="F492" s="506" t="s">
        <v>479</v>
      </c>
      <c r="G492" s="506" t="s">
        <v>999</v>
      </c>
      <c r="H492" s="506" t="s">
        <v>1612</v>
      </c>
      <c r="I492" s="506" t="s">
        <v>1000</v>
      </c>
      <c r="J492" s="506" t="s">
        <v>1001</v>
      </c>
      <c r="K492" s="506" t="s">
        <v>1002</v>
      </c>
      <c r="L492" s="507">
        <v>80.010000000000005</v>
      </c>
      <c r="M492" s="507">
        <v>240.03000000000003</v>
      </c>
      <c r="N492" s="506">
        <v>3</v>
      </c>
      <c r="O492" s="573">
        <v>0.5</v>
      </c>
      <c r="P492" s="507">
        <v>240.03000000000003</v>
      </c>
      <c r="Q492" s="527">
        <v>1</v>
      </c>
      <c r="R492" s="506">
        <v>3</v>
      </c>
      <c r="S492" s="527">
        <v>1</v>
      </c>
      <c r="T492" s="573">
        <v>0.5</v>
      </c>
      <c r="U492" s="528">
        <v>1</v>
      </c>
    </row>
    <row r="493" spans="1:21" ht="14.4" customHeight="1" x14ac:dyDescent="0.3">
      <c r="A493" s="505">
        <v>27</v>
      </c>
      <c r="B493" s="506" t="s">
        <v>478</v>
      </c>
      <c r="C493" s="506" t="s">
        <v>486</v>
      </c>
      <c r="D493" s="571" t="s">
        <v>1611</v>
      </c>
      <c r="E493" s="572" t="s">
        <v>496</v>
      </c>
      <c r="F493" s="506" t="s">
        <v>479</v>
      </c>
      <c r="G493" s="506" t="s">
        <v>554</v>
      </c>
      <c r="H493" s="506" t="s">
        <v>452</v>
      </c>
      <c r="I493" s="506" t="s">
        <v>1468</v>
      </c>
      <c r="J493" s="506" t="s">
        <v>1469</v>
      </c>
      <c r="K493" s="506" t="s">
        <v>557</v>
      </c>
      <c r="L493" s="507">
        <v>31.09</v>
      </c>
      <c r="M493" s="507">
        <v>93.27</v>
      </c>
      <c r="N493" s="506">
        <v>3</v>
      </c>
      <c r="O493" s="573">
        <v>0.5</v>
      </c>
      <c r="P493" s="507">
        <v>93.27</v>
      </c>
      <c r="Q493" s="527">
        <v>1</v>
      </c>
      <c r="R493" s="506">
        <v>3</v>
      </c>
      <c r="S493" s="527">
        <v>1</v>
      </c>
      <c r="T493" s="573">
        <v>0.5</v>
      </c>
      <c r="U493" s="528">
        <v>1</v>
      </c>
    </row>
    <row r="494" spans="1:21" ht="14.4" customHeight="1" x14ac:dyDescent="0.3">
      <c r="A494" s="505">
        <v>27</v>
      </c>
      <c r="B494" s="506" t="s">
        <v>478</v>
      </c>
      <c r="C494" s="506" t="s">
        <v>486</v>
      </c>
      <c r="D494" s="571" t="s">
        <v>1611</v>
      </c>
      <c r="E494" s="572" t="s">
        <v>496</v>
      </c>
      <c r="F494" s="506" t="s">
        <v>479</v>
      </c>
      <c r="G494" s="506" t="s">
        <v>554</v>
      </c>
      <c r="H494" s="506" t="s">
        <v>1612</v>
      </c>
      <c r="I494" s="506" t="s">
        <v>555</v>
      </c>
      <c r="J494" s="506" t="s">
        <v>556</v>
      </c>
      <c r="K494" s="506" t="s">
        <v>557</v>
      </c>
      <c r="L494" s="507">
        <v>31.09</v>
      </c>
      <c r="M494" s="507">
        <v>93.27</v>
      </c>
      <c r="N494" s="506">
        <v>3</v>
      </c>
      <c r="O494" s="573">
        <v>0.5</v>
      </c>
      <c r="P494" s="507"/>
      <c r="Q494" s="527">
        <v>0</v>
      </c>
      <c r="R494" s="506"/>
      <c r="S494" s="527">
        <v>0</v>
      </c>
      <c r="T494" s="573"/>
      <c r="U494" s="528">
        <v>0</v>
      </c>
    </row>
    <row r="495" spans="1:21" ht="14.4" customHeight="1" x14ac:dyDescent="0.3">
      <c r="A495" s="505">
        <v>27</v>
      </c>
      <c r="B495" s="506" t="s">
        <v>478</v>
      </c>
      <c r="C495" s="506" t="s">
        <v>486</v>
      </c>
      <c r="D495" s="571" t="s">
        <v>1611</v>
      </c>
      <c r="E495" s="572" t="s">
        <v>496</v>
      </c>
      <c r="F495" s="506" t="s">
        <v>479</v>
      </c>
      <c r="G495" s="506" t="s">
        <v>554</v>
      </c>
      <c r="H495" s="506" t="s">
        <v>452</v>
      </c>
      <c r="I495" s="506" t="s">
        <v>1470</v>
      </c>
      <c r="J495" s="506" t="s">
        <v>1471</v>
      </c>
      <c r="K495" s="506" t="s">
        <v>557</v>
      </c>
      <c r="L495" s="507">
        <v>31.09</v>
      </c>
      <c r="M495" s="507">
        <v>31.09</v>
      </c>
      <c r="N495" s="506">
        <v>1</v>
      </c>
      <c r="O495" s="573">
        <v>1</v>
      </c>
      <c r="P495" s="507"/>
      <c r="Q495" s="527">
        <v>0</v>
      </c>
      <c r="R495" s="506"/>
      <c r="S495" s="527">
        <v>0</v>
      </c>
      <c r="T495" s="573"/>
      <c r="U495" s="528">
        <v>0</v>
      </c>
    </row>
    <row r="496" spans="1:21" ht="14.4" customHeight="1" x14ac:dyDescent="0.3">
      <c r="A496" s="505">
        <v>27</v>
      </c>
      <c r="B496" s="506" t="s">
        <v>478</v>
      </c>
      <c r="C496" s="506" t="s">
        <v>486</v>
      </c>
      <c r="D496" s="571" t="s">
        <v>1611</v>
      </c>
      <c r="E496" s="572" t="s">
        <v>496</v>
      </c>
      <c r="F496" s="506" t="s">
        <v>479</v>
      </c>
      <c r="G496" s="506" t="s">
        <v>554</v>
      </c>
      <c r="H496" s="506" t="s">
        <v>452</v>
      </c>
      <c r="I496" s="506" t="s">
        <v>1472</v>
      </c>
      <c r="J496" s="506" t="s">
        <v>1471</v>
      </c>
      <c r="K496" s="506" t="s">
        <v>1473</v>
      </c>
      <c r="L496" s="507">
        <v>207.27</v>
      </c>
      <c r="M496" s="507">
        <v>207.27</v>
      </c>
      <c r="N496" s="506">
        <v>1</v>
      </c>
      <c r="O496" s="573">
        <v>0.5</v>
      </c>
      <c r="P496" s="507"/>
      <c r="Q496" s="527">
        <v>0</v>
      </c>
      <c r="R496" s="506"/>
      <c r="S496" s="527">
        <v>0</v>
      </c>
      <c r="T496" s="573"/>
      <c r="U496" s="528">
        <v>0</v>
      </c>
    </row>
    <row r="497" spans="1:21" ht="14.4" customHeight="1" x14ac:dyDescent="0.3">
      <c r="A497" s="505">
        <v>27</v>
      </c>
      <c r="B497" s="506" t="s">
        <v>478</v>
      </c>
      <c r="C497" s="506" t="s">
        <v>486</v>
      </c>
      <c r="D497" s="571" t="s">
        <v>1611</v>
      </c>
      <c r="E497" s="572" t="s">
        <v>496</v>
      </c>
      <c r="F497" s="506" t="s">
        <v>479</v>
      </c>
      <c r="G497" s="506" t="s">
        <v>1474</v>
      </c>
      <c r="H497" s="506" t="s">
        <v>1612</v>
      </c>
      <c r="I497" s="506" t="s">
        <v>1475</v>
      </c>
      <c r="J497" s="506" t="s">
        <v>1476</v>
      </c>
      <c r="K497" s="506" t="s">
        <v>1337</v>
      </c>
      <c r="L497" s="507">
        <v>82.63</v>
      </c>
      <c r="M497" s="507">
        <v>82.63</v>
      </c>
      <c r="N497" s="506">
        <v>1</v>
      </c>
      <c r="O497" s="573">
        <v>0.5</v>
      </c>
      <c r="P497" s="507"/>
      <c r="Q497" s="527">
        <v>0</v>
      </c>
      <c r="R497" s="506"/>
      <c r="S497" s="527">
        <v>0</v>
      </c>
      <c r="T497" s="573"/>
      <c r="U497" s="528">
        <v>0</v>
      </c>
    </row>
    <row r="498" spans="1:21" ht="14.4" customHeight="1" x14ac:dyDescent="0.3">
      <c r="A498" s="505">
        <v>27</v>
      </c>
      <c r="B498" s="506" t="s">
        <v>478</v>
      </c>
      <c r="C498" s="506" t="s">
        <v>486</v>
      </c>
      <c r="D498" s="571" t="s">
        <v>1611</v>
      </c>
      <c r="E498" s="572" t="s">
        <v>496</v>
      </c>
      <c r="F498" s="506" t="s">
        <v>479</v>
      </c>
      <c r="G498" s="506" t="s">
        <v>558</v>
      </c>
      <c r="H498" s="506" t="s">
        <v>1612</v>
      </c>
      <c r="I498" s="506" t="s">
        <v>1005</v>
      </c>
      <c r="J498" s="506" t="s">
        <v>560</v>
      </c>
      <c r="K498" s="506" t="s">
        <v>1006</v>
      </c>
      <c r="L498" s="507">
        <v>278.63</v>
      </c>
      <c r="M498" s="507">
        <v>278.63</v>
      </c>
      <c r="N498" s="506">
        <v>1</v>
      </c>
      <c r="O498" s="573">
        <v>0.5</v>
      </c>
      <c r="P498" s="507"/>
      <c r="Q498" s="527">
        <v>0</v>
      </c>
      <c r="R498" s="506"/>
      <c r="S498" s="527">
        <v>0</v>
      </c>
      <c r="T498" s="573"/>
      <c r="U498" s="528">
        <v>0</v>
      </c>
    </row>
    <row r="499" spans="1:21" ht="14.4" customHeight="1" x14ac:dyDescent="0.3">
      <c r="A499" s="505">
        <v>27</v>
      </c>
      <c r="B499" s="506" t="s">
        <v>478</v>
      </c>
      <c r="C499" s="506" t="s">
        <v>486</v>
      </c>
      <c r="D499" s="571" t="s">
        <v>1611</v>
      </c>
      <c r="E499" s="572" t="s">
        <v>496</v>
      </c>
      <c r="F499" s="506" t="s">
        <v>479</v>
      </c>
      <c r="G499" s="506" t="s">
        <v>558</v>
      </c>
      <c r="H499" s="506" t="s">
        <v>1612</v>
      </c>
      <c r="I499" s="506" t="s">
        <v>1477</v>
      </c>
      <c r="J499" s="506" t="s">
        <v>667</v>
      </c>
      <c r="K499" s="506" t="s">
        <v>1014</v>
      </c>
      <c r="L499" s="507">
        <v>430.05</v>
      </c>
      <c r="M499" s="507">
        <v>430.05</v>
      </c>
      <c r="N499" s="506">
        <v>1</v>
      </c>
      <c r="O499" s="573">
        <v>0.5</v>
      </c>
      <c r="P499" s="507">
        <v>430.05</v>
      </c>
      <c r="Q499" s="527">
        <v>1</v>
      </c>
      <c r="R499" s="506">
        <v>1</v>
      </c>
      <c r="S499" s="527">
        <v>1</v>
      </c>
      <c r="T499" s="573">
        <v>0.5</v>
      </c>
      <c r="U499" s="528">
        <v>1</v>
      </c>
    </row>
    <row r="500" spans="1:21" ht="14.4" customHeight="1" x14ac:dyDescent="0.3">
      <c r="A500" s="505">
        <v>27</v>
      </c>
      <c r="B500" s="506" t="s">
        <v>478</v>
      </c>
      <c r="C500" s="506" t="s">
        <v>486</v>
      </c>
      <c r="D500" s="571" t="s">
        <v>1611</v>
      </c>
      <c r="E500" s="572" t="s">
        <v>496</v>
      </c>
      <c r="F500" s="506" t="s">
        <v>479</v>
      </c>
      <c r="G500" s="506" t="s">
        <v>558</v>
      </c>
      <c r="H500" s="506" t="s">
        <v>1612</v>
      </c>
      <c r="I500" s="506" t="s">
        <v>666</v>
      </c>
      <c r="J500" s="506" t="s">
        <v>667</v>
      </c>
      <c r="K500" s="506" t="s">
        <v>668</v>
      </c>
      <c r="L500" s="507">
        <v>139.77000000000001</v>
      </c>
      <c r="M500" s="507">
        <v>1118.1600000000001</v>
      </c>
      <c r="N500" s="506">
        <v>8</v>
      </c>
      <c r="O500" s="573">
        <v>6</v>
      </c>
      <c r="P500" s="507">
        <v>698.85</v>
      </c>
      <c r="Q500" s="527">
        <v>0.625</v>
      </c>
      <c r="R500" s="506">
        <v>5</v>
      </c>
      <c r="S500" s="527">
        <v>0.625</v>
      </c>
      <c r="T500" s="573">
        <v>3</v>
      </c>
      <c r="U500" s="528">
        <v>0.5</v>
      </c>
    </row>
    <row r="501" spans="1:21" ht="14.4" customHeight="1" x14ac:dyDescent="0.3">
      <c r="A501" s="505">
        <v>27</v>
      </c>
      <c r="B501" s="506" t="s">
        <v>478</v>
      </c>
      <c r="C501" s="506" t="s">
        <v>486</v>
      </c>
      <c r="D501" s="571" t="s">
        <v>1611</v>
      </c>
      <c r="E501" s="572" t="s">
        <v>496</v>
      </c>
      <c r="F501" s="506" t="s">
        <v>479</v>
      </c>
      <c r="G501" s="506" t="s">
        <v>558</v>
      </c>
      <c r="H501" s="506" t="s">
        <v>1612</v>
      </c>
      <c r="I501" s="506" t="s">
        <v>669</v>
      </c>
      <c r="J501" s="506" t="s">
        <v>667</v>
      </c>
      <c r="K501" s="506" t="s">
        <v>670</v>
      </c>
      <c r="L501" s="507">
        <v>279.52999999999997</v>
      </c>
      <c r="M501" s="507">
        <v>2515.7699999999995</v>
      </c>
      <c r="N501" s="506">
        <v>9</v>
      </c>
      <c r="O501" s="573">
        <v>7</v>
      </c>
      <c r="P501" s="507">
        <v>1956.7099999999998</v>
      </c>
      <c r="Q501" s="527">
        <v>0.7777777777777779</v>
      </c>
      <c r="R501" s="506">
        <v>7</v>
      </c>
      <c r="S501" s="527">
        <v>0.77777777777777779</v>
      </c>
      <c r="T501" s="573">
        <v>5.5</v>
      </c>
      <c r="U501" s="528">
        <v>0.7857142857142857</v>
      </c>
    </row>
    <row r="502" spans="1:21" ht="14.4" customHeight="1" x14ac:dyDescent="0.3">
      <c r="A502" s="505">
        <v>27</v>
      </c>
      <c r="B502" s="506" t="s">
        <v>478</v>
      </c>
      <c r="C502" s="506" t="s">
        <v>486</v>
      </c>
      <c r="D502" s="571" t="s">
        <v>1611</v>
      </c>
      <c r="E502" s="572" t="s">
        <v>496</v>
      </c>
      <c r="F502" s="506" t="s">
        <v>479</v>
      </c>
      <c r="G502" s="506" t="s">
        <v>558</v>
      </c>
      <c r="H502" s="506" t="s">
        <v>452</v>
      </c>
      <c r="I502" s="506" t="s">
        <v>936</v>
      </c>
      <c r="J502" s="506" t="s">
        <v>560</v>
      </c>
      <c r="K502" s="506" t="s">
        <v>937</v>
      </c>
      <c r="L502" s="507">
        <v>196.2</v>
      </c>
      <c r="M502" s="507">
        <v>1177.1999999999998</v>
      </c>
      <c r="N502" s="506">
        <v>6</v>
      </c>
      <c r="O502" s="573">
        <v>3.5</v>
      </c>
      <c r="P502" s="507">
        <v>784.8</v>
      </c>
      <c r="Q502" s="527">
        <v>0.66666666666666674</v>
      </c>
      <c r="R502" s="506">
        <v>4</v>
      </c>
      <c r="S502" s="527">
        <v>0.66666666666666663</v>
      </c>
      <c r="T502" s="573">
        <v>2</v>
      </c>
      <c r="U502" s="528">
        <v>0.5714285714285714</v>
      </c>
    </row>
    <row r="503" spans="1:21" ht="14.4" customHeight="1" x14ac:dyDescent="0.3">
      <c r="A503" s="505">
        <v>27</v>
      </c>
      <c r="B503" s="506" t="s">
        <v>478</v>
      </c>
      <c r="C503" s="506" t="s">
        <v>486</v>
      </c>
      <c r="D503" s="571" t="s">
        <v>1611</v>
      </c>
      <c r="E503" s="572" t="s">
        <v>496</v>
      </c>
      <c r="F503" s="506" t="s">
        <v>479</v>
      </c>
      <c r="G503" s="506" t="s">
        <v>558</v>
      </c>
      <c r="H503" s="506" t="s">
        <v>452</v>
      </c>
      <c r="I503" s="506" t="s">
        <v>1478</v>
      </c>
      <c r="J503" s="506" t="s">
        <v>560</v>
      </c>
      <c r="K503" s="506" t="s">
        <v>629</v>
      </c>
      <c r="L503" s="507">
        <v>117.71</v>
      </c>
      <c r="M503" s="507">
        <v>353.13</v>
      </c>
      <c r="N503" s="506">
        <v>3</v>
      </c>
      <c r="O503" s="573">
        <v>1</v>
      </c>
      <c r="P503" s="507"/>
      <c r="Q503" s="527">
        <v>0</v>
      </c>
      <c r="R503" s="506"/>
      <c r="S503" s="527">
        <v>0</v>
      </c>
      <c r="T503" s="573"/>
      <c r="U503" s="528">
        <v>0</v>
      </c>
    </row>
    <row r="504" spans="1:21" ht="14.4" customHeight="1" x14ac:dyDescent="0.3">
      <c r="A504" s="505">
        <v>27</v>
      </c>
      <c r="B504" s="506" t="s">
        <v>478</v>
      </c>
      <c r="C504" s="506" t="s">
        <v>486</v>
      </c>
      <c r="D504" s="571" t="s">
        <v>1611</v>
      </c>
      <c r="E504" s="572" t="s">
        <v>496</v>
      </c>
      <c r="F504" s="506" t="s">
        <v>479</v>
      </c>
      <c r="G504" s="506" t="s">
        <v>558</v>
      </c>
      <c r="H504" s="506" t="s">
        <v>452</v>
      </c>
      <c r="I504" s="506" t="s">
        <v>559</v>
      </c>
      <c r="J504" s="506" t="s">
        <v>560</v>
      </c>
      <c r="K504" s="506" t="s">
        <v>561</v>
      </c>
      <c r="L504" s="507">
        <v>392.41</v>
      </c>
      <c r="M504" s="507">
        <v>1962.0500000000002</v>
      </c>
      <c r="N504" s="506">
        <v>5</v>
      </c>
      <c r="O504" s="573">
        <v>2.5</v>
      </c>
      <c r="P504" s="507">
        <v>1177.23</v>
      </c>
      <c r="Q504" s="527">
        <v>0.6</v>
      </c>
      <c r="R504" s="506">
        <v>3</v>
      </c>
      <c r="S504" s="527">
        <v>0.6</v>
      </c>
      <c r="T504" s="573">
        <v>1.5</v>
      </c>
      <c r="U504" s="528">
        <v>0.6</v>
      </c>
    </row>
    <row r="505" spans="1:21" ht="14.4" customHeight="1" x14ac:dyDescent="0.3">
      <c r="A505" s="505">
        <v>27</v>
      </c>
      <c r="B505" s="506" t="s">
        <v>478</v>
      </c>
      <c r="C505" s="506" t="s">
        <v>486</v>
      </c>
      <c r="D505" s="571" t="s">
        <v>1611</v>
      </c>
      <c r="E505" s="572" t="s">
        <v>496</v>
      </c>
      <c r="F505" s="506" t="s">
        <v>479</v>
      </c>
      <c r="G505" s="506" t="s">
        <v>558</v>
      </c>
      <c r="H505" s="506" t="s">
        <v>452</v>
      </c>
      <c r="I505" s="506" t="s">
        <v>562</v>
      </c>
      <c r="J505" s="506" t="s">
        <v>560</v>
      </c>
      <c r="K505" s="506" t="s">
        <v>563</v>
      </c>
      <c r="L505" s="507">
        <v>603.72</v>
      </c>
      <c r="M505" s="507">
        <v>1207.44</v>
      </c>
      <c r="N505" s="506">
        <v>2</v>
      </c>
      <c r="O505" s="573">
        <v>1</v>
      </c>
      <c r="P505" s="507">
        <v>603.72</v>
      </c>
      <c r="Q505" s="527">
        <v>0.5</v>
      </c>
      <c r="R505" s="506">
        <v>1</v>
      </c>
      <c r="S505" s="527">
        <v>0.5</v>
      </c>
      <c r="T505" s="573">
        <v>0.5</v>
      </c>
      <c r="U505" s="528">
        <v>0.5</v>
      </c>
    </row>
    <row r="506" spans="1:21" ht="14.4" customHeight="1" x14ac:dyDescent="0.3">
      <c r="A506" s="505">
        <v>27</v>
      </c>
      <c r="B506" s="506" t="s">
        <v>478</v>
      </c>
      <c r="C506" s="506" t="s">
        <v>486</v>
      </c>
      <c r="D506" s="571" t="s">
        <v>1611</v>
      </c>
      <c r="E506" s="572" t="s">
        <v>496</v>
      </c>
      <c r="F506" s="506" t="s">
        <v>479</v>
      </c>
      <c r="G506" s="506" t="s">
        <v>558</v>
      </c>
      <c r="H506" s="506" t="s">
        <v>1612</v>
      </c>
      <c r="I506" s="506" t="s">
        <v>1479</v>
      </c>
      <c r="J506" s="506" t="s">
        <v>667</v>
      </c>
      <c r="K506" s="506" t="s">
        <v>1480</v>
      </c>
      <c r="L506" s="507">
        <v>93.18</v>
      </c>
      <c r="M506" s="507">
        <v>559.08000000000004</v>
      </c>
      <c r="N506" s="506">
        <v>6</v>
      </c>
      <c r="O506" s="573">
        <v>1</v>
      </c>
      <c r="P506" s="507">
        <v>279.54000000000002</v>
      </c>
      <c r="Q506" s="527">
        <v>0.5</v>
      </c>
      <c r="R506" s="506">
        <v>3</v>
      </c>
      <c r="S506" s="527">
        <v>0.5</v>
      </c>
      <c r="T506" s="573">
        <v>0.5</v>
      </c>
      <c r="U506" s="528">
        <v>0.5</v>
      </c>
    </row>
    <row r="507" spans="1:21" ht="14.4" customHeight="1" x14ac:dyDescent="0.3">
      <c r="A507" s="505">
        <v>27</v>
      </c>
      <c r="B507" s="506" t="s">
        <v>478</v>
      </c>
      <c r="C507" s="506" t="s">
        <v>486</v>
      </c>
      <c r="D507" s="571" t="s">
        <v>1611</v>
      </c>
      <c r="E507" s="572" t="s">
        <v>496</v>
      </c>
      <c r="F507" s="506" t="s">
        <v>479</v>
      </c>
      <c r="G507" s="506" t="s">
        <v>558</v>
      </c>
      <c r="H507" s="506" t="s">
        <v>452</v>
      </c>
      <c r="I507" s="506" t="s">
        <v>1481</v>
      </c>
      <c r="J507" s="506" t="s">
        <v>1008</v>
      </c>
      <c r="K507" s="506" t="s">
        <v>674</v>
      </c>
      <c r="L507" s="507">
        <v>279.52999999999997</v>
      </c>
      <c r="M507" s="507">
        <v>279.52999999999997</v>
      </c>
      <c r="N507" s="506">
        <v>1</v>
      </c>
      <c r="O507" s="573">
        <v>0.5</v>
      </c>
      <c r="P507" s="507">
        <v>279.52999999999997</v>
      </c>
      <c r="Q507" s="527">
        <v>1</v>
      </c>
      <c r="R507" s="506">
        <v>1</v>
      </c>
      <c r="S507" s="527">
        <v>1</v>
      </c>
      <c r="T507" s="573">
        <v>0.5</v>
      </c>
      <c r="U507" s="528">
        <v>1</v>
      </c>
    </row>
    <row r="508" spans="1:21" ht="14.4" customHeight="1" x14ac:dyDescent="0.3">
      <c r="A508" s="505">
        <v>27</v>
      </c>
      <c r="B508" s="506" t="s">
        <v>478</v>
      </c>
      <c r="C508" s="506" t="s">
        <v>486</v>
      </c>
      <c r="D508" s="571" t="s">
        <v>1611</v>
      </c>
      <c r="E508" s="572" t="s">
        <v>496</v>
      </c>
      <c r="F508" s="506" t="s">
        <v>479</v>
      </c>
      <c r="G508" s="506" t="s">
        <v>558</v>
      </c>
      <c r="H508" s="506" t="s">
        <v>452</v>
      </c>
      <c r="I508" s="506" t="s">
        <v>1482</v>
      </c>
      <c r="J508" s="506" t="s">
        <v>939</v>
      </c>
      <c r="K508" s="506" t="s">
        <v>1011</v>
      </c>
      <c r="L508" s="507">
        <v>139.77000000000001</v>
      </c>
      <c r="M508" s="507">
        <v>279.54000000000002</v>
      </c>
      <c r="N508" s="506">
        <v>2</v>
      </c>
      <c r="O508" s="573">
        <v>1</v>
      </c>
      <c r="P508" s="507">
        <v>279.54000000000002</v>
      </c>
      <c r="Q508" s="527">
        <v>1</v>
      </c>
      <c r="R508" s="506">
        <v>2</v>
      </c>
      <c r="S508" s="527">
        <v>1</v>
      </c>
      <c r="T508" s="573">
        <v>1</v>
      </c>
      <c r="U508" s="528">
        <v>1</v>
      </c>
    </row>
    <row r="509" spans="1:21" ht="14.4" customHeight="1" x14ac:dyDescent="0.3">
      <c r="A509" s="505">
        <v>27</v>
      </c>
      <c r="B509" s="506" t="s">
        <v>478</v>
      </c>
      <c r="C509" s="506" t="s">
        <v>486</v>
      </c>
      <c r="D509" s="571" t="s">
        <v>1611</v>
      </c>
      <c r="E509" s="572" t="s">
        <v>496</v>
      </c>
      <c r="F509" s="506" t="s">
        <v>479</v>
      </c>
      <c r="G509" s="506" t="s">
        <v>1483</v>
      </c>
      <c r="H509" s="506" t="s">
        <v>452</v>
      </c>
      <c r="I509" s="506" t="s">
        <v>1484</v>
      </c>
      <c r="J509" s="506" t="s">
        <v>1485</v>
      </c>
      <c r="K509" s="506" t="s">
        <v>1486</v>
      </c>
      <c r="L509" s="507">
        <v>103.8</v>
      </c>
      <c r="M509" s="507">
        <v>103.8</v>
      </c>
      <c r="N509" s="506">
        <v>1</v>
      </c>
      <c r="O509" s="573">
        <v>0.5</v>
      </c>
      <c r="P509" s="507">
        <v>103.8</v>
      </c>
      <c r="Q509" s="527">
        <v>1</v>
      </c>
      <c r="R509" s="506">
        <v>1</v>
      </c>
      <c r="S509" s="527">
        <v>1</v>
      </c>
      <c r="T509" s="573">
        <v>0.5</v>
      </c>
      <c r="U509" s="528">
        <v>1</v>
      </c>
    </row>
    <row r="510" spans="1:21" ht="14.4" customHeight="1" x14ac:dyDescent="0.3">
      <c r="A510" s="505">
        <v>27</v>
      </c>
      <c r="B510" s="506" t="s">
        <v>478</v>
      </c>
      <c r="C510" s="506" t="s">
        <v>486</v>
      </c>
      <c r="D510" s="571" t="s">
        <v>1611</v>
      </c>
      <c r="E510" s="572" t="s">
        <v>496</v>
      </c>
      <c r="F510" s="506" t="s">
        <v>479</v>
      </c>
      <c r="G510" s="506" t="s">
        <v>564</v>
      </c>
      <c r="H510" s="506" t="s">
        <v>452</v>
      </c>
      <c r="I510" s="506" t="s">
        <v>684</v>
      </c>
      <c r="J510" s="506" t="s">
        <v>685</v>
      </c>
      <c r="K510" s="506" t="s">
        <v>686</v>
      </c>
      <c r="L510" s="507">
        <v>105.32</v>
      </c>
      <c r="M510" s="507">
        <v>210.64</v>
      </c>
      <c r="N510" s="506">
        <v>2</v>
      </c>
      <c r="O510" s="573">
        <v>1.5</v>
      </c>
      <c r="P510" s="507">
        <v>210.64</v>
      </c>
      <c r="Q510" s="527">
        <v>1</v>
      </c>
      <c r="R510" s="506">
        <v>2</v>
      </c>
      <c r="S510" s="527">
        <v>1</v>
      </c>
      <c r="T510" s="573">
        <v>1.5</v>
      </c>
      <c r="U510" s="528">
        <v>1</v>
      </c>
    </row>
    <row r="511" spans="1:21" ht="14.4" customHeight="1" x14ac:dyDescent="0.3">
      <c r="A511" s="505">
        <v>27</v>
      </c>
      <c r="B511" s="506" t="s">
        <v>478</v>
      </c>
      <c r="C511" s="506" t="s">
        <v>486</v>
      </c>
      <c r="D511" s="571" t="s">
        <v>1611</v>
      </c>
      <c r="E511" s="572" t="s">
        <v>496</v>
      </c>
      <c r="F511" s="506" t="s">
        <v>479</v>
      </c>
      <c r="G511" s="506" t="s">
        <v>564</v>
      </c>
      <c r="H511" s="506" t="s">
        <v>452</v>
      </c>
      <c r="I511" s="506" t="s">
        <v>1028</v>
      </c>
      <c r="J511" s="506" t="s">
        <v>688</v>
      </c>
      <c r="K511" s="506" t="s">
        <v>1029</v>
      </c>
      <c r="L511" s="507">
        <v>16.38</v>
      </c>
      <c r="M511" s="507">
        <v>16.38</v>
      </c>
      <c r="N511" s="506">
        <v>1</v>
      </c>
      <c r="O511" s="573">
        <v>0.5</v>
      </c>
      <c r="P511" s="507"/>
      <c r="Q511" s="527">
        <v>0</v>
      </c>
      <c r="R511" s="506"/>
      <c r="S511" s="527">
        <v>0</v>
      </c>
      <c r="T511" s="573"/>
      <c r="U511" s="528">
        <v>0</v>
      </c>
    </row>
    <row r="512" spans="1:21" ht="14.4" customHeight="1" x14ac:dyDescent="0.3">
      <c r="A512" s="505">
        <v>27</v>
      </c>
      <c r="B512" s="506" t="s">
        <v>478</v>
      </c>
      <c r="C512" s="506" t="s">
        <v>486</v>
      </c>
      <c r="D512" s="571" t="s">
        <v>1611</v>
      </c>
      <c r="E512" s="572" t="s">
        <v>496</v>
      </c>
      <c r="F512" s="506" t="s">
        <v>479</v>
      </c>
      <c r="G512" s="506" t="s">
        <v>564</v>
      </c>
      <c r="H512" s="506" t="s">
        <v>452</v>
      </c>
      <c r="I512" s="506" t="s">
        <v>687</v>
      </c>
      <c r="J512" s="506" t="s">
        <v>688</v>
      </c>
      <c r="K512" s="506" t="s">
        <v>689</v>
      </c>
      <c r="L512" s="507">
        <v>32.76</v>
      </c>
      <c r="M512" s="507">
        <v>196.56</v>
      </c>
      <c r="N512" s="506">
        <v>6</v>
      </c>
      <c r="O512" s="573">
        <v>1</v>
      </c>
      <c r="P512" s="507">
        <v>98.28</v>
      </c>
      <c r="Q512" s="527">
        <v>0.5</v>
      </c>
      <c r="R512" s="506">
        <v>3</v>
      </c>
      <c r="S512" s="527">
        <v>0.5</v>
      </c>
      <c r="T512" s="573">
        <v>0.5</v>
      </c>
      <c r="U512" s="528">
        <v>0.5</v>
      </c>
    </row>
    <row r="513" spans="1:21" ht="14.4" customHeight="1" x14ac:dyDescent="0.3">
      <c r="A513" s="505">
        <v>27</v>
      </c>
      <c r="B513" s="506" t="s">
        <v>478</v>
      </c>
      <c r="C513" s="506" t="s">
        <v>486</v>
      </c>
      <c r="D513" s="571" t="s">
        <v>1611</v>
      </c>
      <c r="E513" s="572" t="s">
        <v>496</v>
      </c>
      <c r="F513" s="506" t="s">
        <v>479</v>
      </c>
      <c r="G513" s="506" t="s">
        <v>564</v>
      </c>
      <c r="H513" s="506" t="s">
        <v>452</v>
      </c>
      <c r="I513" s="506" t="s">
        <v>1030</v>
      </c>
      <c r="J513" s="506" t="s">
        <v>685</v>
      </c>
      <c r="K513" s="506" t="s">
        <v>517</v>
      </c>
      <c r="L513" s="507">
        <v>35.11</v>
      </c>
      <c r="M513" s="507">
        <v>105.33</v>
      </c>
      <c r="N513" s="506">
        <v>3</v>
      </c>
      <c r="O513" s="573">
        <v>1</v>
      </c>
      <c r="P513" s="507"/>
      <c r="Q513" s="527">
        <v>0</v>
      </c>
      <c r="R513" s="506"/>
      <c r="S513" s="527">
        <v>0</v>
      </c>
      <c r="T513" s="573"/>
      <c r="U513" s="528">
        <v>0</v>
      </c>
    </row>
    <row r="514" spans="1:21" ht="14.4" customHeight="1" x14ac:dyDescent="0.3">
      <c r="A514" s="505">
        <v>27</v>
      </c>
      <c r="B514" s="506" t="s">
        <v>478</v>
      </c>
      <c r="C514" s="506" t="s">
        <v>486</v>
      </c>
      <c r="D514" s="571" t="s">
        <v>1611</v>
      </c>
      <c r="E514" s="572" t="s">
        <v>496</v>
      </c>
      <c r="F514" s="506" t="s">
        <v>479</v>
      </c>
      <c r="G514" s="506" t="s">
        <v>564</v>
      </c>
      <c r="H514" s="506" t="s">
        <v>452</v>
      </c>
      <c r="I514" s="506" t="s">
        <v>565</v>
      </c>
      <c r="J514" s="506" t="s">
        <v>566</v>
      </c>
      <c r="K514" s="506" t="s">
        <v>517</v>
      </c>
      <c r="L514" s="507">
        <v>35.11</v>
      </c>
      <c r="M514" s="507">
        <v>175.55</v>
      </c>
      <c r="N514" s="506">
        <v>5</v>
      </c>
      <c r="O514" s="573">
        <v>1</v>
      </c>
      <c r="P514" s="507"/>
      <c r="Q514" s="527">
        <v>0</v>
      </c>
      <c r="R514" s="506"/>
      <c r="S514" s="527">
        <v>0</v>
      </c>
      <c r="T514" s="573"/>
      <c r="U514" s="528">
        <v>0</v>
      </c>
    </row>
    <row r="515" spans="1:21" ht="14.4" customHeight="1" x14ac:dyDescent="0.3">
      <c r="A515" s="505">
        <v>27</v>
      </c>
      <c r="B515" s="506" t="s">
        <v>478</v>
      </c>
      <c r="C515" s="506" t="s">
        <v>486</v>
      </c>
      <c r="D515" s="571" t="s">
        <v>1611</v>
      </c>
      <c r="E515" s="572" t="s">
        <v>496</v>
      </c>
      <c r="F515" s="506" t="s">
        <v>479</v>
      </c>
      <c r="G515" s="506" t="s">
        <v>564</v>
      </c>
      <c r="H515" s="506" t="s">
        <v>1612</v>
      </c>
      <c r="I515" s="506" t="s">
        <v>1035</v>
      </c>
      <c r="J515" s="506" t="s">
        <v>568</v>
      </c>
      <c r="K515" s="506" t="s">
        <v>1036</v>
      </c>
      <c r="L515" s="507">
        <v>117.03</v>
      </c>
      <c r="M515" s="507">
        <v>117.03</v>
      </c>
      <c r="N515" s="506">
        <v>1</v>
      </c>
      <c r="O515" s="573">
        <v>1</v>
      </c>
      <c r="P515" s="507">
        <v>117.03</v>
      </c>
      <c r="Q515" s="527">
        <v>1</v>
      </c>
      <c r="R515" s="506">
        <v>1</v>
      </c>
      <c r="S515" s="527">
        <v>1</v>
      </c>
      <c r="T515" s="573">
        <v>1</v>
      </c>
      <c r="U515" s="528">
        <v>1</v>
      </c>
    </row>
    <row r="516" spans="1:21" ht="14.4" customHeight="1" x14ac:dyDescent="0.3">
      <c r="A516" s="505">
        <v>27</v>
      </c>
      <c r="B516" s="506" t="s">
        <v>478</v>
      </c>
      <c r="C516" s="506" t="s">
        <v>486</v>
      </c>
      <c r="D516" s="571" t="s">
        <v>1611</v>
      </c>
      <c r="E516" s="572" t="s">
        <v>496</v>
      </c>
      <c r="F516" s="506" t="s">
        <v>479</v>
      </c>
      <c r="G516" s="506" t="s">
        <v>564</v>
      </c>
      <c r="H516" s="506" t="s">
        <v>1612</v>
      </c>
      <c r="I516" s="506" t="s">
        <v>941</v>
      </c>
      <c r="J516" s="506" t="s">
        <v>568</v>
      </c>
      <c r="K516" s="506" t="s">
        <v>694</v>
      </c>
      <c r="L516" s="507">
        <v>17.559999999999999</v>
      </c>
      <c r="M516" s="507">
        <v>17.559999999999999</v>
      </c>
      <c r="N516" s="506">
        <v>1</v>
      </c>
      <c r="O516" s="573">
        <v>0.5</v>
      </c>
      <c r="P516" s="507"/>
      <c r="Q516" s="527">
        <v>0</v>
      </c>
      <c r="R516" s="506"/>
      <c r="S516" s="527">
        <v>0</v>
      </c>
      <c r="T516" s="573"/>
      <c r="U516" s="528">
        <v>0</v>
      </c>
    </row>
    <row r="517" spans="1:21" ht="14.4" customHeight="1" x14ac:dyDescent="0.3">
      <c r="A517" s="505">
        <v>27</v>
      </c>
      <c r="B517" s="506" t="s">
        <v>478</v>
      </c>
      <c r="C517" s="506" t="s">
        <v>486</v>
      </c>
      <c r="D517" s="571" t="s">
        <v>1611</v>
      </c>
      <c r="E517" s="572" t="s">
        <v>496</v>
      </c>
      <c r="F517" s="506" t="s">
        <v>479</v>
      </c>
      <c r="G517" s="506" t="s">
        <v>564</v>
      </c>
      <c r="H517" s="506" t="s">
        <v>1612</v>
      </c>
      <c r="I517" s="506" t="s">
        <v>567</v>
      </c>
      <c r="J517" s="506" t="s">
        <v>568</v>
      </c>
      <c r="K517" s="506" t="s">
        <v>517</v>
      </c>
      <c r="L517" s="507">
        <v>35.11</v>
      </c>
      <c r="M517" s="507">
        <v>456.43</v>
      </c>
      <c r="N517" s="506">
        <v>13</v>
      </c>
      <c r="O517" s="573">
        <v>5</v>
      </c>
      <c r="P517" s="507">
        <v>245.77</v>
      </c>
      <c r="Q517" s="527">
        <v>0.53846153846153844</v>
      </c>
      <c r="R517" s="506">
        <v>7</v>
      </c>
      <c r="S517" s="527">
        <v>0.53846153846153844</v>
      </c>
      <c r="T517" s="573">
        <v>3.5</v>
      </c>
      <c r="U517" s="528">
        <v>0.7</v>
      </c>
    </row>
    <row r="518" spans="1:21" ht="14.4" customHeight="1" x14ac:dyDescent="0.3">
      <c r="A518" s="505">
        <v>27</v>
      </c>
      <c r="B518" s="506" t="s">
        <v>478</v>
      </c>
      <c r="C518" s="506" t="s">
        <v>486</v>
      </c>
      <c r="D518" s="571" t="s">
        <v>1611</v>
      </c>
      <c r="E518" s="572" t="s">
        <v>496</v>
      </c>
      <c r="F518" s="506" t="s">
        <v>479</v>
      </c>
      <c r="G518" s="506" t="s">
        <v>564</v>
      </c>
      <c r="H518" s="506" t="s">
        <v>452</v>
      </c>
      <c r="I518" s="506" t="s">
        <v>1487</v>
      </c>
      <c r="J518" s="506" t="s">
        <v>1488</v>
      </c>
      <c r="K518" s="506" t="s">
        <v>1489</v>
      </c>
      <c r="L518" s="507">
        <v>35.11</v>
      </c>
      <c r="M518" s="507">
        <v>105.33</v>
      </c>
      <c r="N518" s="506">
        <v>3</v>
      </c>
      <c r="O518" s="573">
        <v>0.5</v>
      </c>
      <c r="P518" s="507"/>
      <c r="Q518" s="527">
        <v>0</v>
      </c>
      <c r="R518" s="506"/>
      <c r="S518" s="527">
        <v>0</v>
      </c>
      <c r="T518" s="573"/>
      <c r="U518" s="528">
        <v>0</v>
      </c>
    </row>
    <row r="519" spans="1:21" ht="14.4" customHeight="1" x14ac:dyDescent="0.3">
      <c r="A519" s="505">
        <v>27</v>
      </c>
      <c r="B519" s="506" t="s">
        <v>478</v>
      </c>
      <c r="C519" s="506" t="s">
        <v>486</v>
      </c>
      <c r="D519" s="571" t="s">
        <v>1611</v>
      </c>
      <c r="E519" s="572" t="s">
        <v>496</v>
      </c>
      <c r="F519" s="506" t="s">
        <v>479</v>
      </c>
      <c r="G519" s="506" t="s">
        <v>564</v>
      </c>
      <c r="H519" s="506" t="s">
        <v>452</v>
      </c>
      <c r="I519" s="506" t="s">
        <v>569</v>
      </c>
      <c r="J519" s="506" t="s">
        <v>566</v>
      </c>
      <c r="K519" s="506" t="s">
        <v>517</v>
      </c>
      <c r="L519" s="507">
        <v>35.11</v>
      </c>
      <c r="M519" s="507">
        <v>245.76999999999998</v>
      </c>
      <c r="N519" s="506">
        <v>7</v>
      </c>
      <c r="O519" s="573">
        <v>2.5</v>
      </c>
      <c r="P519" s="507">
        <v>140.44</v>
      </c>
      <c r="Q519" s="527">
        <v>0.57142857142857151</v>
      </c>
      <c r="R519" s="506">
        <v>4</v>
      </c>
      <c r="S519" s="527">
        <v>0.5714285714285714</v>
      </c>
      <c r="T519" s="573">
        <v>2</v>
      </c>
      <c r="U519" s="528">
        <v>0.8</v>
      </c>
    </row>
    <row r="520" spans="1:21" ht="14.4" customHeight="1" x14ac:dyDescent="0.3">
      <c r="A520" s="505">
        <v>27</v>
      </c>
      <c r="B520" s="506" t="s">
        <v>478</v>
      </c>
      <c r="C520" s="506" t="s">
        <v>486</v>
      </c>
      <c r="D520" s="571" t="s">
        <v>1611</v>
      </c>
      <c r="E520" s="572" t="s">
        <v>496</v>
      </c>
      <c r="F520" s="506" t="s">
        <v>479</v>
      </c>
      <c r="G520" s="506" t="s">
        <v>695</v>
      </c>
      <c r="H520" s="506" t="s">
        <v>452</v>
      </c>
      <c r="I520" s="506" t="s">
        <v>696</v>
      </c>
      <c r="J520" s="506" t="s">
        <v>697</v>
      </c>
      <c r="K520" s="506" t="s">
        <v>698</v>
      </c>
      <c r="L520" s="507">
        <v>0</v>
      </c>
      <c r="M520" s="507">
        <v>0</v>
      </c>
      <c r="N520" s="506">
        <v>5</v>
      </c>
      <c r="O520" s="573">
        <v>3</v>
      </c>
      <c r="P520" s="507">
        <v>0</v>
      </c>
      <c r="Q520" s="527"/>
      <c r="R520" s="506">
        <v>3</v>
      </c>
      <c r="S520" s="527">
        <v>0.6</v>
      </c>
      <c r="T520" s="573">
        <v>2</v>
      </c>
      <c r="U520" s="528">
        <v>0.66666666666666663</v>
      </c>
    </row>
    <row r="521" spans="1:21" ht="14.4" customHeight="1" x14ac:dyDescent="0.3">
      <c r="A521" s="505">
        <v>27</v>
      </c>
      <c r="B521" s="506" t="s">
        <v>478</v>
      </c>
      <c r="C521" s="506" t="s">
        <v>486</v>
      </c>
      <c r="D521" s="571" t="s">
        <v>1611</v>
      </c>
      <c r="E521" s="572" t="s">
        <v>496</v>
      </c>
      <c r="F521" s="506" t="s">
        <v>479</v>
      </c>
      <c r="G521" s="506" t="s">
        <v>1051</v>
      </c>
      <c r="H521" s="506" t="s">
        <v>1612</v>
      </c>
      <c r="I521" s="506" t="s">
        <v>1490</v>
      </c>
      <c r="J521" s="506" t="s">
        <v>1053</v>
      </c>
      <c r="K521" s="506" t="s">
        <v>633</v>
      </c>
      <c r="L521" s="507">
        <v>65.989999999999995</v>
      </c>
      <c r="M521" s="507">
        <v>197.96999999999997</v>
      </c>
      <c r="N521" s="506">
        <v>3</v>
      </c>
      <c r="O521" s="573">
        <v>0.5</v>
      </c>
      <c r="P521" s="507">
        <v>197.96999999999997</v>
      </c>
      <c r="Q521" s="527">
        <v>1</v>
      </c>
      <c r="R521" s="506">
        <v>3</v>
      </c>
      <c r="S521" s="527">
        <v>1</v>
      </c>
      <c r="T521" s="573">
        <v>0.5</v>
      </c>
      <c r="U521" s="528">
        <v>1</v>
      </c>
    </row>
    <row r="522" spans="1:21" ht="14.4" customHeight="1" x14ac:dyDescent="0.3">
      <c r="A522" s="505">
        <v>27</v>
      </c>
      <c r="B522" s="506" t="s">
        <v>478</v>
      </c>
      <c r="C522" s="506" t="s">
        <v>486</v>
      </c>
      <c r="D522" s="571" t="s">
        <v>1611</v>
      </c>
      <c r="E522" s="572" t="s">
        <v>496</v>
      </c>
      <c r="F522" s="506" t="s">
        <v>479</v>
      </c>
      <c r="G522" s="506" t="s">
        <v>1051</v>
      </c>
      <c r="H522" s="506" t="s">
        <v>1612</v>
      </c>
      <c r="I522" s="506" t="s">
        <v>1491</v>
      </c>
      <c r="J522" s="506" t="s">
        <v>1492</v>
      </c>
      <c r="K522" s="506" t="s">
        <v>629</v>
      </c>
      <c r="L522" s="507">
        <v>132</v>
      </c>
      <c r="M522" s="507">
        <v>396</v>
      </c>
      <c r="N522" s="506">
        <v>3</v>
      </c>
      <c r="O522" s="573">
        <v>0.5</v>
      </c>
      <c r="P522" s="507">
        <v>396</v>
      </c>
      <c r="Q522" s="527">
        <v>1</v>
      </c>
      <c r="R522" s="506">
        <v>3</v>
      </c>
      <c r="S522" s="527">
        <v>1</v>
      </c>
      <c r="T522" s="573">
        <v>0.5</v>
      </c>
      <c r="U522" s="528">
        <v>1</v>
      </c>
    </row>
    <row r="523" spans="1:21" ht="14.4" customHeight="1" x14ac:dyDescent="0.3">
      <c r="A523" s="505">
        <v>27</v>
      </c>
      <c r="B523" s="506" t="s">
        <v>478</v>
      </c>
      <c r="C523" s="506" t="s">
        <v>486</v>
      </c>
      <c r="D523" s="571" t="s">
        <v>1611</v>
      </c>
      <c r="E523" s="572" t="s">
        <v>496</v>
      </c>
      <c r="F523" s="506" t="s">
        <v>479</v>
      </c>
      <c r="G523" s="506" t="s">
        <v>707</v>
      </c>
      <c r="H523" s="506" t="s">
        <v>452</v>
      </c>
      <c r="I523" s="506" t="s">
        <v>708</v>
      </c>
      <c r="J523" s="506" t="s">
        <v>709</v>
      </c>
      <c r="K523" s="506" t="s">
        <v>710</v>
      </c>
      <c r="L523" s="507">
        <v>1891.17</v>
      </c>
      <c r="M523" s="507">
        <v>47279.250000000007</v>
      </c>
      <c r="N523" s="506">
        <v>25</v>
      </c>
      <c r="O523" s="573">
        <v>7</v>
      </c>
      <c r="P523" s="507">
        <v>26476.380000000005</v>
      </c>
      <c r="Q523" s="527">
        <v>0.56000000000000005</v>
      </c>
      <c r="R523" s="506">
        <v>14</v>
      </c>
      <c r="S523" s="527">
        <v>0.56000000000000005</v>
      </c>
      <c r="T523" s="573">
        <v>4.5</v>
      </c>
      <c r="U523" s="528">
        <v>0.6428571428571429</v>
      </c>
    </row>
    <row r="524" spans="1:21" ht="14.4" customHeight="1" x14ac:dyDescent="0.3">
      <c r="A524" s="505">
        <v>27</v>
      </c>
      <c r="B524" s="506" t="s">
        <v>478</v>
      </c>
      <c r="C524" s="506" t="s">
        <v>486</v>
      </c>
      <c r="D524" s="571" t="s">
        <v>1611</v>
      </c>
      <c r="E524" s="572" t="s">
        <v>496</v>
      </c>
      <c r="F524" s="506" t="s">
        <v>479</v>
      </c>
      <c r="G524" s="506" t="s">
        <v>707</v>
      </c>
      <c r="H524" s="506" t="s">
        <v>452</v>
      </c>
      <c r="I524" s="506" t="s">
        <v>708</v>
      </c>
      <c r="J524" s="506" t="s">
        <v>709</v>
      </c>
      <c r="K524" s="506" t="s">
        <v>710</v>
      </c>
      <c r="L524" s="507">
        <v>1887.9</v>
      </c>
      <c r="M524" s="507">
        <v>16991.100000000002</v>
      </c>
      <c r="N524" s="506">
        <v>9</v>
      </c>
      <c r="O524" s="573">
        <v>1.5</v>
      </c>
      <c r="P524" s="507">
        <v>16991.100000000002</v>
      </c>
      <c r="Q524" s="527">
        <v>1</v>
      </c>
      <c r="R524" s="506">
        <v>9</v>
      </c>
      <c r="S524" s="527">
        <v>1</v>
      </c>
      <c r="T524" s="573">
        <v>1.5</v>
      </c>
      <c r="U524" s="528">
        <v>1</v>
      </c>
    </row>
    <row r="525" spans="1:21" ht="14.4" customHeight="1" x14ac:dyDescent="0.3">
      <c r="A525" s="505">
        <v>27</v>
      </c>
      <c r="B525" s="506" t="s">
        <v>478</v>
      </c>
      <c r="C525" s="506" t="s">
        <v>486</v>
      </c>
      <c r="D525" s="571" t="s">
        <v>1611</v>
      </c>
      <c r="E525" s="572" t="s">
        <v>496</v>
      </c>
      <c r="F525" s="506" t="s">
        <v>479</v>
      </c>
      <c r="G525" s="506" t="s">
        <v>707</v>
      </c>
      <c r="H525" s="506" t="s">
        <v>452</v>
      </c>
      <c r="I525" s="506" t="s">
        <v>711</v>
      </c>
      <c r="J525" s="506" t="s">
        <v>709</v>
      </c>
      <c r="K525" s="506" t="s">
        <v>712</v>
      </c>
      <c r="L525" s="507">
        <v>1187.3599999999999</v>
      </c>
      <c r="M525" s="507">
        <v>7124.16</v>
      </c>
      <c r="N525" s="506">
        <v>6</v>
      </c>
      <c r="O525" s="573">
        <v>1</v>
      </c>
      <c r="P525" s="507">
        <v>7124.16</v>
      </c>
      <c r="Q525" s="527">
        <v>1</v>
      </c>
      <c r="R525" s="506">
        <v>6</v>
      </c>
      <c r="S525" s="527">
        <v>1</v>
      </c>
      <c r="T525" s="573">
        <v>1</v>
      </c>
      <c r="U525" s="528">
        <v>1</v>
      </c>
    </row>
    <row r="526" spans="1:21" ht="14.4" customHeight="1" x14ac:dyDescent="0.3">
      <c r="A526" s="505">
        <v>27</v>
      </c>
      <c r="B526" s="506" t="s">
        <v>478</v>
      </c>
      <c r="C526" s="506" t="s">
        <v>486</v>
      </c>
      <c r="D526" s="571" t="s">
        <v>1611</v>
      </c>
      <c r="E526" s="572" t="s">
        <v>496</v>
      </c>
      <c r="F526" s="506" t="s">
        <v>479</v>
      </c>
      <c r="G526" s="506" t="s">
        <v>707</v>
      </c>
      <c r="H526" s="506" t="s">
        <v>452</v>
      </c>
      <c r="I526" s="506" t="s">
        <v>711</v>
      </c>
      <c r="J526" s="506" t="s">
        <v>709</v>
      </c>
      <c r="K526" s="506" t="s">
        <v>712</v>
      </c>
      <c r="L526" s="507">
        <v>603.08000000000004</v>
      </c>
      <c r="M526" s="507">
        <v>3618.4800000000005</v>
      </c>
      <c r="N526" s="506">
        <v>6</v>
      </c>
      <c r="O526" s="573">
        <v>0.5</v>
      </c>
      <c r="P526" s="507">
        <v>3618.4800000000005</v>
      </c>
      <c r="Q526" s="527">
        <v>1</v>
      </c>
      <c r="R526" s="506">
        <v>6</v>
      </c>
      <c r="S526" s="527">
        <v>1</v>
      </c>
      <c r="T526" s="573">
        <v>0.5</v>
      </c>
      <c r="U526" s="528">
        <v>1</v>
      </c>
    </row>
    <row r="527" spans="1:21" ht="14.4" customHeight="1" x14ac:dyDescent="0.3">
      <c r="A527" s="505">
        <v>27</v>
      </c>
      <c r="B527" s="506" t="s">
        <v>478</v>
      </c>
      <c r="C527" s="506" t="s">
        <v>486</v>
      </c>
      <c r="D527" s="571" t="s">
        <v>1611</v>
      </c>
      <c r="E527" s="572" t="s">
        <v>496</v>
      </c>
      <c r="F527" s="506" t="s">
        <v>479</v>
      </c>
      <c r="G527" s="506" t="s">
        <v>707</v>
      </c>
      <c r="H527" s="506" t="s">
        <v>452</v>
      </c>
      <c r="I527" s="506" t="s">
        <v>713</v>
      </c>
      <c r="J527" s="506" t="s">
        <v>709</v>
      </c>
      <c r="K527" s="506" t="s">
        <v>714</v>
      </c>
      <c r="L527" s="507">
        <v>1544.99</v>
      </c>
      <c r="M527" s="507">
        <v>13904.91</v>
      </c>
      <c r="N527" s="506">
        <v>9</v>
      </c>
      <c r="O527" s="573">
        <v>2.5</v>
      </c>
      <c r="P527" s="507">
        <v>9269.94</v>
      </c>
      <c r="Q527" s="527">
        <v>0.66666666666666674</v>
      </c>
      <c r="R527" s="506">
        <v>6</v>
      </c>
      <c r="S527" s="527">
        <v>0.66666666666666663</v>
      </c>
      <c r="T527" s="573">
        <v>1.5</v>
      </c>
      <c r="U527" s="528">
        <v>0.6</v>
      </c>
    </row>
    <row r="528" spans="1:21" ht="14.4" customHeight="1" x14ac:dyDescent="0.3">
      <c r="A528" s="505">
        <v>27</v>
      </c>
      <c r="B528" s="506" t="s">
        <v>478</v>
      </c>
      <c r="C528" s="506" t="s">
        <v>486</v>
      </c>
      <c r="D528" s="571" t="s">
        <v>1611</v>
      </c>
      <c r="E528" s="572" t="s">
        <v>496</v>
      </c>
      <c r="F528" s="506" t="s">
        <v>479</v>
      </c>
      <c r="G528" s="506" t="s">
        <v>707</v>
      </c>
      <c r="H528" s="506" t="s">
        <v>452</v>
      </c>
      <c r="I528" s="506" t="s">
        <v>713</v>
      </c>
      <c r="J528" s="506" t="s">
        <v>709</v>
      </c>
      <c r="K528" s="506" t="s">
        <v>714</v>
      </c>
      <c r="L528" s="507">
        <v>2026.32</v>
      </c>
      <c r="M528" s="507">
        <v>12157.92</v>
      </c>
      <c r="N528" s="506">
        <v>6</v>
      </c>
      <c r="O528" s="573">
        <v>1</v>
      </c>
      <c r="P528" s="507">
        <v>6078.96</v>
      </c>
      <c r="Q528" s="527">
        <v>0.5</v>
      </c>
      <c r="R528" s="506">
        <v>3</v>
      </c>
      <c r="S528" s="527">
        <v>0.5</v>
      </c>
      <c r="T528" s="573">
        <v>0.5</v>
      </c>
      <c r="U528" s="528">
        <v>0.5</v>
      </c>
    </row>
    <row r="529" spans="1:21" ht="14.4" customHeight="1" x14ac:dyDescent="0.3">
      <c r="A529" s="505">
        <v>27</v>
      </c>
      <c r="B529" s="506" t="s">
        <v>478</v>
      </c>
      <c r="C529" s="506" t="s">
        <v>486</v>
      </c>
      <c r="D529" s="571" t="s">
        <v>1611</v>
      </c>
      <c r="E529" s="572" t="s">
        <v>496</v>
      </c>
      <c r="F529" s="506" t="s">
        <v>479</v>
      </c>
      <c r="G529" s="506" t="s">
        <v>1054</v>
      </c>
      <c r="H529" s="506" t="s">
        <v>452</v>
      </c>
      <c r="I529" s="506" t="s">
        <v>1493</v>
      </c>
      <c r="J529" s="506" t="s">
        <v>1056</v>
      </c>
      <c r="K529" s="506" t="s">
        <v>1494</v>
      </c>
      <c r="L529" s="507">
        <v>47.46</v>
      </c>
      <c r="M529" s="507">
        <v>142.38</v>
      </c>
      <c r="N529" s="506">
        <v>3</v>
      </c>
      <c r="O529" s="573">
        <v>0.5</v>
      </c>
      <c r="P529" s="507">
        <v>142.38</v>
      </c>
      <c r="Q529" s="527">
        <v>1</v>
      </c>
      <c r="R529" s="506">
        <v>3</v>
      </c>
      <c r="S529" s="527">
        <v>1</v>
      </c>
      <c r="T529" s="573">
        <v>0.5</v>
      </c>
      <c r="U529" s="528">
        <v>1</v>
      </c>
    </row>
    <row r="530" spans="1:21" ht="14.4" customHeight="1" x14ac:dyDescent="0.3">
      <c r="A530" s="505">
        <v>27</v>
      </c>
      <c r="B530" s="506" t="s">
        <v>478</v>
      </c>
      <c r="C530" s="506" t="s">
        <v>486</v>
      </c>
      <c r="D530" s="571" t="s">
        <v>1611</v>
      </c>
      <c r="E530" s="572" t="s">
        <v>496</v>
      </c>
      <c r="F530" s="506" t="s">
        <v>479</v>
      </c>
      <c r="G530" s="506" t="s">
        <v>1054</v>
      </c>
      <c r="H530" s="506" t="s">
        <v>452</v>
      </c>
      <c r="I530" s="506" t="s">
        <v>1055</v>
      </c>
      <c r="J530" s="506" t="s">
        <v>1056</v>
      </c>
      <c r="K530" s="506" t="s">
        <v>1057</v>
      </c>
      <c r="L530" s="507">
        <v>23.72</v>
      </c>
      <c r="M530" s="507">
        <v>71.16</v>
      </c>
      <c r="N530" s="506">
        <v>3</v>
      </c>
      <c r="O530" s="573">
        <v>1</v>
      </c>
      <c r="P530" s="507"/>
      <c r="Q530" s="527">
        <v>0</v>
      </c>
      <c r="R530" s="506"/>
      <c r="S530" s="527">
        <v>0</v>
      </c>
      <c r="T530" s="573"/>
      <c r="U530" s="528">
        <v>0</v>
      </c>
    </row>
    <row r="531" spans="1:21" ht="14.4" customHeight="1" x14ac:dyDescent="0.3">
      <c r="A531" s="505">
        <v>27</v>
      </c>
      <c r="B531" s="506" t="s">
        <v>478</v>
      </c>
      <c r="C531" s="506" t="s">
        <v>486</v>
      </c>
      <c r="D531" s="571" t="s">
        <v>1611</v>
      </c>
      <c r="E531" s="572" t="s">
        <v>496</v>
      </c>
      <c r="F531" s="506" t="s">
        <v>479</v>
      </c>
      <c r="G531" s="506" t="s">
        <v>1058</v>
      </c>
      <c r="H531" s="506" t="s">
        <v>452</v>
      </c>
      <c r="I531" s="506" t="s">
        <v>1495</v>
      </c>
      <c r="J531" s="506" t="s">
        <v>1496</v>
      </c>
      <c r="K531" s="506" t="s">
        <v>1497</v>
      </c>
      <c r="L531" s="507">
        <v>58.74</v>
      </c>
      <c r="M531" s="507">
        <v>58.74</v>
      </c>
      <c r="N531" s="506">
        <v>1</v>
      </c>
      <c r="O531" s="573">
        <v>1</v>
      </c>
      <c r="P531" s="507">
        <v>58.74</v>
      </c>
      <c r="Q531" s="527">
        <v>1</v>
      </c>
      <c r="R531" s="506">
        <v>1</v>
      </c>
      <c r="S531" s="527">
        <v>1</v>
      </c>
      <c r="T531" s="573">
        <v>1</v>
      </c>
      <c r="U531" s="528">
        <v>1</v>
      </c>
    </row>
    <row r="532" spans="1:21" ht="14.4" customHeight="1" x14ac:dyDescent="0.3">
      <c r="A532" s="505">
        <v>27</v>
      </c>
      <c r="B532" s="506" t="s">
        <v>478</v>
      </c>
      <c r="C532" s="506" t="s">
        <v>486</v>
      </c>
      <c r="D532" s="571" t="s">
        <v>1611</v>
      </c>
      <c r="E532" s="572" t="s">
        <v>496</v>
      </c>
      <c r="F532" s="506" t="s">
        <v>479</v>
      </c>
      <c r="G532" s="506" t="s">
        <v>719</v>
      </c>
      <c r="H532" s="506" t="s">
        <v>452</v>
      </c>
      <c r="I532" s="506" t="s">
        <v>1498</v>
      </c>
      <c r="J532" s="506" t="s">
        <v>721</v>
      </c>
      <c r="K532" s="506" t="s">
        <v>722</v>
      </c>
      <c r="L532" s="507">
        <v>91.11</v>
      </c>
      <c r="M532" s="507">
        <v>91.11</v>
      </c>
      <c r="N532" s="506">
        <v>1</v>
      </c>
      <c r="O532" s="573">
        <v>0.5</v>
      </c>
      <c r="P532" s="507"/>
      <c r="Q532" s="527">
        <v>0</v>
      </c>
      <c r="R532" s="506"/>
      <c r="S532" s="527">
        <v>0</v>
      </c>
      <c r="T532" s="573"/>
      <c r="U532" s="528">
        <v>0</v>
      </c>
    </row>
    <row r="533" spans="1:21" ht="14.4" customHeight="1" x14ac:dyDescent="0.3">
      <c r="A533" s="505">
        <v>27</v>
      </c>
      <c r="B533" s="506" t="s">
        <v>478</v>
      </c>
      <c r="C533" s="506" t="s">
        <v>486</v>
      </c>
      <c r="D533" s="571" t="s">
        <v>1611</v>
      </c>
      <c r="E533" s="572" t="s">
        <v>496</v>
      </c>
      <c r="F533" s="506" t="s">
        <v>479</v>
      </c>
      <c r="G533" s="506" t="s">
        <v>719</v>
      </c>
      <c r="H533" s="506" t="s">
        <v>452</v>
      </c>
      <c r="I533" s="506" t="s">
        <v>1065</v>
      </c>
      <c r="J533" s="506" t="s">
        <v>721</v>
      </c>
      <c r="K533" s="506" t="s">
        <v>1066</v>
      </c>
      <c r="L533" s="507">
        <v>182.22</v>
      </c>
      <c r="M533" s="507">
        <v>728.88</v>
      </c>
      <c r="N533" s="506">
        <v>4</v>
      </c>
      <c r="O533" s="573">
        <v>3</v>
      </c>
      <c r="P533" s="507">
        <v>546.66</v>
      </c>
      <c r="Q533" s="527">
        <v>0.75</v>
      </c>
      <c r="R533" s="506">
        <v>3</v>
      </c>
      <c r="S533" s="527">
        <v>0.75</v>
      </c>
      <c r="T533" s="573">
        <v>2</v>
      </c>
      <c r="U533" s="528">
        <v>0.66666666666666663</v>
      </c>
    </row>
    <row r="534" spans="1:21" ht="14.4" customHeight="1" x14ac:dyDescent="0.3">
      <c r="A534" s="505">
        <v>27</v>
      </c>
      <c r="B534" s="506" t="s">
        <v>478</v>
      </c>
      <c r="C534" s="506" t="s">
        <v>486</v>
      </c>
      <c r="D534" s="571" t="s">
        <v>1611</v>
      </c>
      <c r="E534" s="572" t="s">
        <v>496</v>
      </c>
      <c r="F534" s="506" t="s">
        <v>479</v>
      </c>
      <c r="G534" s="506" t="s">
        <v>719</v>
      </c>
      <c r="H534" s="506" t="s">
        <v>452</v>
      </c>
      <c r="I534" s="506" t="s">
        <v>1067</v>
      </c>
      <c r="J534" s="506" t="s">
        <v>721</v>
      </c>
      <c r="K534" s="506" t="s">
        <v>1066</v>
      </c>
      <c r="L534" s="507">
        <v>182.22</v>
      </c>
      <c r="M534" s="507">
        <v>546.66</v>
      </c>
      <c r="N534" s="506">
        <v>3</v>
      </c>
      <c r="O534" s="573">
        <v>2.5</v>
      </c>
      <c r="P534" s="507">
        <v>364.44</v>
      </c>
      <c r="Q534" s="527">
        <v>0.66666666666666674</v>
      </c>
      <c r="R534" s="506">
        <v>2</v>
      </c>
      <c r="S534" s="527">
        <v>0.66666666666666663</v>
      </c>
      <c r="T534" s="573">
        <v>2</v>
      </c>
      <c r="U534" s="528">
        <v>0.8</v>
      </c>
    </row>
    <row r="535" spans="1:21" ht="14.4" customHeight="1" x14ac:dyDescent="0.3">
      <c r="A535" s="505">
        <v>27</v>
      </c>
      <c r="B535" s="506" t="s">
        <v>478</v>
      </c>
      <c r="C535" s="506" t="s">
        <v>486</v>
      </c>
      <c r="D535" s="571" t="s">
        <v>1611</v>
      </c>
      <c r="E535" s="572" t="s">
        <v>496</v>
      </c>
      <c r="F535" s="506" t="s">
        <v>479</v>
      </c>
      <c r="G535" s="506" t="s">
        <v>719</v>
      </c>
      <c r="H535" s="506" t="s">
        <v>452</v>
      </c>
      <c r="I535" s="506" t="s">
        <v>723</v>
      </c>
      <c r="J535" s="506" t="s">
        <v>721</v>
      </c>
      <c r="K535" s="506" t="s">
        <v>724</v>
      </c>
      <c r="L535" s="507">
        <v>273.33</v>
      </c>
      <c r="M535" s="507">
        <v>273.33</v>
      </c>
      <c r="N535" s="506">
        <v>1</v>
      </c>
      <c r="O535" s="573">
        <v>0.5</v>
      </c>
      <c r="P535" s="507">
        <v>273.33</v>
      </c>
      <c r="Q535" s="527">
        <v>1</v>
      </c>
      <c r="R535" s="506">
        <v>1</v>
      </c>
      <c r="S535" s="527">
        <v>1</v>
      </c>
      <c r="T535" s="573">
        <v>0.5</v>
      </c>
      <c r="U535" s="528">
        <v>1</v>
      </c>
    </row>
    <row r="536" spans="1:21" ht="14.4" customHeight="1" x14ac:dyDescent="0.3">
      <c r="A536" s="505">
        <v>27</v>
      </c>
      <c r="B536" s="506" t="s">
        <v>478</v>
      </c>
      <c r="C536" s="506" t="s">
        <v>486</v>
      </c>
      <c r="D536" s="571" t="s">
        <v>1611</v>
      </c>
      <c r="E536" s="572" t="s">
        <v>496</v>
      </c>
      <c r="F536" s="506" t="s">
        <v>479</v>
      </c>
      <c r="G536" s="506" t="s">
        <v>725</v>
      </c>
      <c r="H536" s="506" t="s">
        <v>1612</v>
      </c>
      <c r="I536" s="506" t="s">
        <v>1070</v>
      </c>
      <c r="J536" s="506" t="s">
        <v>727</v>
      </c>
      <c r="K536" s="506" t="s">
        <v>617</v>
      </c>
      <c r="L536" s="507">
        <v>300.31</v>
      </c>
      <c r="M536" s="507">
        <v>300.31</v>
      </c>
      <c r="N536" s="506">
        <v>1</v>
      </c>
      <c r="O536" s="573">
        <v>0.5</v>
      </c>
      <c r="P536" s="507"/>
      <c r="Q536" s="527">
        <v>0</v>
      </c>
      <c r="R536" s="506"/>
      <c r="S536" s="527">
        <v>0</v>
      </c>
      <c r="T536" s="573"/>
      <c r="U536" s="528">
        <v>0</v>
      </c>
    </row>
    <row r="537" spans="1:21" ht="14.4" customHeight="1" x14ac:dyDescent="0.3">
      <c r="A537" s="505">
        <v>27</v>
      </c>
      <c r="B537" s="506" t="s">
        <v>478</v>
      </c>
      <c r="C537" s="506" t="s">
        <v>486</v>
      </c>
      <c r="D537" s="571" t="s">
        <v>1611</v>
      </c>
      <c r="E537" s="572" t="s">
        <v>496</v>
      </c>
      <c r="F537" s="506" t="s">
        <v>479</v>
      </c>
      <c r="G537" s="506" t="s">
        <v>1076</v>
      </c>
      <c r="H537" s="506" t="s">
        <v>452</v>
      </c>
      <c r="I537" s="506" t="s">
        <v>1077</v>
      </c>
      <c r="J537" s="506" t="s">
        <v>1078</v>
      </c>
      <c r="K537" s="506" t="s">
        <v>1079</v>
      </c>
      <c r="L537" s="507">
        <v>0</v>
      </c>
      <c r="M537" s="507">
        <v>0</v>
      </c>
      <c r="N537" s="506">
        <v>2</v>
      </c>
      <c r="O537" s="573">
        <v>0.5</v>
      </c>
      <c r="P537" s="507"/>
      <c r="Q537" s="527"/>
      <c r="R537" s="506"/>
      <c r="S537" s="527">
        <v>0</v>
      </c>
      <c r="T537" s="573"/>
      <c r="U537" s="528">
        <v>0</v>
      </c>
    </row>
    <row r="538" spans="1:21" ht="14.4" customHeight="1" x14ac:dyDescent="0.3">
      <c r="A538" s="505">
        <v>27</v>
      </c>
      <c r="B538" s="506" t="s">
        <v>478</v>
      </c>
      <c r="C538" s="506" t="s">
        <v>486</v>
      </c>
      <c r="D538" s="571" t="s">
        <v>1611</v>
      </c>
      <c r="E538" s="572" t="s">
        <v>496</v>
      </c>
      <c r="F538" s="506" t="s">
        <v>479</v>
      </c>
      <c r="G538" s="506" t="s">
        <v>733</v>
      </c>
      <c r="H538" s="506" t="s">
        <v>452</v>
      </c>
      <c r="I538" s="506" t="s">
        <v>1499</v>
      </c>
      <c r="J538" s="506" t="s">
        <v>1093</v>
      </c>
      <c r="K538" s="506" t="s">
        <v>1500</v>
      </c>
      <c r="L538" s="507">
        <v>1065.51</v>
      </c>
      <c r="M538" s="507">
        <v>3196.5299999999997</v>
      </c>
      <c r="N538" s="506">
        <v>3</v>
      </c>
      <c r="O538" s="573">
        <v>0.5</v>
      </c>
      <c r="P538" s="507"/>
      <c r="Q538" s="527">
        <v>0</v>
      </c>
      <c r="R538" s="506"/>
      <c r="S538" s="527">
        <v>0</v>
      </c>
      <c r="T538" s="573"/>
      <c r="U538" s="528">
        <v>0</v>
      </c>
    </row>
    <row r="539" spans="1:21" ht="14.4" customHeight="1" x14ac:dyDescent="0.3">
      <c r="A539" s="505">
        <v>27</v>
      </c>
      <c r="B539" s="506" t="s">
        <v>478</v>
      </c>
      <c r="C539" s="506" t="s">
        <v>486</v>
      </c>
      <c r="D539" s="571" t="s">
        <v>1611</v>
      </c>
      <c r="E539" s="572" t="s">
        <v>496</v>
      </c>
      <c r="F539" s="506" t="s">
        <v>479</v>
      </c>
      <c r="G539" s="506" t="s">
        <v>733</v>
      </c>
      <c r="H539" s="506" t="s">
        <v>452</v>
      </c>
      <c r="I539" s="506" t="s">
        <v>1092</v>
      </c>
      <c r="J539" s="506" t="s">
        <v>1093</v>
      </c>
      <c r="K539" s="506" t="s">
        <v>1094</v>
      </c>
      <c r="L539" s="507">
        <v>3480.65</v>
      </c>
      <c r="M539" s="507">
        <v>10441.950000000001</v>
      </c>
      <c r="N539" s="506">
        <v>3</v>
      </c>
      <c r="O539" s="573">
        <v>2</v>
      </c>
      <c r="P539" s="507">
        <v>3480.65</v>
      </c>
      <c r="Q539" s="527">
        <v>0.33333333333333331</v>
      </c>
      <c r="R539" s="506">
        <v>1</v>
      </c>
      <c r="S539" s="527">
        <v>0.33333333333333331</v>
      </c>
      <c r="T539" s="573">
        <v>0.5</v>
      </c>
      <c r="U539" s="528">
        <v>0.25</v>
      </c>
    </row>
    <row r="540" spans="1:21" ht="14.4" customHeight="1" x14ac:dyDescent="0.3">
      <c r="A540" s="505">
        <v>27</v>
      </c>
      <c r="B540" s="506" t="s">
        <v>478</v>
      </c>
      <c r="C540" s="506" t="s">
        <v>486</v>
      </c>
      <c r="D540" s="571" t="s">
        <v>1611</v>
      </c>
      <c r="E540" s="572" t="s">
        <v>496</v>
      </c>
      <c r="F540" s="506" t="s">
        <v>479</v>
      </c>
      <c r="G540" s="506" t="s">
        <v>733</v>
      </c>
      <c r="H540" s="506" t="s">
        <v>1612</v>
      </c>
      <c r="I540" s="506" t="s">
        <v>737</v>
      </c>
      <c r="J540" s="506" t="s">
        <v>738</v>
      </c>
      <c r="K540" s="506" t="s">
        <v>739</v>
      </c>
      <c r="L540" s="507">
        <v>664.29</v>
      </c>
      <c r="M540" s="507">
        <v>1328.58</v>
      </c>
      <c r="N540" s="506">
        <v>2</v>
      </c>
      <c r="O540" s="573">
        <v>1</v>
      </c>
      <c r="P540" s="507">
        <v>1328.58</v>
      </c>
      <c r="Q540" s="527">
        <v>1</v>
      </c>
      <c r="R540" s="506">
        <v>2</v>
      </c>
      <c r="S540" s="527">
        <v>1</v>
      </c>
      <c r="T540" s="573">
        <v>1</v>
      </c>
      <c r="U540" s="528">
        <v>1</v>
      </c>
    </row>
    <row r="541" spans="1:21" ht="14.4" customHeight="1" x14ac:dyDescent="0.3">
      <c r="A541" s="505">
        <v>27</v>
      </c>
      <c r="B541" s="506" t="s">
        <v>478</v>
      </c>
      <c r="C541" s="506" t="s">
        <v>486</v>
      </c>
      <c r="D541" s="571" t="s">
        <v>1611</v>
      </c>
      <c r="E541" s="572" t="s">
        <v>496</v>
      </c>
      <c r="F541" s="506" t="s">
        <v>479</v>
      </c>
      <c r="G541" s="506" t="s">
        <v>740</v>
      </c>
      <c r="H541" s="506" t="s">
        <v>452</v>
      </c>
      <c r="I541" s="506" t="s">
        <v>1501</v>
      </c>
      <c r="J541" s="506" t="s">
        <v>1502</v>
      </c>
      <c r="K541" s="506" t="s">
        <v>1503</v>
      </c>
      <c r="L541" s="507">
        <v>62.18</v>
      </c>
      <c r="M541" s="507">
        <v>186.54</v>
      </c>
      <c r="N541" s="506">
        <v>3</v>
      </c>
      <c r="O541" s="573">
        <v>0.5</v>
      </c>
      <c r="P541" s="507">
        <v>186.54</v>
      </c>
      <c r="Q541" s="527">
        <v>1</v>
      </c>
      <c r="R541" s="506">
        <v>3</v>
      </c>
      <c r="S541" s="527">
        <v>1</v>
      </c>
      <c r="T541" s="573">
        <v>0.5</v>
      </c>
      <c r="U541" s="528">
        <v>1</v>
      </c>
    </row>
    <row r="542" spans="1:21" ht="14.4" customHeight="1" x14ac:dyDescent="0.3">
      <c r="A542" s="505">
        <v>27</v>
      </c>
      <c r="B542" s="506" t="s">
        <v>478</v>
      </c>
      <c r="C542" s="506" t="s">
        <v>486</v>
      </c>
      <c r="D542" s="571" t="s">
        <v>1611</v>
      </c>
      <c r="E542" s="572" t="s">
        <v>496</v>
      </c>
      <c r="F542" s="506" t="s">
        <v>479</v>
      </c>
      <c r="G542" s="506" t="s">
        <v>570</v>
      </c>
      <c r="H542" s="506" t="s">
        <v>1612</v>
      </c>
      <c r="I542" s="506" t="s">
        <v>571</v>
      </c>
      <c r="J542" s="506" t="s">
        <v>572</v>
      </c>
      <c r="K542" s="506" t="s">
        <v>573</v>
      </c>
      <c r="L542" s="507">
        <v>556.04</v>
      </c>
      <c r="M542" s="507">
        <v>2780.2</v>
      </c>
      <c r="N542" s="506">
        <v>5</v>
      </c>
      <c r="O542" s="573">
        <v>2.5</v>
      </c>
      <c r="P542" s="507">
        <v>1112.08</v>
      </c>
      <c r="Q542" s="527">
        <v>0.4</v>
      </c>
      <c r="R542" s="506">
        <v>2</v>
      </c>
      <c r="S542" s="527">
        <v>0.4</v>
      </c>
      <c r="T542" s="573">
        <v>1</v>
      </c>
      <c r="U542" s="528">
        <v>0.4</v>
      </c>
    </row>
    <row r="543" spans="1:21" ht="14.4" customHeight="1" x14ac:dyDescent="0.3">
      <c r="A543" s="505">
        <v>27</v>
      </c>
      <c r="B543" s="506" t="s">
        <v>478</v>
      </c>
      <c r="C543" s="506" t="s">
        <v>486</v>
      </c>
      <c r="D543" s="571" t="s">
        <v>1611</v>
      </c>
      <c r="E543" s="572" t="s">
        <v>496</v>
      </c>
      <c r="F543" s="506" t="s">
        <v>479</v>
      </c>
      <c r="G543" s="506" t="s">
        <v>570</v>
      </c>
      <c r="H543" s="506" t="s">
        <v>1612</v>
      </c>
      <c r="I543" s="506" t="s">
        <v>1504</v>
      </c>
      <c r="J543" s="506" t="s">
        <v>572</v>
      </c>
      <c r="K543" s="506" t="s">
        <v>1505</v>
      </c>
      <c r="L543" s="507">
        <v>185.34</v>
      </c>
      <c r="M543" s="507">
        <v>556.02</v>
      </c>
      <c r="N543" s="506">
        <v>3</v>
      </c>
      <c r="O543" s="573">
        <v>0.5</v>
      </c>
      <c r="P543" s="507">
        <v>556.02</v>
      </c>
      <c r="Q543" s="527">
        <v>1</v>
      </c>
      <c r="R543" s="506">
        <v>3</v>
      </c>
      <c r="S543" s="527">
        <v>1</v>
      </c>
      <c r="T543" s="573">
        <v>0.5</v>
      </c>
      <c r="U543" s="528">
        <v>1</v>
      </c>
    </row>
    <row r="544" spans="1:21" ht="14.4" customHeight="1" x14ac:dyDescent="0.3">
      <c r="A544" s="505">
        <v>27</v>
      </c>
      <c r="B544" s="506" t="s">
        <v>478</v>
      </c>
      <c r="C544" s="506" t="s">
        <v>486</v>
      </c>
      <c r="D544" s="571" t="s">
        <v>1611</v>
      </c>
      <c r="E544" s="572" t="s">
        <v>496</v>
      </c>
      <c r="F544" s="506" t="s">
        <v>479</v>
      </c>
      <c r="G544" s="506" t="s">
        <v>744</v>
      </c>
      <c r="H544" s="506" t="s">
        <v>1612</v>
      </c>
      <c r="I544" s="506" t="s">
        <v>745</v>
      </c>
      <c r="J544" s="506" t="s">
        <v>746</v>
      </c>
      <c r="K544" s="506" t="s">
        <v>747</v>
      </c>
      <c r="L544" s="507">
        <v>42.51</v>
      </c>
      <c r="M544" s="507">
        <v>85.02</v>
      </c>
      <c r="N544" s="506">
        <v>2</v>
      </c>
      <c r="O544" s="573">
        <v>0.5</v>
      </c>
      <c r="P544" s="507"/>
      <c r="Q544" s="527">
        <v>0</v>
      </c>
      <c r="R544" s="506"/>
      <c r="S544" s="527">
        <v>0</v>
      </c>
      <c r="T544" s="573"/>
      <c r="U544" s="528">
        <v>0</v>
      </c>
    </row>
    <row r="545" spans="1:21" ht="14.4" customHeight="1" x14ac:dyDescent="0.3">
      <c r="A545" s="505">
        <v>27</v>
      </c>
      <c r="B545" s="506" t="s">
        <v>478</v>
      </c>
      <c r="C545" s="506" t="s">
        <v>486</v>
      </c>
      <c r="D545" s="571" t="s">
        <v>1611</v>
      </c>
      <c r="E545" s="572" t="s">
        <v>496</v>
      </c>
      <c r="F545" s="506" t="s">
        <v>479</v>
      </c>
      <c r="G545" s="506" t="s">
        <v>744</v>
      </c>
      <c r="H545" s="506" t="s">
        <v>1612</v>
      </c>
      <c r="I545" s="506" t="s">
        <v>1098</v>
      </c>
      <c r="J545" s="506" t="s">
        <v>746</v>
      </c>
      <c r="K545" s="506" t="s">
        <v>1099</v>
      </c>
      <c r="L545" s="507">
        <v>85.02</v>
      </c>
      <c r="M545" s="507">
        <v>85.02</v>
      </c>
      <c r="N545" s="506">
        <v>1</v>
      </c>
      <c r="O545" s="573">
        <v>0.5</v>
      </c>
      <c r="P545" s="507">
        <v>85.02</v>
      </c>
      <c r="Q545" s="527">
        <v>1</v>
      </c>
      <c r="R545" s="506">
        <v>1</v>
      </c>
      <c r="S545" s="527">
        <v>1</v>
      </c>
      <c r="T545" s="573">
        <v>0.5</v>
      </c>
      <c r="U545" s="528">
        <v>1</v>
      </c>
    </row>
    <row r="546" spans="1:21" ht="14.4" customHeight="1" x14ac:dyDescent="0.3">
      <c r="A546" s="505">
        <v>27</v>
      </c>
      <c r="B546" s="506" t="s">
        <v>478</v>
      </c>
      <c r="C546" s="506" t="s">
        <v>486</v>
      </c>
      <c r="D546" s="571" t="s">
        <v>1611</v>
      </c>
      <c r="E546" s="572" t="s">
        <v>496</v>
      </c>
      <c r="F546" s="506" t="s">
        <v>479</v>
      </c>
      <c r="G546" s="506" t="s">
        <v>748</v>
      </c>
      <c r="H546" s="506" t="s">
        <v>452</v>
      </c>
      <c r="I546" s="506" t="s">
        <v>949</v>
      </c>
      <c r="J546" s="506" t="s">
        <v>950</v>
      </c>
      <c r="K546" s="506" t="s">
        <v>751</v>
      </c>
      <c r="L546" s="507">
        <v>32.81</v>
      </c>
      <c r="M546" s="507">
        <v>328.1</v>
      </c>
      <c r="N546" s="506">
        <v>10</v>
      </c>
      <c r="O546" s="573">
        <v>1</v>
      </c>
      <c r="P546" s="507">
        <v>164.05</v>
      </c>
      <c r="Q546" s="527">
        <v>0.5</v>
      </c>
      <c r="R546" s="506">
        <v>5</v>
      </c>
      <c r="S546" s="527">
        <v>0.5</v>
      </c>
      <c r="T546" s="573">
        <v>0.5</v>
      </c>
      <c r="U546" s="528">
        <v>0.5</v>
      </c>
    </row>
    <row r="547" spans="1:21" ht="14.4" customHeight="1" x14ac:dyDescent="0.3">
      <c r="A547" s="505">
        <v>27</v>
      </c>
      <c r="B547" s="506" t="s">
        <v>478</v>
      </c>
      <c r="C547" s="506" t="s">
        <v>486</v>
      </c>
      <c r="D547" s="571" t="s">
        <v>1611</v>
      </c>
      <c r="E547" s="572" t="s">
        <v>496</v>
      </c>
      <c r="F547" s="506" t="s">
        <v>479</v>
      </c>
      <c r="G547" s="506" t="s">
        <v>756</v>
      </c>
      <c r="H547" s="506" t="s">
        <v>452</v>
      </c>
      <c r="I547" s="506" t="s">
        <v>760</v>
      </c>
      <c r="J547" s="506" t="s">
        <v>761</v>
      </c>
      <c r="K547" s="506" t="s">
        <v>762</v>
      </c>
      <c r="L547" s="507">
        <v>45.03</v>
      </c>
      <c r="M547" s="507">
        <v>135.09</v>
      </c>
      <c r="N547" s="506">
        <v>3</v>
      </c>
      <c r="O547" s="573">
        <v>0.5</v>
      </c>
      <c r="P547" s="507"/>
      <c r="Q547" s="527">
        <v>0</v>
      </c>
      <c r="R547" s="506"/>
      <c r="S547" s="527">
        <v>0</v>
      </c>
      <c r="T547" s="573"/>
      <c r="U547" s="528">
        <v>0</v>
      </c>
    </row>
    <row r="548" spans="1:21" ht="14.4" customHeight="1" x14ac:dyDescent="0.3">
      <c r="A548" s="505">
        <v>27</v>
      </c>
      <c r="B548" s="506" t="s">
        <v>478</v>
      </c>
      <c r="C548" s="506" t="s">
        <v>486</v>
      </c>
      <c r="D548" s="571" t="s">
        <v>1611</v>
      </c>
      <c r="E548" s="572" t="s">
        <v>496</v>
      </c>
      <c r="F548" s="506" t="s">
        <v>479</v>
      </c>
      <c r="G548" s="506" t="s">
        <v>1506</v>
      </c>
      <c r="H548" s="506" t="s">
        <v>452</v>
      </c>
      <c r="I548" s="506" t="s">
        <v>1507</v>
      </c>
      <c r="J548" s="506" t="s">
        <v>1508</v>
      </c>
      <c r="K548" s="506" t="s">
        <v>1509</v>
      </c>
      <c r="L548" s="507">
        <v>0</v>
      </c>
      <c r="M548" s="507">
        <v>0</v>
      </c>
      <c r="N548" s="506">
        <v>1</v>
      </c>
      <c r="O548" s="573">
        <v>1</v>
      </c>
      <c r="P548" s="507"/>
      <c r="Q548" s="527"/>
      <c r="R548" s="506"/>
      <c r="S548" s="527">
        <v>0</v>
      </c>
      <c r="T548" s="573"/>
      <c r="U548" s="528">
        <v>0</v>
      </c>
    </row>
    <row r="549" spans="1:21" ht="14.4" customHeight="1" x14ac:dyDescent="0.3">
      <c r="A549" s="505">
        <v>27</v>
      </c>
      <c r="B549" s="506" t="s">
        <v>478</v>
      </c>
      <c r="C549" s="506" t="s">
        <v>486</v>
      </c>
      <c r="D549" s="571" t="s">
        <v>1611</v>
      </c>
      <c r="E549" s="572" t="s">
        <v>496</v>
      </c>
      <c r="F549" s="506" t="s">
        <v>479</v>
      </c>
      <c r="G549" s="506" t="s">
        <v>578</v>
      </c>
      <c r="H549" s="506" t="s">
        <v>452</v>
      </c>
      <c r="I549" s="506" t="s">
        <v>579</v>
      </c>
      <c r="J549" s="506" t="s">
        <v>580</v>
      </c>
      <c r="K549" s="506" t="s">
        <v>581</v>
      </c>
      <c r="L549" s="507">
        <v>164.01</v>
      </c>
      <c r="M549" s="507">
        <v>164.01</v>
      </c>
      <c r="N549" s="506">
        <v>1</v>
      </c>
      <c r="O549" s="573">
        <v>0.5</v>
      </c>
      <c r="P549" s="507"/>
      <c r="Q549" s="527">
        <v>0</v>
      </c>
      <c r="R549" s="506"/>
      <c r="S549" s="527">
        <v>0</v>
      </c>
      <c r="T549" s="573"/>
      <c r="U549" s="528">
        <v>0</v>
      </c>
    </row>
    <row r="550" spans="1:21" ht="14.4" customHeight="1" x14ac:dyDescent="0.3">
      <c r="A550" s="505">
        <v>27</v>
      </c>
      <c r="B550" s="506" t="s">
        <v>478</v>
      </c>
      <c r="C550" s="506" t="s">
        <v>486</v>
      </c>
      <c r="D550" s="571" t="s">
        <v>1611</v>
      </c>
      <c r="E550" s="572" t="s">
        <v>496</v>
      </c>
      <c r="F550" s="506" t="s">
        <v>479</v>
      </c>
      <c r="G550" s="506" t="s">
        <v>578</v>
      </c>
      <c r="H550" s="506" t="s">
        <v>452</v>
      </c>
      <c r="I550" s="506" t="s">
        <v>763</v>
      </c>
      <c r="J550" s="506" t="s">
        <v>580</v>
      </c>
      <c r="K550" s="506" t="s">
        <v>764</v>
      </c>
      <c r="L550" s="507">
        <v>49.2</v>
      </c>
      <c r="M550" s="507">
        <v>49.2</v>
      </c>
      <c r="N550" s="506">
        <v>1</v>
      </c>
      <c r="O550" s="573">
        <v>1</v>
      </c>
      <c r="P550" s="507"/>
      <c r="Q550" s="527">
        <v>0</v>
      </c>
      <c r="R550" s="506"/>
      <c r="S550" s="527">
        <v>0</v>
      </c>
      <c r="T550" s="573"/>
      <c r="U550" s="528">
        <v>0</v>
      </c>
    </row>
    <row r="551" spans="1:21" ht="14.4" customHeight="1" x14ac:dyDescent="0.3">
      <c r="A551" s="505">
        <v>27</v>
      </c>
      <c r="B551" s="506" t="s">
        <v>478</v>
      </c>
      <c r="C551" s="506" t="s">
        <v>486</v>
      </c>
      <c r="D551" s="571" t="s">
        <v>1611</v>
      </c>
      <c r="E551" s="572" t="s">
        <v>496</v>
      </c>
      <c r="F551" s="506" t="s">
        <v>479</v>
      </c>
      <c r="G551" s="506" t="s">
        <v>578</v>
      </c>
      <c r="H551" s="506" t="s">
        <v>452</v>
      </c>
      <c r="I551" s="506" t="s">
        <v>1510</v>
      </c>
      <c r="J551" s="506" t="s">
        <v>583</v>
      </c>
      <c r="K551" s="506" t="s">
        <v>1511</v>
      </c>
      <c r="L551" s="507">
        <v>164.01</v>
      </c>
      <c r="M551" s="507">
        <v>164.01</v>
      </c>
      <c r="N551" s="506">
        <v>1</v>
      </c>
      <c r="O551" s="573">
        <v>0.5</v>
      </c>
      <c r="P551" s="507">
        <v>164.01</v>
      </c>
      <c r="Q551" s="527">
        <v>1</v>
      </c>
      <c r="R551" s="506">
        <v>1</v>
      </c>
      <c r="S551" s="527">
        <v>1</v>
      </c>
      <c r="T551" s="573">
        <v>0.5</v>
      </c>
      <c r="U551" s="528">
        <v>1</v>
      </c>
    </row>
    <row r="552" spans="1:21" ht="14.4" customHeight="1" x14ac:dyDescent="0.3">
      <c r="A552" s="505">
        <v>27</v>
      </c>
      <c r="B552" s="506" t="s">
        <v>478</v>
      </c>
      <c r="C552" s="506" t="s">
        <v>486</v>
      </c>
      <c r="D552" s="571" t="s">
        <v>1611</v>
      </c>
      <c r="E552" s="572" t="s">
        <v>496</v>
      </c>
      <c r="F552" s="506" t="s">
        <v>479</v>
      </c>
      <c r="G552" s="506" t="s">
        <v>578</v>
      </c>
      <c r="H552" s="506" t="s">
        <v>452</v>
      </c>
      <c r="I552" s="506" t="s">
        <v>765</v>
      </c>
      <c r="J552" s="506" t="s">
        <v>766</v>
      </c>
      <c r="K552" s="506" t="s">
        <v>767</v>
      </c>
      <c r="L552" s="507">
        <v>49.2</v>
      </c>
      <c r="M552" s="507">
        <v>49.2</v>
      </c>
      <c r="N552" s="506">
        <v>1</v>
      </c>
      <c r="O552" s="573">
        <v>1</v>
      </c>
      <c r="P552" s="507">
        <v>49.2</v>
      </c>
      <c r="Q552" s="527">
        <v>1</v>
      </c>
      <c r="R552" s="506">
        <v>1</v>
      </c>
      <c r="S552" s="527">
        <v>1</v>
      </c>
      <c r="T552" s="573">
        <v>1</v>
      </c>
      <c r="U552" s="528">
        <v>1</v>
      </c>
    </row>
    <row r="553" spans="1:21" ht="14.4" customHeight="1" x14ac:dyDescent="0.3">
      <c r="A553" s="505">
        <v>27</v>
      </c>
      <c r="B553" s="506" t="s">
        <v>478</v>
      </c>
      <c r="C553" s="506" t="s">
        <v>486</v>
      </c>
      <c r="D553" s="571" t="s">
        <v>1611</v>
      </c>
      <c r="E553" s="572" t="s">
        <v>496</v>
      </c>
      <c r="F553" s="506" t="s">
        <v>479</v>
      </c>
      <c r="G553" s="506" t="s">
        <v>1512</v>
      </c>
      <c r="H553" s="506" t="s">
        <v>452</v>
      </c>
      <c r="I553" s="506" t="s">
        <v>1513</v>
      </c>
      <c r="J553" s="506" t="s">
        <v>1514</v>
      </c>
      <c r="K553" s="506" t="s">
        <v>1515</v>
      </c>
      <c r="L553" s="507">
        <v>169.54</v>
      </c>
      <c r="M553" s="507">
        <v>339.08</v>
      </c>
      <c r="N553" s="506">
        <v>2</v>
      </c>
      <c r="O553" s="573">
        <v>1</v>
      </c>
      <c r="P553" s="507">
        <v>339.08</v>
      </c>
      <c r="Q553" s="527">
        <v>1</v>
      </c>
      <c r="R553" s="506">
        <v>2</v>
      </c>
      <c r="S553" s="527">
        <v>1</v>
      </c>
      <c r="T553" s="573">
        <v>1</v>
      </c>
      <c r="U553" s="528">
        <v>1</v>
      </c>
    </row>
    <row r="554" spans="1:21" ht="14.4" customHeight="1" x14ac:dyDescent="0.3">
      <c r="A554" s="505">
        <v>27</v>
      </c>
      <c r="B554" s="506" t="s">
        <v>478</v>
      </c>
      <c r="C554" s="506" t="s">
        <v>486</v>
      </c>
      <c r="D554" s="571" t="s">
        <v>1611</v>
      </c>
      <c r="E554" s="572" t="s">
        <v>496</v>
      </c>
      <c r="F554" s="506" t="s">
        <v>479</v>
      </c>
      <c r="G554" s="506" t="s">
        <v>1130</v>
      </c>
      <c r="H554" s="506" t="s">
        <v>452</v>
      </c>
      <c r="I554" s="506" t="s">
        <v>1516</v>
      </c>
      <c r="J554" s="506" t="s">
        <v>1132</v>
      </c>
      <c r="K554" s="506" t="s">
        <v>1517</v>
      </c>
      <c r="L554" s="507">
        <v>118.65</v>
      </c>
      <c r="M554" s="507">
        <v>355.95000000000005</v>
      </c>
      <c r="N554" s="506">
        <v>3</v>
      </c>
      <c r="O554" s="573">
        <v>1</v>
      </c>
      <c r="P554" s="507"/>
      <c r="Q554" s="527">
        <v>0</v>
      </c>
      <c r="R554" s="506"/>
      <c r="S554" s="527">
        <v>0</v>
      </c>
      <c r="T554" s="573"/>
      <c r="U554" s="528">
        <v>0</v>
      </c>
    </row>
    <row r="555" spans="1:21" ht="14.4" customHeight="1" x14ac:dyDescent="0.3">
      <c r="A555" s="505">
        <v>27</v>
      </c>
      <c r="B555" s="506" t="s">
        <v>478</v>
      </c>
      <c r="C555" s="506" t="s">
        <v>486</v>
      </c>
      <c r="D555" s="571" t="s">
        <v>1611</v>
      </c>
      <c r="E555" s="572" t="s">
        <v>496</v>
      </c>
      <c r="F555" s="506" t="s">
        <v>479</v>
      </c>
      <c r="G555" s="506" t="s">
        <v>1130</v>
      </c>
      <c r="H555" s="506" t="s">
        <v>452</v>
      </c>
      <c r="I555" s="506" t="s">
        <v>1518</v>
      </c>
      <c r="J555" s="506" t="s">
        <v>1132</v>
      </c>
      <c r="K555" s="506" t="s">
        <v>1135</v>
      </c>
      <c r="L555" s="507">
        <v>296.62</v>
      </c>
      <c r="M555" s="507">
        <v>296.62</v>
      </c>
      <c r="N555" s="506">
        <v>1</v>
      </c>
      <c r="O555" s="573">
        <v>0.5</v>
      </c>
      <c r="P555" s="507">
        <v>296.62</v>
      </c>
      <c r="Q555" s="527">
        <v>1</v>
      </c>
      <c r="R555" s="506">
        <v>1</v>
      </c>
      <c r="S555" s="527">
        <v>1</v>
      </c>
      <c r="T555" s="573">
        <v>0.5</v>
      </c>
      <c r="U555" s="528">
        <v>1</v>
      </c>
    </row>
    <row r="556" spans="1:21" ht="14.4" customHeight="1" x14ac:dyDescent="0.3">
      <c r="A556" s="505">
        <v>27</v>
      </c>
      <c r="B556" s="506" t="s">
        <v>478</v>
      </c>
      <c r="C556" s="506" t="s">
        <v>486</v>
      </c>
      <c r="D556" s="571" t="s">
        <v>1611</v>
      </c>
      <c r="E556" s="572" t="s">
        <v>496</v>
      </c>
      <c r="F556" s="506" t="s">
        <v>479</v>
      </c>
      <c r="G556" s="506" t="s">
        <v>1136</v>
      </c>
      <c r="H556" s="506" t="s">
        <v>452</v>
      </c>
      <c r="I556" s="506" t="s">
        <v>1137</v>
      </c>
      <c r="J556" s="506" t="s">
        <v>1138</v>
      </c>
      <c r="K556" s="506" t="s">
        <v>1139</v>
      </c>
      <c r="L556" s="507">
        <v>1965.69</v>
      </c>
      <c r="M556" s="507">
        <v>1965.69</v>
      </c>
      <c r="N556" s="506">
        <v>1</v>
      </c>
      <c r="O556" s="573">
        <v>1</v>
      </c>
      <c r="P556" s="507">
        <v>1965.69</v>
      </c>
      <c r="Q556" s="527">
        <v>1</v>
      </c>
      <c r="R556" s="506">
        <v>1</v>
      </c>
      <c r="S556" s="527">
        <v>1</v>
      </c>
      <c r="T556" s="573">
        <v>1</v>
      </c>
      <c r="U556" s="528">
        <v>1</v>
      </c>
    </row>
    <row r="557" spans="1:21" ht="14.4" customHeight="1" x14ac:dyDescent="0.3">
      <c r="A557" s="505">
        <v>27</v>
      </c>
      <c r="B557" s="506" t="s">
        <v>478</v>
      </c>
      <c r="C557" s="506" t="s">
        <v>486</v>
      </c>
      <c r="D557" s="571" t="s">
        <v>1611</v>
      </c>
      <c r="E557" s="572" t="s">
        <v>496</v>
      </c>
      <c r="F557" s="506" t="s">
        <v>479</v>
      </c>
      <c r="G557" s="506" t="s">
        <v>1519</v>
      </c>
      <c r="H557" s="506" t="s">
        <v>452</v>
      </c>
      <c r="I557" s="506" t="s">
        <v>1520</v>
      </c>
      <c r="J557" s="506" t="s">
        <v>1521</v>
      </c>
      <c r="K557" s="506" t="s">
        <v>1522</v>
      </c>
      <c r="L557" s="507">
        <v>0</v>
      </c>
      <c r="M557" s="507">
        <v>0</v>
      </c>
      <c r="N557" s="506">
        <v>2</v>
      </c>
      <c r="O557" s="573">
        <v>1.5</v>
      </c>
      <c r="P557" s="507">
        <v>0</v>
      </c>
      <c r="Q557" s="527"/>
      <c r="R557" s="506">
        <v>1</v>
      </c>
      <c r="S557" s="527">
        <v>0.5</v>
      </c>
      <c r="T557" s="573">
        <v>0.5</v>
      </c>
      <c r="U557" s="528">
        <v>0.33333333333333331</v>
      </c>
    </row>
    <row r="558" spans="1:21" ht="14.4" customHeight="1" x14ac:dyDescent="0.3">
      <c r="A558" s="505">
        <v>27</v>
      </c>
      <c r="B558" s="506" t="s">
        <v>478</v>
      </c>
      <c r="C558" s="506" t="s">
        <v>486</v>
      </c>
      <c r="D558" s="571" t="s">
        <v>1611</v>
      </c>
      <c r="E558" s="572" t="s">
        <v>496</v>
      </c>
      <c r="F558" s="506" t="s">
        <v>479</v>
      </c>
      <c r="G558" s="506" t="s">
        <v>768</v>
      </c>
      <c r="H558" s="506" t="s">
        <v>1612</v>
      </c>
      <c r="I558" s="506" t="s">
        <v>1523</v>
      </c>
      <c r="J558" s="506" t="s">
        <v>1163</v>
      </c>
      <c r="K558" s="506" t="s">
        <v>1524</v>
      </c>
      <c r="L558" s="507">
        <v>29.27</v>
      </c>
      <c r="M558" s="507">
        <v>117.08</v>
      </c>
      <c r="N558" s="506">
        <v>4</v>
      </c>
      <c r="O558" s="573">
        <v>1</v>
      </c>
      <c r="P558" s="507">
        <v>58.54</v>
      </c>
      <c r="Q558" s="527">
        <v>0.5</v>
      </c>
      <c r="R558" s="506">
        <v>2</v>
      </c>
      <c r="S558" s="527">
        <v>0.5</v>
      </c>
      <c r="T558" s="573">
        <v>0.5</v>
      </c>
      <c r="U558" s="528">
        <v>0.5</v>
      </c>
    </row>
    <row r="559" spans="1:21" ht="14.4" customHeight="1" x14ac:dyDescent="0.3">
      <c r="A559" s="505">
        <v>27</v>
      </c>
      <c r="B559" s="506" t="s">
        <v>478</v>
      </c>
      <c r="C559" s="506" t="s">
        <v>486</v>
      </c>
      <c r="D559" s="571" t="s">
        <v>1611</v>
      </c>
      <c r="E559" s="572" t="s">
        <v>496</v>
      </c>
      <c r="F559" s="506" t="s">
        <v>479</v>
      </c>
      <c r="G559" s="506" t="s">
        <v>768</v>
      </c>
      <c r="H559" s="506" t="s">
        <v>452</v>
      </c>
      <c r="I559" s="506" t="s">
        <v>1525</v>
      </c>
      <c r="J559" s="506" t="s">
        <v>770</v>
      </c>
      <c r="K559" s="506" t="s">
        <v>1526</v>
      </c>
      <c r="L559" s="507">
        <v>105.32</v>
      </c>
      <c r="M559" s="507">
        <v>210.64</v>
      </c>
      <c r="N559" s="506">
        <v>2</v>
      </c>
      <c r="O559" s="573">
        <v>1</v>
      </c>
      <c r="P559" s="507"/>
      <c r="Q559" s="527">
        <v>0</v>
      </c>
      <c r="R559" s="506"/>
      <c r="S559" s="527">
        <v>0</v>
      </c>
      <c r="T559" s="573"/>
      <c r="U559" s="528">
        <v>0</v>
      </c>
    </row>
    <row r="560" spans="1:21" ht="14.4" customHeight="1" x14ac:dyDescent="0.3">
      <c r="A560" s="505">
        <v>27</v>
      </c>
      <c r="B560" s="506" t="s">
        <v>478</v>
      </c>
      <c r="C560" s="506" t="s">
        <v>486</v>
      </c>
      <c r="D560" s="571" t="s">
        <v>1611</v>
      </c>
      <c r="E560" s="572" t="s">
        <v>496</v>
      </c>
      <c r="F560" s="506" t="s">
        <v>479</v>
      </c>
      <c r="G560" s="506" t="s">
        <v>768</v>
      </c>
      <c r="H560" s="506" t="s">
        <v>452</v>
      </c>
      <c r="I560" s="506" t="s">
        <v>769</v>
      </c>
      <c r="J560" s="506" t="s">
        <v>770</v>
      </c>
      <c r="K560" s="506" t="s">
        <v>771</v>
      </c>
      <c r="L560" s="507">
        <v>8.7899999999999991</v>
      </c>
      <c r="M560" s="507">
        <v>52.739999999999995</v>
      </c>
      <c r="N560" s="506">
        <v>6</v>
      </c>
      <c r="O560" s="573">
        <v>0.5</v>
      </c>
      <c r="P560" s="507"/>
      <c r="Q560" s="527">
        <v>0</v>
      </c>
      <c r="R560" s="506"/>
      <c r="S560" s="527">
        <v>0</v>
      </c>
      <c r="T560" s="573"/>
      <c r="U560" s="528">
        <v>0</v>
      </c>
    </row>
    <row r="561" spans="1:21" ht="14.4" customHeight="1" x14ac:dyDescent="0.3">
      <c r="A561" s="505">
        <v>27</v>
      </c>
      <c r="B561" s="506" t="s">
        <v>478</v>
      </c>
      <c r="C561" s="506" t="s">
        <v>486</v>
      </c>
      <c r="D561" s="571" t="s">
        <v>1611</v>
      </c>
      <c r="E561" s="572" t="s">
        <v>496</v>
      </c>
      <c r="F561" s="506" t="s">
        <v>479</v>
      </c>
      <c r="G561" s="506" t="s">
        <v>951</v>
      </c>
      <c r="H561" s="506" t="s">
        <v>1612</v>
      </c>
      <c r="I561" s="506" t="s">
        <v>1527</v>
      </c>
      <c r="J561" s="506" t="s">
        <v>1171</v>
      </c>
      <c r="K561" s="506" t="s">
        <v>1528</v>
      </c>
      <c r="L561" s="507">
        <v>93.43</v>
      </c>
      <c r="M561" s="507">
        <v>560.58000000000004</v>
      </c>
      <c r="N561" s="506">
        <v>6</v>
      </c>
      <c r="O561" s="573">
        <v>1.5</v>
      </c>
      <c r="P561" s="507">
        <v>560.58000000000004</v>
      </c>
      <c r="Q561" s="527">
        <v>1</v>
      </c>
      <c r="R561" s="506">
        <v>6</v>
      </c>
      <c r="S561" s="527">
        <v>1</v>
      </c>
      <c r="T561" s="573">
        <v>1.5</v>
      </c>
      <c r="U561" s="528">
        <v>1</v>
      </c>
    </row>
    <row r="562" spans="1:21" ht="14.4" customHeight="1" x14ac:dyDescent="0.3">
      <c r="A562" s="505">
        <v>27</v>
      </c>
      <c r="B562" s="506" t="s">
        <v>478</v>
      </c>
      <c r="C562" s="506" t="s">
        <v>486</v>
      </c>
      <c r="D562" s="571" t="s">
        <v>1611</v>
      </c>
      <c r="E562" s="572" t="s">
        <v>496</v>
      </c>
      <c r="F562" s="506" t="s">
        <v>479</v>
      </c>
      <c r="G562" s="506" t="s">
        <v>951</v>
      </c>
      <c r="H562" s="506" t="s">
        <v>452</v>
      </c>
      <c r="I562" s="506" t="s">
        <v>1529</v>
      </c>
      <c r="J562" s="506" t="s">
        <v>1530</v>
      </c>
      <c r="K562" s="506" t="s">
        <v>1531</v>
      </c>
      <c r="L562" s="507">
        <v>100.11</v>
      </c>
      <c r="M562" s="507">
        <v>300.33</v>
      </c>
      <c r="N562" s="506">
        <v>3</v>
      </c>
      <c r="O562" s="573">
        <v>0.5</v>
      </c>
      <c r="P562" s="507"/>
      <c r="Q562" s="527">
        <v>0</v>
      </c>
      <c r="R562" s="506"/>
      <c r="S562" s="527">
        <v>0</v>
      </c>
      <c r="T562" s="573"/>
      <c r="U562" s="528">
        <v>0</v>
      </c>
    </row>
    <row r="563" spans="1:21" ht="14.4" customHeight="1" x14ac:dyDescent="0.3">
      <c r="A563" s="505">
        <v>27</v>
      </c>
      <c r="B563" s="506" t="s">
        <v>478</v>
      </c>
      <c r="C563" s="506" t="s">
        <v>486</v>
      </c>
      <c r="D563" s="571" t="s">
        <v>1611</v>
      </c>
      <c r="E563" s="572" t="s">
        <v>496</v>
      </c>
      <c r="F563" s="506" t="s">
        <v>479</v>
      </c>
      <c r="G563" s="506" t="s">
        <v>593</v>
      </c>
      <c r="H563" s="506" t="s">
        <v>452</v>
      </c>
      <c r="I563" s="506" t="s">
        <v>1185</v>
      </c>
      <c r="J563" s="506" t="s">
        <v>1186</v>
      </c>
      <c r="K563" s="506" t="s">
        <v>1187</v>
      </c>
      <c r="L563" s="507">
        <v>52.75</v>
      </c>
      <c r="M563" s="507">
        <v>158.25</v>
      </c>
      <c r="N563" s="506">
        <v>3</v>
      </c>
      <c r="O563" s="573">
        <v>2</v>
      </c>
      <c r="P563" s="507">
        <v>158.25</v>
      </c>
      <c r="Q563" s="527">
        <v>1</v>
      </c>
      <c r="R563" s="506">
        <v>3</v>
      </c>
      <c r="S563" s="527">
        <v>1</v>
      </c>
      <c r="T563" s="573">
        <v>2</v>
      </c>
      <c r="U563" s="528">
        <v>1</v>
      </c>
    </row>
    <row r="564" spans="1:21" ht="14.4" customHeight="1" x14ac:dyDescent="0.3">
      <c r="A564" s="505">
        <v>27</v>
      </c>
      <c r="B564" s="506" t="s">
        <v>478</v>
      </c>
      <c r="C564" s="506" t="s">
        <v>486</v>
      </c>
      <c r="D564" s="571" t="s">
        <v>1611</v>
      </c>
      <c r="E564" s="572" t="s">
        <v>496</v>
      </c>
      <c r="F564" s="506" t="s">
        <v>479</v>
      </c>
      <c r="G564" s="506" t="s">
        <v>593</v>
      </c>
      <c r="H564" s="506" t="s">
        <v>452</v>
      </c>
      <c r="I564" s="506" t="s">
        <v>1532</v>
      </c>
      <c r="J564" s="506" t="s">
        <v>1533</v>
      </c>
      <c r="K564" s="506" t="s">
        <v>1534</v>
      </c>
      <c r="L564" s="507">
        <v>52.75</v>
      </c>
      <c r="M564" s="507">
        <v>422</v>
      </c>
      <c r="N564" s="506">
        <v>8</v>
      </c>
      <c r="O564" s="573">
        <v>4.5</v>
      </c>
      <c r="P564" s="507">
        <v>211</v>
      </c>
      <c r="Q564" s="527">
        <v>0.5</v>
      </c>
      <c r="R564" s="506">
        <v>4</v>
      </c>
      <c r="S564" s="527">
        <v>0.5</v>
      </c>
      <c r="T564" s="573">
        <v>2.5</v>
      </c>
      <c r="U564" s="528">
        <v>0.55555555555555558</v>
      </c>
    </row>
    <row r="565" spans="1:21" ht="14.4" customHeight="1" x14ac:dyDescent="0.3">
      <c r="A565" s="505">
        <v>27</v>
      </c>
      <c r="B565" s="506" t="s">
        <v>478</v>
      </c>
      <c r="C565" s="506" t="s">
        <v>486</v>
      </c>
      <c r="D565" s="571" t="s">
        <v>1611</v>
      </c>
      <c r="E565" s="572" t="s">
        <v>496</v>
      </c>
      <c r="F565" s="506" t="s">
        <v>479</v>
      </c>
      <c r="G565" s="506" t="s">
        <v>593</v>
      </c>
      <c r="H565" s="506" t="s">
        <v>452</v>
      </c>
      <c r="I565" s="506" t="s">
        <v>594</v>
      </c>
      <c r="J565" s="506" t="s">
        <v>595</v>
      </c>
      <c r="K565" s="506" t="s">
        <v>596</v>
      </c>
      <c r="L565" s="507">
        <v>58.62</v>
      </c>
      <c r="M565" s="507">
        <v>996.54</v>
      </c>
      <c r="N565" s="506">
        <v>17</v>
      </c>
      <c r="O565" s="573">
        <v>10.5</v>
      </c>
      <c r="P565" s="507">
        <v>468.96</v>
      </c>
      <c r="Q565" s="527">
        <v>0.47058823529411764</v>
      </c>
      <c r="R565" s="506">
        <v>8</v>
      </c>
      <c r="S565" s="527">
        <v>0.47058823529411764</v>
      </c>
      <c r="T565" s="573">
        <v>5</v>
      </c>
      <c r="U565" s="528">
        <v>0.47619047619047616</v>
      </c>
    </row>
    <row r="566" spans="1:21" ht="14.4" customHeight="1" x14ac:dyDescent="0.3">
      <c r="A566" s="505">
        <v>27</v>
      </c>
      <c r="B566" s="506" t="s">
        <v>478</v>
      </c>
      <c r="C566" s="506" t="s">
        <v>486</v>
      </c>
      <c r="D566" s="571" t="s">
        <v>1611</v>
      </c>
      <c r="E566" s="572" t="s">
        <v>496</v>
      </c>
      <c r="F566" s="506" t="s">
        <v>479</v>
      </c>
      <c r="G566" s="506" t="s">
        <v>593</v>
      </c>
      <c r="H566" s="506" t="s">
        <v>452</v>
      </c>
      <c r="I566" s="506" t="s">
        <v>777</v>
      </c>
      <c r="J566" s="506" t="s">
        <v>595</v>
      </c>
      <c r="K566" s="506" t="s">
        <v>596</v>
      </c>
      <c r="L566" s="507">
        <v>58.62</v>
      </c>
      <c r="M566" s="507">
        <v>58.62</v>
      </c>
      <c r="N566" s="506">
        <v>1</v>
      </c>
      <c r="O566" s="573">
        <v>0.5</v>
      </c>
      <c r="P566" s="507">
        <v>58.62</v>
      </c>
      <c r="Q566" s="527">
        <v>1</v>
      </c>
      <c r="R566" s="506">
        <v>1</v>
      </c>
      <c r="S566" s="527">
        <v>1</v>
      </c>
      <c r="T566" s="573">
        <v>0.5</v>
      </c>
      <c r="U566" s="528">
        <v>1</v>
      </c>
    </row>
    <row r="567" spans="1:21" ht="14.4" customHeight="1" x14ac:dyDescent="0.3">
      <c r="A567" s="505">
        <v>27</v>
      </c>
      <c r="B567" s="506" t="s">
        <v>478</v>
      </c>
      <c r="C567" s="506" t="s">
        <v>486</v>
      </c>
      <c r="D567" s="571" t="s">
        <v>1611</v>
      </c>
      <c r="E567" s="572" t="s">
        <v>496</v>
      </c>
      <c r="F567" s="506" t="s">
        <v>479</v>
      </c>
      <c r="G567" s="506" t="s">
        <v>958</v>
      </c>
      <c r="H567" s="506" t="s">
        <v>1612</v>
      </c>
      <c r="I567" s="506" t="s">
        <v>959</v>
      </c>
      <c r="J567" s="506" t="s">
        <v>960</v>
      </c>
      <c r="K567" s="506" t="s">
        <v>961</v>
      </c>
      <c r="L567" s="507">
        <v>77.790000000000006</v>
      </c>
      <c r="M567" s="507">
        <v>77.790000000000006</v>
      </c>
      <c r="N567" s="506">
        <v>1</v>
      </c>
      <c r="O567" s="573">
        <v>0.5</v>
      </c>
      <c r="P567" s="507">
        <v>77.790000000000006</v>
      </c>
      <c r="Q567" s="527">
        <v>1</v>
      </c>
      <c r="R567" s="506">
        <v>1</v>
      </c>
      <c r="S567" s="527">
        <v>1</v>
      </c>
      <c r="T567" s="573">
        <v>0.5</v>
      </c>
      <c r="U567" s="528">
        <v>1</v>
      </c>
    </row>
    <row r="568" spans="1:21" ht="14.4" customHeight="1" x14ac:dyDescent="0.3">
      <c r="A568" s="505">
        <v>27</v>
      </c>
      <c r="B568" s="506" t="s">
        <v>478</v>
      </c>
      <c r="C568" s="506" t="s">
        <v>486</v>
      </c>
      <c r="D568" s="571" t="s">
        <v>1611</v>
      </c>
      <c r="E568" s="572" t="s">
        <v>496</v>
      </c>
      <c r="F568" s="506" t="s">
        <v>479</v>
      </c>
      <c r="G568" s="506" t="s">
        <v>1223</v>
      </c>
      <c r="H568" s="506" t="s">
        <v>1612</v>
      </c>
      <c r="I568" s="506" t="s">
        <v>1535</v>
      </c>
      <c r="J568" s="506" t="s">
        <v>1536</v>
      </c>
      <c r="K568" s="506" t="s">
        <v>1537</v>
      </c>
      <c r="L568" s="507">
        <v>86.43</v>
      </c>
      <c r="M568" s="507">
        <v>172.86</v>
      </c>
      <c r="N568" s="506">
        <v>2</v>
      </c>
      <c r="O568" s="573">
        <v>0.5</v>
      </c>
      <c r="P568" s="507">
        <v>172.86</v>
      </c>
      <c r="Q568" s="527">
        <v>1</v>
      </c>
      <c r="R568" s="506">
        <v>2</v>
      </c>
      <c r="S568" s="527">
        <v>1</v>
      </c>
      <c r="T568" s="573">
        <v>0.5</v>
      </c>
      <c r="U568" s="528">
        <v>1</v>
      </c>
    </row>
    <row r="569" spans="1:21" ht="14.4" customHeight="1" x14ac:dyDescent="0.3">
      <c r="A569" s="505">
        <v>27</v>
      </c>
      <c r="B569" s="506" t="s">
        <v>478</v>
      </c>
      <c r="C569" s="506" t="s">
        <v>486</v>
      </c>
      <c r="D569" s="571" t="s">
        <v>1611</v>
      </c>
      <c r="E569" s="572" t="s">
        <v>496</v>
      </c>
      <c r="F569" s="506" t="s">
        <v>479</v>
      </c>
      <c r="G569" s="506" t="s">
        <v>1223</v>
      </c>
      <c r="H569" s="506" t="s">
        <v>1612</v>
      </c>
      <c r="I569" s="506" t="s">
        <v>1538</v>
      </c>
      <c r="J569" s="506" t="s">
        <v>1539</v>
      </c>
      <c r="K569" s="506" t="s">
        <v>1540</v>
      </c>
      <c r="L569" s="507">
        <v>146.9</v>
      </c>
      <c r="M569" s="507">
        <v>146.9</v>
      </c>
      <c r="N569" s="506">
        <v>1</v>
      </c>
      <c r="O569" s="573">
        <v>1</v>
      </c>
      <c r="P569" s="507"/>
      <c r="Q569" s="527">
        <v>0</v>
      </c>
      <c r="R569" s="506"/>
      <c r="S569" s="527">
        <v>0</v>
      </c>
      <c r="T569" s="573"/>
      <c r="U569" s="528">
        <v>0</v>
      </c>
    </row>
    <row r="570" spans="1:21" ht="14.4" customHeight="1" x14ac:dyDescent="0.3">
      <c r="A570" s="505">
        <v>27</v>
      </c>
      <c r="B570" s="506" t="s">
        <v>478</v>
      </c>
      <c r="C570" s="506" t="s">
        <v>486</v>
      </c>
      <c r="D570" s="571" t="s">
        <v>1611</v>
      </c>
      <c r="E570" s="572" t="s">
        <v>496</v>
      </c>
      <c r="F570" s="506" t="s">
        <v>479</v>
      </c>
      <c r="G570" s="506" t="s">
        <v>1223</v>
      </c>
      <c r="H570" s="506" t="s">
        <v>1612</v>
      </c>
      <c r="I570" s="506" t="s">
        <v>1541</v>
      </c>
      <c r="J570" s="506" t="s">
        <v>1536</v>
      </c>
      <c r="K570" s="506" t="s">
        <v>1542</v>
      </c>
      <c r="L570" s="507">
        <v>43.21</v>
      </c>
      <c r="M570" s="507">
        <v>129.63</v>
      </c>
      <c r="N570" s="506">
        <v>3</v>
      </c>
      <c r="O570" s="573">
        <v>0.5</v>
      </c>
      <c r="P570" s="507">
        <v>129.63</v>
      </c>
      <c r="Q570" s="527">
        <v>1</v>
      </c>
      <c r="R570" s="506">
        <v>3</v>
      </c>
      <c r="S570" s="527">
        <v>1</v>
      </c>
      <c r="T570" s="573">
        <v>0.5</v>
      </c>
      <c r="U570" s="528">
        <v>1</v>
      </c>
    </row>
    <row r="571" spans="1:21" ht="14.4" customHeight="1" x14ac:dyDescent="0.3">
      <c r="A571" s="505">
        <v>27</v>
      </c>
      <c r="B571" s="506" t="s">
        <v>478</v>
      </c>
      <c r="C571" s="506" t="s">
        <v>486</v>
      </c>
      <c r="D571" s="571" t="s">
        <v>1611</v>
      </c>
      <c r="E571" s="572" t="s">
        <v>496</v>
      </c>
      <c r="F571" s="506" t="s">
        <v>479</v>
      </c>
      <c r="G571" s="506" t="s">
        <v>1223</v>
      </c>
      <c r="H571" s="506" t="s">
        <v>452</v>
      </c>
      <c r="I571" s="506" t="s">
        <v>1543</v>
      </c>
      <c r="J571" s="506" t="s">
        <v>1231</v>
      </c>
      <c r="K571" s="506" t="s">
        <v>1544</v>
      </c>
      <c r="L571" s="507">
        <v>43.21</v>
      </c>
      <c r="M571" s="507">
        <v>129.63</v>
      </c>
      <c r="N571" s="506">
        <v>3</v>
      </c>
      <c r="O571" s="573">
        <v>0.5</v>
      </c>
      <c r="P571" s="507">
        <v>129.63</v>
      </c>
      <c r="Q571" s="527">
        <v>1</v>
      </c>
      <c r="R571" s="506">
        <v>3</v>
      </c>
      <c r="S571" s="527">
        <v>1</v>
      </c>
      <c r="T571" s="573">
        <v>0.5</v>
      </c>
      <c r="U571" s="528">
        <v>1</v>
      </c>
    </row>
    <row r="572" spans="1:21" ht="14.4" customHeight="1" x14ac:dyDescent="0.3">
      <c r="A572" s="505">
        <v>27</v>
      </c>
      <c r="B572" s="506" t="s">
        <v>478</v>
      </c>
      <c r="C572" s="506" t="s">
        <v>486</v>
      </c>
      <c r="D572" s="571" t="s">
        <v>1611</v>
      </c>
      <c r="E572" s="572" t="s">
        <v>496</v>
      </c>
      <c r="F572" s="506" t="s">
        <v>479</v>
      </c>
      <c r="G572" s="506" t="s">
        <v>1223</v>
      </c>
      <c r="H572" s="506" t="s">
        <v>452</v>
      </c>
      <c r="I572" s="506" t="s">
        <v>1234</v>
      </c>
      <c r="J572" s="506" t="s">
        <v>1235</v>
      </c>
      <c r="K572" s="506" t="s">
        <v>722</v>
      </c>
      <c r="L572" s="507">
        <v>43.21</v>
      </c>
      <c r="M572" s="507">
        <v>129.63</v>
      </c>
      <c r="N572" s="506">
        <v>3</v>
      </c>
      <c r="O572" s="573">
        <v>0.5</v>
      </c>
      <c r="P572" s="507"/>
      <c r="Q572" s="527">
        <v>0</v>
      </c>
      <c r="R572" s="506"/>
      <c r="S572" s="527">
        <v>0</v>
      </c>
      <c r="T572" s="573"/>
      <c r="U572" s="528">
        <v>0</v>
      </c>
    </row>
    <row r="573" spans="1:21" ht="14.4" customHeight="1" x14ac:dyDescent="0.3">
      <c r="A573" s="505">
        <v>27</v>
      </c>
      <c r="B573" s="506" t="s">
        <v>478</v>
      </c>
      <c r="C573" s="506" t="s">
        <v>486</v>
      </c>
      <c r="D573" s="571" t="s">
        <v>1611</v>
      </c>
      <c r="E573" s="572" t="s">
        <v>496</v>
      </c>
      <c r="F573" s="506" t="s">
        <v>479</v>
      </c>
      <c r="G573" s="506" t="s">
        <v>597</v>
      </c>
      <c r="H573" s="506" t="s">
        <v>1612</v>
      </c>
      <c r="I573" s="506" t="s">
        <v>598</v>
      </c>
      <c r="J573" s="506" t="s">
        <v>599</v>
      </c>
      <c r="K573" s="506" t="s">
        <v>600</v>
      </c>
      <c r="L573" s="507">
        <v>38.04</v>
      </c>
      <c r="M573" s="507">
        <v>38.04</v>
      </c>
      <c r="N573" s="506">
        <v>1</v>
      </c>
      <c r="O573" s="573">
        <v>0.5</v>
      </c>
      <c r="P573" s="507">
        <v>38.04</v>
      </c>
      <c r="Q573" s="527">
        <v>1</v>
      </c>
      <c r="R573" s="506">
        <v>1</v>
      </c>
      <c r="S573" s="527">
        <v>1</v>
      </c>
      <c r="T573" s="573">
        <v>0.5</v>
      </c>
      <c r="U573" s="528">
        <v>1</v>
      </c>
    </row>
    <row r="574" spans="1:21" ht="14.4" customHeight="1" x14ac:dyDescent="0.3">
      <c r="A574" s="505">
        <v>27</v>
      </c>
      <c r="B574" s="506" t="s">
        <v>478</v>
      </c>
      <c r="C574" s="506" t="s">
        <v>486</v>
      </c>
      <c r="D574" s="571" t="s">
        <v>1611</v>
      </c>
      <c r="E574" s="572" t="s">
        <v>496</v>
      </c>
      <c r="F574" s="506" t="s">
        <v>479</v>
      </c>
      <c r="G574" s="506" t="s">
        <v>597</v>
      </c>
      <c r="H574" s="506" t="s">
        <v>1612</v>
      </c>
      <c r="I574" s="506" t="s">
        <v>1236</v>
      </c>
      <c r="J574" s="506" t="s">
        <v>599</v>
      </c>
      <c r="K574" s="506" t="s">
        <v>1237</v>
      </c>
      <c r="L574" s="507">
        <v>10.65</v>
      </c>
      <c r="M574" s="507">
        <v>21.3</v>
      </c>
      <c r="N574" s="506">
        <v>2</v>
      </c>
      <c r="O574" s="573">
        <v>1</v>
      </c>
      <c r="P574" s="507"/>
      <c r="Q574" s="527">
        <v>0</v>
      </c>
      <c r="R574" s="506"/>
      <c r="S574" s="527">
        <v>0</v>
      </c>
      <c r="T574" s="573"/>
      <c r="U574" s="528">
        <v>0</v>
      </c>
    </row>
    <row r="575" spans="1:21" ht="14.4" customHeight="1" x14ac:dyDescent="0.3">
      <c r="A575" s="505">
        <v>27</v>
      </c>
      <c r="B575" s="506" t="s">
        <v>478</v>
      </c>
      <c r="C575" s="506" t="s">
        <v>486</v>
      </c>
      <c r="D575" s="571" t="s">
        <v>1611</v>
      </c>
      <c r="E575" s="572" t="s">
        <v>496</v>
      </c>
      <c r="F575" s="506" t="s">
        <v>479</v>
      </c>
      <c r="G575" s="506" t="s">
        <v>597</v>
      </c>
      <c r="H575" s="506" t="s">
        <v>1612</v>
      </c>
      <c r="I575" s="506" t="s">
        <v>796</v>
      </c>
      <c r="J575" s="506" t="s">
        <v>794</v>
      </c>
      <c r="K575" s="506" t="s">
        <v>797</v>
      </c>
      <c r="L575" s="507">
        <v>70.23</v>
      </c>
      <c r="M575" s="507">
        <v>351.15</v>
      </c>
      <c r="N575" s="506">
        <v>5</v>
      </c>
      <c r="O575" s="573">
        <v>2</v>
      </c>
      <c r="P575" s="507">
        <v>351.15</v>
      </c>
      <c r="Q575" s="527">
        <v>1</v>
      </c>
      <c r="R575" s="506">
        <v>5</v>
      </c>
      <c r="S575" s="527">
        <v>1</v>
      </c>
      <c r="T575" s="573">
        <v>2</v>
      </c>
      <c r="U575" s="528">
        <v>1</v>
      </c>
    </row>
    <row r="576" spans="1:21" ht="14.4" customHeight="1" x14ac:dyDescent="0.3">
      <c r="A576" s="505">
        <v>27</v>
      </c>
      <c r="B576" s="506" t="s">
        <v>478</v>
      </c>
      <c r="C576" s="506" t="s">
        <v>486</v>
      </c>
      <c r="D576" s="571" t="s">
        <v>1611</v>
      </c>
      <c r="E576" s="572" t="s">
        <v>496</v>
      </c>
      <c r="F576" s="506" t="s">
        <v>479</v>
      </c>
      <c r="G576" s="506" t="s">
        <v>597</v>
      </c>
      <c r="H576" s="506" t="s">
        <v>1612</v>
      </c>
      <c r="I576" s="506" t="s">
        <v>1239</v>
      </c>
      <c r="J576" s="506" t="s">
        <v>599</v>
      </c>
      <c r="K576" s="506" t="s">
        <v>1240</v>
      </c>
      <c r="L576" s="507">
        <v>58.52</v>
      </c>
      <c r="M576" s="507">
        <v>58.52</v>
      </c>
      <c r="N576" s="506">
        <v>1</v>
      </c>
      <c r="O576" s="573">
        <v>0.5</v>
      </c>
      <c r="P576" s="507"/>
      <c r="Q576" s="527">
        <v>0</v>
      </c>
      <c r="R576" s="506"/>
      <c r="S576" s="527">
        <v>0</v>
      </c>
      <c r="T576" s="573"/>
      <c r="U576" s="528">
        <v>0</v>
      </c>
    </row>
    <row r="577" spans="1:21" ht="14.4" customHeight="1" x14ac:dyDescent="0.3">
      <c r="A577" s="505">
        <v>27</v>
      </c>
      <c r="B577" s="506" t="s">
        <v>478</v>
      </c>
      <c r="C577" s="506" t="s">
        <v>486</v>
      </c>
      <c r="D577" s="571" t="s">
        <v>1611</v>
      </c>
      <c r="E577" s="572" t="s">
        <v>496</v>
      </c>
      <c r="F577" s="506" t="s">
        <v>479</v>
      </c>
      <c r="G577" s="506" t="s">
        <v>597</v>
      </c>
      <c r="H577" s="506" t="s">
        <v>1612</v>
      </c>
      <c r="I577" s="506" t="s">
        <v>798</v>
      </c>
      <c r="J577" s="506" t="s">
        <v>799</v>
      </c>
      <c r="K577" s="506" t="s">
        <v>800</v>
      </c>
      <c r="L577" s="507">
        <v>41.32</v>
      </c>
      <c r="M577" s="507">
        <v>41.32</v>
      </c>
      <c r="N577" s="506">
        <v>1</v>
      </c>
      <c r="O577" s="573">
        <v>0.5</v>
      </c>
      <c r="P577" s="507">
        <v>41.32</v>
      </c>
      <c r="Q577" s="527">
        <v>1</v>
      </c>
      <c r="R577" s="506">
        <v>1</v>
      </c>
      <c r="S577" s="527">
        <v>1</v>
      </c>
      <c r="T577" s="573">
        <v>0.5</v>
      </c>
      <c r="U577" s="528">
        <v>1</v>
      </c>
    </row>
    <row r="578" spans="1:21" ht="14.4" customHeight="1" x14ac:dyDescent="0.3">
      <c r="A578" s="505">
        <v>27</v>
      </c>
      <c r="B578" s="506" t="s">
        <v>478</v>
      </c>
      <c r="C578" s="506" t="s">
        <v>486</v>
      </c>
      <c r="D578" s="571" t="s">
        <v>1611</v>
      </c>
      <c r="E578" s="572" t="s">
        <v>496</v>
      </c>
      <c r="F578" s="506" t="s">
        <v>479</v>
      </c>
      <c r="G578" s="506" t="s">
        <v>802</v>
      </c>
      <c r="H578" s="506" t="s">
        <v>452</v>
      </c>
      <c r="I578" s="506" t="s">
        <v>1545</v>
      </c>
      <c r="J578" s="506" t="s">
        <v>1546</v>
      </c>
      <c r="K578" s="506" t="s">
        <v>1547</v>
      </c>
      <c r="L578" s="507">
        <v>70.3</v>
      </c>
      <c r="M578" s="507">
        <v>70.3</v>
      </c>
      <c r="N578" s="506">
        <v>1</v>
      </c>
      <c r="O578" s="573">
        <v>1</v>
      </c>
      <c r="P578" s="507"/>
      <c r="Q578" s="527">
        <v>0</v>
      </c>
      <c r="R578" s="506"/>
      <c r="S578" s="527">
        <v>0</v>
      </c>
      <c r="T578" s="573"/>
      <c r="U578" s="528">
        <v>0</v>
      </c>
    </row>
    <row r="579" spans="1:21" ht="14.4" customHeight="1" x14ac:dyDescent="0.3">
      <c r="A579" s="505">
        <v>27</v>
      </c>
      <c r="B579" s="506" t="s">
        <v>478</v>
      </c>
      <c r="C579" s="506" t="s">
        <v>486</v>
      </c>
      <c r="D579" s="571" t="s">
        <v>1611</v>
      </c>
      <c r="E579" s="572" t="s">
        <v>496</v>
      </c>
      <c r="F579" s="506" t="s">
        <v>479</v>
      </c>
      <c r="G579" s="506" t="s">
        <v>603</v>
      </c>
      <c r="H579" s="506" t="s">
        <v>1612</v>
      </c>
      <c r="I579" s="506" t="s">
        <v>1548</v>
      </c>
      <c r="J579" s="506" t="s">
        <v>605</v>
      </c>
      <c r="K579" s="506" t="s">
        <v>1549</v>
      </c>
      <c r="L579" s="507">
        <v>923.74</v>
      </c>
      <c r="M579" s="507">
        <v>1847.48</v>
      </c>
      <c r="N579" s="506">
        <v>2</v>
      </c>
      <c r="O579" s="573">
        <v>2</v>
      </c>
      <c r="P579" s="507">
        <v>1847.48</v>
      </c>
      <c r="Q579" s="527">
        <v>1</v>
      </c>
      <c r="R579" s="506">
        <v>2</v>
      </c>
      <c r="S579" s="527">
        <v>1</v>
      </c>
      <c r="T579" s="573">
        <v>2</v>
      </c>
      <c r="U579" s="528">
        <v>1</v>
      </c>
    </row>
    <row r="580" spans="1:21" ht="14.4" customHeight="1" x14ac:dyDescent="0.3">
      <c r="A580" s="505">
        <v>27</v>
      </c>
      <c r="B580" s="506" t="s">
        <v>478</v>
      </c>
      <c r="C580" s="506" t="s">
        <v>486</v>
      </c>
      <c r="D580" s="571" t="s">
        <v>1611</v>
      </c>
      <c r="E580" s="572" t="s">
        <v>496</v>
      </c>
      <c r="F580" s="506" t="s">
        <v>479</v>
      </c>
      <c r="G580" s="506" t="s">
        <v>1249</v>
      </c>
      <c r="H580" s="506" t="s">
        <v>452</v>
      </c>
      <c r="I580" s="506" t="s">
        <v>1250</v>
      </c>
      <c r="J580" s="506" t="s">
        <v>1251</v>
      </c>
      <c r="K580" s="506" t="s">
        <v>1252</v>
      </c>
      <c r="L580" s="507">
        <v>32.76</v>
      </c>
      <c r="M580" s="507">
        <v>65.52</v>
      </c>
      <c r="N580" s="506">
        <v>2</v>
      </c>
      <c r="O580" s="573">
        <v>0.5</v>
      </c>
      <c r="P580" s="507">
        <v>65.52</v>
      </c>
      <c r="Q580" s="527">
        <v>1</v>
      </c>
      <c r="R580" s="506">
        <v>2</v>
      </c>
      <c r="S580" s="527">
        <v>1</v>
      </c>
      <c r="T580" s="573">
        <v>0.5</v>
      </c>
      <c r="U580" s="528">
        <v>1</v>
      </c>
    </row>
    <row r="581" spans="1:21" ht="14.4" customHeight="1" x14ac:dyDescent="0.3">
      <c r="A581" s="505">
        <v>27</v>
      </c>
      <c r="B581" s="506" t="s">
        <v>478</v>
      </c>
      <c r="C581" s="506" t="s">
        <v>486</v>
      </c>
      <c r="D581" s="571" t="s">
        <v>1611</v>
      </c>
      <c r="E581" s="572" t="s">
        <v>496</v>
      </c>
      <c r="F581" s="506" t="s">
        <v>479</v>
      </c>
      <c r="G581" s="506" t="s">
        <v>1249</v>
      </c>
      <c r="H581" s="506" t="s">
        <v>1612</v>
      </c>
      <c r="I581" s="506" t="s">
        <v>1253</v>
      </c>
      <c r="J581" s="506" t="s">
        <v>1254</v>
      </c>
      <c r="K581" s="506" t="s">
        <v>1252</v>
      </c>
      <c r="L581" s="507">
        <v>32.76</v>
      </c>
      <c r="M581" s="507">
        <v>196.56</v>
      </c>
      <c r="N581" s="506">
        <v>6</v>
      </c>
      <c r="O581" s="573">
        <v>1</v>
      </c>
      <c r="P581" s="507">
        <v>196.56</v>
      </c>
      <c r="Q581" s="527">
        <v>1</v>
      </c>
      <c r="R581" s="506">
        <v>6</v>
      </c>
      <c r="S581" s="527">
        <v>1</v>
      </c>
      <c r="T581" s="573">
        <v>1</v>
      </c>
      <c r="U581" s="528">
        <v>1</v>
      </c>
    </row>
    <row r="582" spans="1:21" ht="14.4" customHeight="1" x14ac:dyDescent="0.3">
      <c r="A582" s="505">
        <v>27</v>
      </c>
      <c r="B582" s="506" t="s">
        <v>478</v>
      </c>
      <c r="C582" s="506" t="s">
        <v>486</v>
      </c>
      <c r="D582" s="571" t="s">
        <v>1611</v>
      </c>
      <c r="E582" s="572" t="s">
        <v>496</v>
      </c>
      <c r="F582" s="506" t="s">
        <v>479</v>
      </c>
      <c r="G582" s="506" t="s">
        <v>1249</v>
      </c>
      <c r="H582" s="506" t="s">
        <v>452</v>
      </c>
      <c r="I582" s="506" t="s">
        <v>1255</v>
      </c>
      <c r="J582" s="506" t="s">
        <v>1251</v>
      </c>
      <c r="K582" s="506" t="s">
        <v>665</v>
      </c>
      <c r="L582" s="507">
        <v>105.32</v>
      </c>
      <c r="M582" s="507">
        <v>105.32</v>
      </c>
      <c r="N582" s="506">
        <v>1</v>
      </c>
      <c r="O582" s="573">
        <v>1</v>
      </c>
      <c r="P582" s="507">
        <v>105.32</v>
      </c>
      <c r="Q582" s="527">
        <v>1</v>
      </c>
      <c r="R582" s="506">
        <v>1</v>
      </c>
      <c r="S582" s="527">
        <v>1</v>
      </c>
      <c r="T582" s="573">
        <v>1</v>
      </c>
      <c r="U582" s="528">
        <v>1</v>
      </c>
    </row>
    <row r="583" spans="1:21" ht="14.4" customHeight="1" x14ac:dyDescent="0.3">
      <c r="A583" s="505">
        <v>27</v>
      </c>
      <c r="B583" s="506" t="s">
        <v>478</v>
      </c>
      <c r="C583" s="506" t="s">
        <v>486</v>
      </c>
      <c r="D583" s="571" t="s">
        <v>1611</v>
      </c>
      <c r="E583" s="572" t="s">
        <v>496</v>
      </c>
      <c r="F583" s="506" t="s">
        <v>479</v>
      </c>
      <c r="G583" s="506" t="s">
        <v>611</v>
      </c>
      <c r="H583" s="506" t="s">
        <v>1612</v>
      </c>
      <c r="I583" s="506" t="s">
        <v>1550</v>
      </c>
      <c r="J583" s="506" t="s">
        <v>613</v>
      </c>
      <c r="K583" s="506" t="s">
        <v>817</v>
      </c>
      <c r="L583" s="507">
        <v>32.25</v>
      </c>
      <c r="M583" s="507">
        <v>96.75</v>
      </c>
      <c r="N583" s="506">
        <v>3</v>
      </c>
      <c r="O583" s="573">
        <v>0.5</v>
      </c>
      <c r="P583" s="507">
        <v>96.75</v>
      </c>
      <c r="Q583" s="527">
        <v>1</v>
      </c>
      <c r="R583" s="506">
        <v>3</v>
      </c>
      <c r="S583" s="527">
        <v>1</v>
      </c>
      <c r="T583" s="573">
        <v>0.5</v>
      </c>
      <c r="U583" s="528">
        <v>1</v>
      </c>
    </row>
    <row r="584" spans="1:21" ht="14.4" customHeight="1" x14ac:dyDescent="0.3">
      <c r="A584" s="505">
        <v>27</v>
      </c>
      <c r="B584" s="506" t="s">
        <v>478</v>
      </c>
      <c r="C584" s="506" t="s">
        <v>486</v>
      </c>
      <c r="D584" s="571" t="s">
        <v>1611</v>
      </c>
      <c r="E584" s="572" t="s">
        <v>496</v>
      </c>
      <c r="F584" s="506" t="s">
        <v>479</v>
      </c>
      <c r="G584" s="506" t="s">
        <v>514</v>
      </c>
      <c r="H584" s="506" t="s">
        <v>1612</v>
      </c>
      <c r="I584" s="506" t="s">
        <v>515</v>
      </c>
      <c r="J584" s="506" t="s">
        <v>516</v>
      </c>
      <c r="K584" s="506" t="s">
        <v>517</v>
      </c>
      <c r="L584" s="507">
        <v>47.7</v>
      </c>
      <c r="M584" s="507">
        <v>1144.8</v>
      </c>
      <c r="N584" s="506">
        <v>24</v>
      </c>
      <c r="O584" s="573">
        <v>10</v>
      </c>
      <c r="P584" s="507">
        <v>954</v>
      </c>
      <c r="Q584" s="527">
        <v>0.83333333333333337</v>
      </c>
      <c r="R584" s="506">
        <v>20</v>
      </c>
      <c r="S584" s="527">
        <v>0.83333333333333337</v>
      </c>
      <c r="T584" s="573">
        <v>8.5</v>
      </c>
      <c r="U584" s="528">
        <v>0.85</v>
      </c>
    </row>
    <row r="585" spans="1:21" ht="14.4" customHeight="1" x14ac:dyDescent="0.3">
      <c r="A585" s="505">
        <v>27</v>
      </c>
      <c r="B585" s="506" t="s">
        <v>478</v>
      </c>
      <c r="C585" s="506" t="s">
        <v>486</v>
      </c>
      <c r="D585" s="571" t="s">
        <v>1611</v>
      </c>
      <c r="E585" s="572" t="s">
        <v>496</v>
      </c>
      <c r="F585" s="506" t="s">
        <v>479</v>
      </c>
      <c r="G585" s="506" t="s">
        <v>514</v>
      </c>
      <c r="H585" s="506" t="s">
        <v>1612</v>
      </c>
      <c r="I585" s="506" t="s">
        <v>540</v>
      </c>
      <c r="J585" s="506" t="s">
        <v>516</v>
      </c>
      <c r="K585" s="506" t="s">
        <v>541</v>
      </c>
      <c r="L585" s="507">
        <v>143.09</v>
      </c>
      <c r="M585" s="507">
        <v>715.45</v>
      </c>
      <c r="N585" s="506">
        <v>5</v>
      </c>
      <c r="O585" s="573">
        <v>2.5</v>
      </c>
      <c r="P585" s="507">
        <v>572.36</v>
      </c>
      <c r="Q585" s="527">
        <v>0.79999999999999993</v>
      </c>
      <c r="R585" s="506">
        <v>4</v>
      </c>
      <c r="S585" s="527">
        <v>0.8</v>
      </c>
      <c r="T585" s="573">
        <v>2</v>
      </c>
      <c r="U585" s="528">
        <v>0.8</v>
      </c>
    </row>
    <row r="586" spans="1:21" ht="14.4" customHeight="1" x14ac:dyDescent="0.3">
      <c r="A586" s="505">
        <v>27</v>
      </c>
      <c r="B586" s="506" t="s">
        <v>478</v>
      </c>
      <c r="C586" s="506" t="s">
        <v>486</v>
      </c>
      <c r="D586" s="571" t="s">
        <v>1611</v>
      </c>
      <c r="E586" s="572" t="s">
        <v>496</v>
      </c>
      <c r="F586" s="506" t="s">
        <v>479</v>
      </c>
      <c r="G586" s="506" t="s">
        <v>514</v>
      </c>
      <c r="H586" s="506" t="s">
        <v>1612</v>
      </c>
      <c r="I586" s="506" t="s">
        <v>1268</v>
      </c>
      <c r="J586" s="506" t="s">
        <v>1269</v>
      </c>
      <c r="K586" s="506" t="s">
        <v>1270</v>
      </c>
      <c r="L586" s="507">
        <v>286.18</v>
      </c>
      <c r="M586" s="507">
        <v>286.18</v>
      </c>
      <c r="N586" s="506">
        <v>1</v>
      </c>
      <c r="O586" s="573">
        <v>0.5</v>
      </c>
      <c r="P586" s="507"/>
      <c r="Q586" s="527">
        <v>0</v>
      </c>
      <c r="R586" s="506"/>
      <c r="S586" s="527">
        <v>0</v>
      </c>
      <c r="T586" s="573"/>
      <c r="U586" s="528">
        <v>0</v>
      </c>
    </row>
    <row r="587" spans="1:21" ht="14.4" customHeight="1" x14ac:dyDescent="0.3">
      <c r="A587" s="505">
        <v>27</v>
      </c>
      <c r="B587" s="506" t="s">
        <v>478</v>
      </c>
      <c r="C587" s="506" t="s">
        <v>486</v>
      </c>
      <c r="D587" s="571" t="s">
        <v>1611</v>
      </c>
      <c r="E587" s="572" t="s">
        <v>496</v>
      </c>
      <c r="F587" s="506" t="s">
        <v>479</v>
      </c>
      <c r="G587" s="506" t="s">
        <v>514</v>
      </c>
      <c r="H587" s="506" t="s">
        <v>452</v>
      </c>
      <c r="I587" s="506" t="s">
        <v>615</v>
      </c>
      <c r="J587" s="506" t="s">
        <v>616</v>
      </c>
      <c r="K587" s="506" t="s">
        <v>617</v>
      </c>
      <c r="L587" s="507">
        <v>143.09</v>
      </c>
      <c r="M587" s="507">
        <v>143.09</v>
      </c>
      <c r="N587" s="506">
        <v>1</v>
      </c>
      <c r="O587" s="573">
        <v>0.5</v>
      </c>
      <c r="P587" s="507"/>
      <c r="Q587" s="527">
        <v>0</v>
      </c>
      <c r="R587" s="506"/>
      <c r="S587" s="527">
        <v>0</v>
      </c>
      <c r="T587" s="573"/>
      <c r="U587" s="528">
        <v>0</v>
      </c>
    </row>
    <row r="588" spans="1:21" ht="14.4" customHeight="1" x14ac:dyDescent="0.3">
      <c r="A588" s="505">
        <v>27</v>
      </c>
      <c r="B588" s="506" t="s">
        <v>478</v>
      </c>
      <c r="C588" s="506" t="s">
        <v>486</v>
      </c>
      <c r="D588" s="571" t="s">
        <v>1611</v>
      </c>
      <c r="E588" s="572" t="s">
        <v>496</v>
      </c>
      <c r="F588" s="506" t="s">
        <v>479</v>
      </c>
      <c r="G588" s="506" t="s">
        <v>500</v>
      </c>
      <c r="H588" s="506" t="s">
        <v>1612</v>
      </c>
      <c r="I588" s="506" t="s">
        <v>618</v>
      </c>
      <c r="J588" s="506" t="s">
        <v>502</v>
      </c>
      <c r="K588" s="506" t="s">
        <v>619</v>
      </c>
      <c r="L588" s="507">
        <v>117.46</v>
      </c>
      <c r="M588" s="507">
        <v>1057.1399999999999</v>
      </c>
      <c r="N588" s="506">
        <v>9</v>
      </c>
      <c r="O588" s="573">
        <v>3.5</v>
      </c>
      <c r="P588" s="507">
        <v>469.84</v>
      </c>
      <c r="Q588" s="527">
        <v>0.44444444444444448</v>
      </c>
      <c r="R588" s="506">
        <v>4</v>
      </c>
      <c r="S588" s="527">
        <v>0.44444444444444442</v>
      </c>
      <c r="T588" s="573">
        <v>2</v>
      </c>
      <c r="U588" s="528">
        <v>0.5714285714285714</v>
      </c>
    </row>
    <row r="589" spans="1:21" ht="14.4" customHeight="1" x14ac:dyDescent="0.3">
      <c r="A589" s="505">
        <v>27</v>
      </c>
      <c r="B589" s="506" t="s">
        <v>478</v>
      </c>
      <c r="C589" s="506" t="s">
        <v>486</v>
      </c>
      <c r="D589" s="571" t="s">
        <v>1611</v>
      </c>
      <c r="E589" s="572" t="s">
        <v>496</v>
      </c>
      <c r="F589" s="506" t="s">
        <v>479</v>
      </c>
      <c r="G589" s="506" t="s">
        <v>500</v>
      </c>
      <c r="H589" s="506" t="s">
        <v>1612</v>
      </c>
      <c r="I589" s="506" t="s">
        <v>501</v>
      </c>
      <c r="J589" s="506" t="s">
        <v>502</v>
      </c>
      <c r="K589" s="506" t="s">
        <v>503</v>
      </c>
      <c r="L589" s="507">
        <v>352.37</v>
      </c>
      <c r="M589" s="507">
        <v>3523.7</v>
      </c>
      <c r="N589" s="506">
        <v>10</v>
      </c>
      <c r="O589" s="573">
        <v>7.5</v>
      </c>
      <c r="P589" s="507">
        <v>2466.5899999999997</v>
      </c>
      <c r="Q589" s="527">
        <v>0.7</v>
      </c>
      <c r="R589" s="506">
        <v>7</v>
      </c>
      <c r="S589" s="527">
        <v>0.7</v>
      </c>
      <c r="T589" s="573">
        <v>5</v>
      </c>
      <c r="U589" s="528">
        <v>0.66666666666666663</v>
      </c>
    </row>
    <row r="590" spans="1:21" ht="14.4" customHeight="1" x14ac:dyDescent="0.3">
      <c r="A590" s="505">
        <v>27</v>
      </c>
      <c r="B590" s="506" t="s">
        <v>478</v>
      </c>
      <c r="C590" s="506" t="s">
        <v>486</v>
      </c>
      <c r="D590" s="571" t="s">
        <v>1611</v>
      </c>
      <c r="E590" s="572" t="s">
        <v>496</v>
      </c>
      <c r="F590" s="506" t="s">
        <v>479</v>
      </c>
      <c r="G590" s="506" t="s">
        <v>500</v>
      </c>
      <c r="H590" s="506" t="s">
        <v>1612</v>
      </c>
      <c r="I590" s="506" t="s">
        <v>1551</v>
      </c>
      <c r="J590" s="506" t="s">
        <v>502</v>
      </c>
      <c r="K590" s="506" t="s">
        <v>1552</v>
      </c>
      <c r="L590" s="507">
        <v>181.94</v>
      </c>
      <c r="M590" s="507">
        <v>363.88</v>
      </c>
      <c r="N590" s="506">
        <v>2</v>
      </c>
      <c r="O590" s="573">
        <v>0.5</v>
      </c>
      <c r="P590" s="507"/>
      <c r="Q590" s="527">
        <v>0</v>
      </c>
      <c r="R590" s="506"/>
      <c r="S590" s="527">
        <v>0</v>
      </c>
      <c r="T590" s="573"/>
      <c r="U590" s="528">
        <v>0</v>
      </c>
    </row>
    <row r="591" spans="1:21" ht="14.4" customHeight="1" x14ac:dyDescent="0.3">
      <c r="A591" s="505">
        <v>27</v>
      </c>
      <c r="B591" s="506" t="s">
        <v>478</v>
      </c>
      <c r="C591" s="506" t="s">
        <v>486</v>
      </c>
      <c r="D591" s="571" t="s">
        <v>1611</v>
      </c>
      <c r="E591" s="572" t="s">
        <v>496</v>
      </c>
      <c r="F591" s="506" t="s">
        <v>479</v>
      </c>
      <c r="G591" s="506" t="s">
        <v>500</v>
      </c>
      <c r="H591" s="506" t="s">
        <v>1612</v>
      </c>
      <c r="I591" s="506" t="s">
        <v>1553</v>
      </c>
      <c r="J591" s="506" t="s">
        <v>502</v>
      </c>
      <c r="K591" s="506" t="s">
        <v>1554</v>
      </c>
      <c r="L591" s="507">
        <v>704.73</v>
      </c>
      <c r="M591" s="507">
        <v>704.73</v>
      </c>
      <c r="N591" s="506">
        <v>1</v>
      </c>
      <c r="O591" s="573">
        <v>0.5</v>
      </c>
      <c r="P591" s="507">
        <v>704.73</v>
      </c>
      <c r="Q591" s="527">
        <v>1</v>
      </c>
      <c r="R591" s="506">
        <v>1</v>
      </c>
      <c r="S591" s="527">
        <v>1</v>
      </c>
      <c r="T591" s="573">
        <v>0.5</v>
      </c>
      <c r="U591" s="528">
        <v>1</v>
      </c>
    </row>
    <row r="592" spans="1:21" ht="14.4" customHeight="1" x14ac:dyDescent="0.3">
      <c r="A592" s="505">
        <v>27</v>
      </c>
      <c r="B592" s="506" t="s">
        <v>478</v>
      </c>
      <c r="C592" s="506" t="s">
        <v>486</v>
      </c>
      <c r="D592" s="571" t="s">
        <v>1611</v>
      </c>
      <c r="E592" s="572" t="s">
        <v>496</v>
      </c>
      <c r="F592" s="506" t="s">
        <v>479</v>
      </c>
      <c r="G592" s="506" t="s">
        <v>622</v>
      </c>
      <c r="H592" s="506" t="s">
        <v>452</v>
      </c>
      <c r="I592" s="506" t="s">
        <v>1287</v>
      </c>
      <c r="J592" s="506" t="s">
        <v>624</v>
      </c>
      <c r="K592" s="506" t="s">
        <v>1288</v>
      </c>
      <c r="L592" s="507">
        <v>72.88</v>
      </c>
      <c r="M592" s="507">
        <v>218.64</v>
      </c>
      <c r="N592" s="506">
        <v>3</v>
      </c>
      <c r="O592" s="573">
        <v>0.5</v>
      </c>
      <c r="P592" s="507"/>
      <c r="Q592" s="527">
        <v>0</v>
      </c>
      <c r="R592" s="506"/>
      <c r="S592" s="527">
        <v>0</v>
      </c>
      <c r="T592" s="573"/>
      <c r="U592" s="528">
        <v>0</v>
      </c>
    </row>
    <row r="593" spans="1:21" ht="14.4" customHeight="1" x14ac:dyDescent="0.3">
      <c r="A593" s="505">
        <v>27</v>
      </c>
      <c r="B593" s="506" t="s">
        <v>478</v>
      </c>
      <c r="C593" s="506" t="s">
        <v>486</v>
      </c>
      <c r="D593" s="571" t="s">
        <v>1611</v>
      </c>
      <c r="E593" s="572" t="s">
        <v>496</v>
      </c>
      <c r="F593" s="506" t="s">
        <v>479</v>
      </c>
      <c r="G593" s="506" t="s">
        <v>622</v>
      </c>
      <c r="H593" s="506" t="s">
        <v>452</v>
      </c>
      <c r="I593" s="506" t="s">
        <v>623</v>
      </c>
      <c r="J593" s="506" t="s">
        <v>624</v>
      </c>
      <c r="K593" s="506" t="s">
        <v>625</v>
      </c>
      <c r="L593" s="507">
        <v>218.62</v>
      </c>
      <c r="M593" s="507">
        <v>1967.58</v>
      </c>
      <c r="N593" s="506">
        <v>9</v>
      </c>
      <c r="O593" s="573">
        <v>5</v>
      </c>
      <c r="P593" s="507">
        <v>874.48</v>
      </c>
      <c r="Q593" s="527">
        <v>0.44444444444444448</v>
      </c>
      <c r="R593" s="506">
        <v>4</v>
      </c>
      <c r="S593" s="527">
        <v>0.44444444444444442</v>
      </c>
      <c r="T593" s="573">
        <v>2.5</v>
      </c>
      <c r="U593" s="528">
        <v>0.5</v>
      </c>
    </row>
    <row r="594" spans="1:21" ht="14.4" customHeight="1" x14ac:dyDescent="0.3">
      <c r="A594" s="505">
        <v>27</v>
      </c>
      <c r="B594" s="506" t="s">
        <v>478</v>
      </c>
      <c r="C594" s="506" t="s">
        <v>486</v>
      </c>
      <c r="D594" s="571" t="s">
        <v>1611</v>
      </c>
      <c r="E594" s="572" t="s">
        <v>496</v>
      </c>
      <c r="F594" s="506" t="s">
        <v>479</v>
      </c>
      <c r="G594" s="506" t="s">
        <v>622</v>
      </c>
      <c r="H594" s="506" t="s">
        <v>452</v>
      </c>
      <c r="I594" s="506" t="s">
        <v>822</v>
      </c>
      <c r="J594" s="506" t="s">
        <v>624</v>
      </c>
      <c r="K594" s="506" t="s">
        <v>823</v>
      </c>
      <c r="L594" s="507">
        <v>437.23</v>
      </c>
      <c r="M594" s="507">
        <v>437.23</v>
      </c>
      <c r="N594" s="506">
        <v>1</v>
      </c>
      <c r="O594" s="573">
        <v>0.5</v>
      </c>
      <c r="P594" s="507"/>
      <c r="Q594" s="527">
        <v>0</v>
      </c>
      <c r="R594" s="506"/>
      <c r="S594" s="527">
        <v>0</v>
      </c>
      <c r="T594" s="573"/>
      <c r="U594" s="528">
        <v>0</v>
      </c>
    </row>
    <row r="595" spans="1:21" ht="14.4" customHeight="1" x14ac:dyDescent="0.3">
      <c r="A595" s="505">
        <v>27</v>
      </c>
      <c r="B595" s="506" t="s">
        <v>478</v>
      </c>
      <c r="C595" s="506" t="s">
        <v>486</v>
      </c>
      <c r="D595" s="571" t="s">
        <v>1611</v>
      </c>
      <c r="E595" s="572" t="s">
        <v>496</v>
      </c>
      <c r="F595" s="506" t="s">
        <v>479</v>
      </c>
      <c r="G595" s="506" t="s">
        <v>824</v>
      </c>
      <c r="H595" s="506" t="s">
        <v>452</v>
      </c>
      <c r="I595" s="506" t="s">
        <v>1294</v>
      </c>
      <c r="J595" s="506" t="s">
        <v>1295</v>
      </c>
      <c r="K595" s="506" t="s">
        <v>827</v>
      </c>
      <c r="L595" s="507">
        <v>320.20999999999998</v>
      </c>
      <c r="M595" s="507">
        <v>320.20999999999998</v>
      </c>
      <c r="N595" s="506">
        <v>1</v>
      </c>
      <c r="O595" s="573">
        <v>0.5</v>
      </c>
      <c r="P595" s="507"/>
      <c r="Q595" s="527">
        <v>0</v>
      </c>
      <c r="R595" s="506"/>
      <c r="S595" s="527">
        <v>0</v>
      </c>
      <c r="T595" s="573"/>
      <c r="U595" s="528">
        <v>0</v>
      </c>
    </row>
    <row r="596" spans="1:21" ht="14.4" customHeight="1" x14ac:dyDescent="0.3">
      <c r="A596" s="505">
        <v>27</v>
      </c>
      <c r="B596" s="506" t="s">
        <v>478</v>
      </c>
      <c r="C596" s="506" t="s">
        <v>486</v>
      </c>
      <c r="D596" s="571" t="s">
        <v>1611</v>
      </c>
      <c r="E596" s="572" t="s">
        <v>496</v>
      </c>
      <c r="F596" s="506" t="s">
        <v>479</v>
      </c>
      <c r="G596" s="506" t="s">
        <v>824</v>
      </c>
      <c r="H596" s="506" t="s">
        <v>452</v>
      </c>
      <c r="I596" s="506" t="s">
        <v>1555</v>
      </c>
      <c r="J596" s="506" t="s">
        <v>826</v>
      </c>
      <c r="K596" s="506" t="s">
        <v>827</v>
      </c>
      <c r="L596" s="507">
        <v>320.20999999999998</v>
      </c>
      <c r="M596" s="507">
        <v>960.62999999999988</v>
      </c>
      <c r="N596" s="506">
        <v>3</v>
      </c>
      <c r="O596" s="573">
        <v>0.5</v>
      </c>
      <c r="P596" s="507"/>
      <c r="Q596" s="527">
        <v>0</v>
      </c>
      <c r="R596" s="506"/>
      <c r="S596" s="527">
        <v>0</v>
      </c>
      <c r="T596" s="573"/>
      <c r="U596" s="528">
        <v>0</v>
      </c>
    </row>
    <row r="597" spans="1:21" ht="14.4" customHeight="1" x14ac:dyDescent="0.3">
      <c r="A597" s="505">
        <v>27</v>
      </c>
      <c r="B597" s="506" t="s">
        <v>478</v>
      </c>
      <c r="C597" s="506" t="s">
        <v>486</v>
      </c>
      <c r="D597" s="571" t="s">
        <v>1611</v>
      </c>
      <c r="E597" s="572" t="s">
        <v>496</v>
      </c>
      <c r="F597" s="506" t="s">
        <v>479</v>
      </c>
      <c r="G597" s="506" t="s">
        <v>824</v>
      </c>
      <c r="H597" s="506" t="s">
        <v>1612</v>
      </c>
      <c r="I597" s="506" t="s">
        <v>825</v>
      </c>
      <c r="J597" s="506" t="s">
        <v>826</v>
      </c>
      <c r="K597" s="506" t="s">
        <v>827</v>
      </c>
      <c r="L597" s="507">
        <v>320.20999999999998</v>
      </c>
      <c r="M597" s="507">
        <v>2241.4699999999998</v>
      </c>
      <c r="N597" s="506">
        <v>7</v>
      </c>
      <c r="O597" s="573">
        <v>1.5</v>
      </c>
      <c r="P597" s="507">
        <v>2241.4699999999998</v>
      </c>
      <c r="Q597" s="527">
        <v>1</v>
      </c>
      <c r="R597" s="506">
        <v>7</v>
      </c>
      <c r="S597" s="527">
        <v>1</v>
      </c>
      <c r="T597" s="573">
        <v>1.5</v>
      </c>
      <c r="U597" s="528">
        <v>1</v>
      </c>
    </row>
    <row r="598" spans="1:21" ht="14.4" customHeight="1" x14ac:dyDescent="0.3">
      <c r="A598" s="505">
        <v>27</v>
      </c>
      <c r="B598" s="506" t="s">
        <v>478</v>
      </c>
      <c r="C598" s="506" t="s">
        <v>486</v>
      </c>
      <c r="D598" s="571" t="s">
        <v>1611</v>
      </c>
      <c r="E598" s="572" t="s">
        <v>496</v>
      </c>
      <c r="F598" s="506" t="s">
        <v>479</v>
      </c>
      <c r="G598" s="506" t="s">
        <v>830</v>
      </c>
      <c r="H598" s="506" t="s">
        <v>1612</v>
      </c>
      <c r="I598" s="506" t="s">
        <v>831</v>
      </c>
      <c r="J598" s="506" t="s">
        <v>832</v>
      </c>
      <c r="K598" s="506" t="s">
        <v>833</v>
      </c>
      <c r="L598" s="507">
        <v>15.9</v>
      </c>
      <c r="M598" s="507">
        <v>143.1</v>
      </c>
      <c r="N598" s="506">
        <v>9</v>
      </c>
      <c r="O598" s="573">
        <v>1</v>
      </c>
      <c r="P598" s="507">
        <v>143.1</v>
      </c>
      <c r="Q598" s="527">
        <v>1</v>
      </c>
      <c r="R598" s="506">
        <v>9</v>
      </c>
      <c r="S598" s="527">
        <v>1</v>
      </c>
      <c r="T598" s="573">
        <v>1</v>
      </c>
      <c r="U598" s="528">
        <v>1</v>
      </c>
    </row>
    <row r="599" spans="1:21" ht="14.4" customHeight="1" x14ac:dyDescent="0.3">
      <c r="A599" s="505">
        <v>27</v>
      </c>
      <c r="B599" s="506" t="s">
        <v>478</v>
      </c>
      <c r="C599" s="506" t="s">
        <v>486</v>
      </c>
      <c r="D599" s="571" t="s">
        <v>1611</v>
      </c>
      <c r="E599" s="572" t="s">
        <v>496</v>
      </c>
      <c r="F599" s="506" t="s">
        <v>479</v>
      </c>
      <c r="G599" s="506" t="s">
        <v>830</v>
      </c>
      <c r="H599" s="506" t="s">
        <v>1612</v>
      </c>
      <c r="I599" s="506" t="s">
        <v>1305</v>
      </c>
      <c r="J599" s="506" t="s">
        <v>832</v>
      </c>
      <c r="K599" s="506" t="s">
        <v>557</v>
      </c>
      <c r="L599" s="507">
        <v>47.7</v>
      </c>
      <c r="M599" s="507">
        <v>143.10000000000002</v>
      </c>
      <c r="N599" s="506">
        <v>3</v>
      </c>
      <c r="O599" s="573">
        <v>0.5</v>
      </c>
      <c r="P599" s="507"/>
      <c r="Q599" s="527">
        <v>0</v>
      </c>
      <c r="R599" s="506"/>
      <c r="S599" s="527">
        <v>0</v>
      </c>
      <c r="T599" s="573"/>
      <c r="U599" s="528">
        <v>0</v>
      </c>
    </row>
    <row r="600" spans="1:21" ht="14.4" customHeight="1" x14ac:dyDescent="0.3">
      <c r="A600" s="505">
        <v>27</v>
      </c>
      <c r="B600" s="506" t="s">
        <v>478</v>
      </c>
      <c r="C600" s="506" t="s">
        <v>486</v>
      </c>
      <c r="D600" s="571" t="s">
        <v>1611</v>
      </c>
      <c r="E600" s="572" t="s">
        <v>496</v>
      </c>
      <c r="F600" s="506" t="s">
        <v>479</v>
      </c>
      <c r="G600" s="506" t="s">
        <v>841</v>
      </c>
      <c r="H600" s="506" t="s">
        <v>452</v>
      </c>
      <c r="I600" s="506" t="s">
        <v>842</v>
      </c>
      <c r="J600" s="506" t="s">
        <v>843</v>
      </c>
      <c r="K600" s="506" t="s">
        <v>844</v>
      </c>
      <c r="L600" s="507">
        <v>316.33</v>
      </c>
      <c r="M600" s="507">
        <v>948.99</v>
      </c>
      <c r="N600" s="506">
        <v>3</v>
      </c>
      <c r="O600" s="573">
        <v>2</v>
      </c>
      <c r="P600" s="507">
        <v>948.99</v>
      </c>
      <c r="Q600" s="527">
        <v>1</v>
      </c>
      <c r="R600" s="506">
        <v>3</v>
      </c>
      <c r="S600" s="527">
        <v>1</v>
      </c>
      <c r="T600" s="573">
        <v>2</v>
      </c>
      <c r="U600" s="528">
        <v>1</v>
      </c>
    </row>
    <row r="601" spans="1:21" ht="14.4" customHeight="1" x14ac:dyDescent="0.3">
      <c r="A601" s="505">
        <v>27</v>
      </c>
      <c r="B601" s="506" t="s">
        <v>478</v>
      </c>
      <c r="C601" s="506" t="s">
        <v>486</v>
      </c>
      <c r="D601" s="571" t="s">
        <v>1611</v>
      </c>
      <c r="E601" s="572" t="s">
        <v>496</v>
      </c>
      <c r="F601" s="506" t="s">
        <v>479</v>
      </c>
      <c r="G601" s="506" t="s">
        <v>841</v>
      </c>
      <c r="H601" s="506" t="s">
        <v>452</v>
      </c>
      <c r="I601" s="506" t="s">
        <v>845</v>
      </c>
      <c r="J601" s="506" t="s">
        <v>843</v>
      </c>
      <c r="K601" s="506" t="s">
        <v>846</v>
      </c>
      <c r="L601" s="507">
        <v>105.44</v>
      </c>
      <c r="M601" s="507">
        <v>210.88</v>
      </c>
      <c r="N601" s="506">
        <v>2</v>
      </c>
      <c r="O601" s="573">
        <v>1</v>
      </c>
      <c r="P601" s="507"/>
      <c r="Q601" s="527">
        <v>0</v>
      </c>
      <c r="R601" s="506"/>
      <c r="S601" s="527">
        <v>0</v>
      </c>
      <c r="T601" s="573"/>
      <c r="U601" s="528">
        <v>0</v>
      </c>
    </row>
    <row r="602" spans="1:21" ht="14.4" customHeight="1" x14ac:dyDescent="0.3">
      <c r="A602" s="505">
        <v>27</v>
      </c>
      <c r="B602" s="506" t="s">
        <v>478</v>
      </c>
      <c r="C602" s="506" t="s">
        <v>486</v>
      </c>
      <c r="D602" s="571" t="s">
        <v>1611</v>
      </c>
      <c r="E602" s="572" t="s">
        <v>496</v>
      </c>
      <c r="F602" s="506" t="s">
        <v>479</v>
      </c>
      <c r="G602" s="506" t="s">
        <v>626</v>
      </c>
      <c r="H602" s="506" t="s">
        <v>452</v>
      </c>
      <c r="I602" s="506" t="s">
        <v>847</v>
      </c>
      <c r="J602" s="506" t="s">
        <v>848</v>
      </c>
      <c r="K602" s="506" t="s">
        <v>674</v>
      </c>
      <c r="L602" s="507">
        <v>430.05</v>
      </c>
      <c r="M602" s="507">
        <v>860.1</v>
      </c>
      <c r="N602" s="506">
        <v>2</v>
      </c>
      <c r="O602" s="573">
        <v>1</v>
      </c>
      <c r="P602" s="507">
        <v>860.1</v>
      </c>
      <c r="Q602" s="527">
        <v>1</v>
      </c>
      <c r="R602" s="506">
        <v>2</v>
      </c>
      <c r="S602" s="527">
        <v>1</v>
      </c>
      <c r="T602" s="573">
        <v>1</v>
      </c>
      <c r="U602" s="528">
        <v>1</v>
      </c>
    </row>
    <row r="603" spans="1:21" ht="14.4" customHeight="1" x14ac:dyDescent="0.3">
      <c r="A603" s="505">
        <v>27</v>
      </c>
      <c r="B603" s="506" t="s">
        <v>478</v>
      </c>
      <c r="C603" s="506" t="s">
        <v>486</v>
      </c>
      <c r="D603" s="571" t="s">
        <v>1611</v>
      </c>
      <c r="E603" s="572" t="s">
        <v>496</v>
      </c>
      <c r="F603" s="506" t="s">
        <v>479</v>
      </c>
      <c r="G603" s="506" t="s">
        <v>626</v>
      </c>
      <c r="H603" s="506" t="s">
        <v>1612</v>
      </c>
      <c r="I603" s="506" t="s">
        <v>627</v>
      </c>
      <c r="J603" s="506" t="s">
        <v>628</v>
      </c>
      <c r="K603" s="506" t="s">
        <v>629</v>
      </c>
      <c r="L603" s="507">
        <v>143.35</v>
      </c>
      <c r="M603" s="507">
        <v>1290.1499999999999</v>
      </c>
      <c r="N603" s="506">
        <v>9</v>
      </c>
      <c r="O603" s="573">
        <v>3.5</v>
      </c>
      <c r="P603" s="507">
        <v>1003.4499999999999</v>
      </c>
      <c r="Q603" s="527">
        <v>0.77777777777777779</v>
      </c>
      <c r="R603" s="506">
        <v>7</v>
      </c>
      <c r="S603" s="527">
        <v>0.77777777777777779</v>
      </c>
      <c r="T603" s="573">
        <v>2.5</v>
      </c>
      <c r="U603" s="528">
        <v>0.7142857142857143</v>
      </c>
    </row>
    <row r="604" spans="1:21" ht="14.4" customHeight="1" x14ac:dyDescent="0.3">
      <c r="A604" s="505">
        <v>27</v>
      </c>
      <c r="B604" s="506" t="s">
        <v>478</v>
      </c>
      <c r="C604" s="506" t="s">
        <v>486</v>
      </c>
      <c r="D604" s="571" t="s">
        <v>1611</v>
      </c>
      <c r="E604" s="572" t="s">
        <v>496</v>
      </c>
      <c r="F604" s="506" t="s">
        <v>479</v>
      </c>
      <c r="G604" s="506" t="s">
        <v>626</v>
      </c>
      <c r="H604" s="506" t="s">
        <v>1612</v>
      </c>
      <c r="I604" s="506" t="s">
        <v>849</v>
      </c>
      <c r="J604" s="506" t="s">
        <v>628</v>
      </c>
      <c r="K604" s="506" t="s">
        <v>561</v>
      </c>
      <c r="L604" s="507">
        <v>477.84</v>
      </c>
      <c r="M604" s="507">
        <v>1433.52</v>
      </c>
      <c r="N604" s="506">
        <v>3</v>
      </c>
      <c r="O604" s="573">
        <v>1.5</v>
      </c>
      <c r="P604" s="507">
        <v>1433.52</v>
      </c>
      <c r="Q604" s="527">
        <v>1</v>
      </c>
      <c r="R604" s="506">
        <v>3</v>
      </c>
      <c r="S604" s="527">
        <v>1</v>
      </c>
      <c r="T604" s="573">
        <v>1.5</v>
      </c>
      <c r="U604" s="528">
        <v>1</v>
      </c>
    </row>
    <row r="605" spans="1:21" ht="14.4" customHeight="1" x14ac:dyDescent="0.3">
      <c r="A605" s="505">
        <v>27</v>
      </c>
      <c r="B605" s="506" t="s">
        <v>478</v>
      </c>
      <c r="C605" s="506" t="s">
        <v>486</v>
      </c>
      <c r="D605" s="571" t="s">
        <v>1611</v>
      </c>
      <c r="E605" s="572" t="s">
        <v>496</v>
      </c>
      <c r="F605" s="506" t="s">
        <v>479</v>
      </c>
      <c r="G605" s="506" t="s">
        <v>626</v>
      </c>
      <c r="H605" s="506" t="s">
        <v>1612</v>
      </c>
      <c r="I605" s="506" t="s">
        <v>630</v>
      </c>
      <c r="J605" s="506" t="s">
        <v>628</v>
      </c>
      <c r="K605" s="506" t="s">
        <v>631</v>
      </c>
      <c r="L605" s="507">
        <v>220.53</v>
      </c>
      <c r="M605" s="507">
        <v>1764.2400000000002</v>
      </c>
      <c r="N605" s="506">
        <v>8</v>
      </c>
      <c r="O605" s="573">
        <v>3</v>
      </c>
      <c r="P605" s="507">
        <v>1102.6500000000001</v>
      </c>
      <c r="Q605" s="527">
        <v>0.625</v>
      </c>
      <c r="R605" s="506">
        <v>5</v>
      </c>
      <c r="S605" s="527">
        <v>0.625</v>
      </c>
      <c r="T605" s="573">
        <v>2</v>
      </c>
      <c r="U605" s="528">
        <v>0.66666666666666663</v>
      </c>
    </row>
    <row r="606" spans="1:21" ht="14.4" customHeight="1" x14ac:dyDescent="0.3">
      <c r="A606" s="505">
        <v>27</v>
      </c>
      <c r="B606" s="506" t="s">
        <v>478</v>
      </c>
      <c r="C606" s="506" t="s">
        <v>486</v>
      </c>
      <c r="D606" s="571" t="s">
        <v>1611</v>
      </c>
      <c r="E606" s="572" t="s">
        <v>496</v>
      </c>
      <c r="F606" s="506" t="s">
        <v>479</v>
      </c>
      <c r="G606" s="506" t="s">
        <v>626</v>
      </c>
      <c r="H606" s="506" t="s">
        <v>1612</v>
      </c>
      <c r="I606" s="506" t="s">
        <v>632</v>
      </c>
      <c r="J606" s="506" t="s">
        <v>628</v>
      </c>
      <c r="K606" s="506" t="s">
        <v>633</v>
      </c>
      <c r="L606" s="507">
        <v>93.18</v>
      </c>
      <c r="M606" s="507">
        <v>465.90000000000003</v>
      </c>
      <c r="N606" s="506">
        <v>5</v>
      </c>
      <c r="O606" s="573">
        <v>2</v>
      </c>
      <c r="P606" s="507">
        <v>186.36</v>
      </c>
      <c r="Q606" s="527">
        <v>0.4</v>
      </c>
      <c r="R606" s="506">
        <v>2</v>
      </c>
      <c r="S606" s="527">
        <v>0.4</v>
      </c>
      <c r="T606" s="573">
        <v>0.5</v>
      </c>
      <c r="U606" s="528">
        <v>0.25</v>
      </c>
    </row>
    <row r="607" spans="1:21" ht="14.4" customHeight="1" x14ac:dyDescent="0.3">
      <c r="A607" s="505">
        <v>27</v>
      </c>
      <c r="B607" s="506" t="s">
        <v>478</v>
      </c>
      <c r="C607" s="506" t="s">
        <v>486</v>
      </c>
      <c r="D607" s="571" t="s">
        <v>1611</v>
      </c>
      <c r="E607" s="572" t="s">
        <v>496</v>
      </c>
      <c r="F607" s="506" t="s">
        <v>479</v>
      </c>
      <c r="G607" s="506" t="s">
        <v>626</v>
      </c>
      <c r="H607" s="506" t="s">
        <v>1612</v>
      </c>
      <c r="I607" s="506" t="s">
        <v>1556</v>
      </c>
      <c r="J607" s="506" t="s">
        <v>628</v>
      </c>
      <c r="K607" s="506" t="s">
        <v>937</v>
      </c>
      <c r="L607" s="507">
        <v>310.58999999999997</v>
      </c>
      <c r="M607" s="507">
        <v>621.17999999999995</v>
      </c>
      <c r="N607" s="506">
        <v>2</v>
      </c>
      <c r="O607" s="573">
        <v>1.5</v>
      </c>
      <c r="P607" s="507">
        <v>621.17999999999995</v>
      </c>
      <c r="Q607" s="527">
        <v>1</v>
      </c>
      <c r="R607" s="506">
        <v>2</v>
      </c>
      <c r="S607" s="527">
        <v>1</v>
      </c>
      <c r="T607" s="573">
        <v>1.5</v>
      </c>
      <c r="U607" s="528">
        <v>1</v>
      </c>
    </row>
    <row r="608" spans="1:21" ht="14.4" customHeight="1" x14ac:dyDescent="0.3">
      <c r="A608" s="505">
        <v>27</v>
      </c>
      <c r="B608" s="506" t="s">
        <v>478</v>
      </c>
      <c r="C608" s="506" t="s">
        <v>486</v>
      </c>
      <c r="D608" s="571" t="s">
        <v>1611</v>
      </c>
      <c r="E608" s="572" t="s">
        <v>496</v>
      </c>
      <c r="F608" s="506" t="s">
        <v>479</v>
      </c>
      <c r="G608" s="506" t="s">
        <v>626</v>
      </c>
      <c r="H608" s="506" t="s">
        <v>452</v>
      </c>
      <c r="I608" s="506" t="s">
        <v>1557</v>
      </c>
      <c r="J608" s="506" t="s">
        <v>1558</v>
      </c>
      <c r="K608" s="506" t="s">
        <v>1014</v>
      </c>
      <c r="L608" s="507">
        <v>661.62</v>
      </c>
      <c r="M608" s="507">
        <v>661.62</v>
      </c>
      <c r="N608" s="506">
        <v>1</v>
      </c>
      <c r="O608" s="573">
        <v>0.5</v>
      </c>
      <c r="P608" s="507">
        <v>661.62</v>
      </c>
      <c r="Q608" s="527">
        <v>1</v>
      </c>
      <c r="R608" s="506">
        <v>1</v>
      </c>
      <c r="S608" s="527">
        <v>1</v>
      </c>
      <c r="T608" s="573">
        <v>0.5</v>
      </c>
      <c r="U608" s="528">
        <v>1</v>
      </c>
    </row>
    <row r="609" spans="1:21" ht="14.4" customHeight="1" x14ac:dyDescent="0.3">
      <c r="A609" s="505">
        <v>27</v>
      </c>
      <c r="B609" s="506" t="s">
        <v>478</v>
      </c>
      <c r="C609" s="506" t="s">
        <v>486</v>
      </c>
      <c r="D609" s="571" t="s">
        <v>1611</v>
      </c>
      <c r="E609" s="572" t="s">
        <v>496</v>
      </c>
      <c r="F609" s="506" t="s">
        <v>479</v>
      </c>
      <c r="G609" s="506" t="s">
        <v>858</v>
      </c>
      <c r="H609" s="506" t="s">
        <v>452</v>
      </c>
      <c r="I609" s="506" t="s">
        <v>859</v>
      </c>
      <c r="J609" s="506" t="s">
        <v>860</v>
      </c>
      <c r="K609" s="506" t="s">
        <v>861</v>
      </c>
      <c r="L609" s="507">
        <v>0</v>
      </c>
      <c r="M609" s="507">
        <v>0</v>
      </c>
      <c r="N609" s="506">
        <v>7</v>
      </c>
      <c r="O609" s="573">
        <v>1.5</v>
      </c>
      <c r="P609" s="507">
        <v>0</v>
      </c>
      <c r="Q609" s="527"/>
      <c r="R609" s="506">
        <v>7</v>
      </c>
      <c r="S609" s="527">
        <v>1</v>
      </c>
      <c r="T609" s="573">
        <v>1.5</v>
      </c>
      <c r="U609" s="528">
        <v>1</v>
      </c>
    </row>
    <row r="610" spans="1:21" ht="14.4" customHeight="1" x14ac:dyDescent="0.3">
      <c r="A610" s="505">
        <v>27</v>
      </c>
      <c r="B610" s="506" t="s">
        <v>478</v>
      </c>
      <c r="C610" s="506" t="s">
        <v>486</v>
      </c>
      <c r="D610" s="571" t="s">
        <v>1611</v>
      </c>
      <c r="E610" s="572" t="s">
        <v>496</v>
      </c>
      <c r="F610" s="506" t="s">
        <v>479</v>
      </c>
      <c r="G610" s="506" t="s">
        <v>974</v>
      </c>
      <c r="H610" s="506" t="s">
        <v>1612</v>
      </c>
      <c r="I610" s="506" t="s">
        <v>975</v>
      </c>
      <c r="J610" s="506" t="s">
        <v>976</v>
      </c>
      <c r="K610" s="506" t="s">
        <v>977</v>
      </c>
      <c r="L610" s="507">
        <v>155.30000000000001</v>
      </c>
      <c r="M610" s="507">
        <v>155.30000000000001</v>
      </c>
      <c r="N610" s="506">
        <v>1</v>
      </c>
      <c r="O610" s="573">
        <v>0.5</v>
      </c>
      <c r="P610" s="507">
        <v>155.30000000000001</v>
      </c>
      <c r="Q610" s="527">
        <v>1</v>
      </c>
      <c r="R610" s="506">
        <v>1</v>
      </c>
      <c r="S610" s="527">
        <v>1</v>
      </c>
      <c r="T610" s="573">
        <v>0.5</v>
      </c>
      <c r="U610" s="528">
        <v>1</v>
      </c>
    </row>
    <row r="611" spans="1:21" ht="14.4" customHeight="1" x14ac:dyDescent="0.3">
      <c r="A611" s="505">
        <v>27</v>
      </c>
      <c r="B611" s="506" t="s">
        <v>478</v>
      </c>
      <c r="C611" s="506" t="s">
        <v>486</v>
      </c>
      <c r="D611" s="571" t="s">
        <v>1611</v>
      </c>
      <c r="E611" s="572" t="s">
        <v>496</v>
      </c>
      <c r="F611" s="506" t="s">
        <v>479</v>
      </c>
      <c r="G611" s="506" t="s">
        <v>1332</v>
      </c>
      <c r="H611" s="506" t="s">
        <v>1612</v>
      </c>
      <c r="I611" s="506" t="s">
        <v>1333</v>
      </c>
      <c r="J611" s="506" t="s">
        <v>1334</v>
      </c>
      <c r="K611" s="506" t="s">
        <v>1335</v>
      </c>
      <c r="L611" s="507">
        <v>0</v>
      </c>
      <c r="M611" s="507">
        <v>0</v>
      </c>
      <c r="N611" s="506">
        <v>2</v>
      </c>
      <c r="O611" s="573">
        <v>0.5</v>
      </c>
      <c r="P611" s="507">
        <v>0</v>
      </c>
      <c r="Q611" s="527"/>
      <c r="R611" s="506">
        <v>2</v>
      </c>
      <c r="S611" s="527">
        <v>1</v>
      </c>
      <c r="T611" s="573">
        <v>0.5</v>
      </c>
      <c r="U611" s="528">
        <v>1</v>
      </c>
    </row>
    <row r="612" spans="1:21" ht="14.4" customHeight="1" x14ac:dyDescent="0.3">
      <c r="A612" s="505">
        <v>27</v>
      </c>
      <c r="B612" s="506" t="s">
        <v>478</v>
      </c>
      <c r="C612" s="506" t="s">
        <v>486</v>
      </c>
      <c r="D612" s="571" t="s">
        <v>1611</v>
      </c>
      <c r="E612" s="572" t="s">
        <v>496</v>
      </c>
      <c r="F612" s="506" t="s">
        <v>479</v>
      </c>
      <c r="G612" s="506" t="s">
        <v>1559</v>
      </c>
      <c r="H612" s="506" t="s">
        <v>452</v>
      </c>
      <c r="I612" s="506" t="s">
        <v>1560</v>
      </c>
      <c r="J612" s="506" t="s">
        <v>1561</v>
      </c>
      <c r="K612" s="506" t="s">
        <v>1562</v>
      </c>
      <c r="L612" s="507">
        <v>120.14</v>
      </c>
      <c r="M612" s="507">
        <v>240.28</v>
      </c>
      <c r="N612" s="506">
        <v>2</v>
      </c>
      <c r="O612" s="573">
        <v>1</v>
      </c>
      <c r="P612" s="507"/>
      <c r="Q612" s="527">
        <v>0</v>
      </c>
      <c r="R612" s="506"/>
      <c r="S612" s="527">
        <v>0</v>
      </c>
      <c r="T612" s="573"/>
      <c r="U612" s="528">
        <v>0</v>
      </c>
    </row>
    <row r="613" spans="1:21" ht="14.4" customHeight="1" x14ac:dyDescent="0.3">
      <c r="A613" s="505">
        <v>27</v>
      </c>
      <c r="B613" s="506" t="s">
        <v>478</v>
      </c>
      <c r="C613" s="506" t="s">
        <v>486</v>
      </c>
      <c r="D613" s="571" t="s">
        <v>1611</v>
      </c>
      <c r="E613" s="572" t="s">
        <v>496</v>
      </c>
      <c r="F613" s="506" t="s">
        <v>479</v>
      </c>
      <c r="G613" s="506" t="s">
        <v>862</v>
      </c>
      <c r="H613" s="506" t="s">
        <v>452</v>
      </c>
      <c r="I613" s="506" t="s">
        <v>1336</v>
      </c>
      <c r="J613" s="506" t="s">
        <v>864</v>
      </c>
      <c r="K613" s="506" t="s">
        <v>1337</v>
      </c>
      <c r="L613" s="507">
        <v>210.38</v>
      </c>
      <c r="M613" s="507">
        <v>210.38</v>
      </c>
      <c r="N613" s="506">
        <v>1</v>
      </c>
      <c r="O613" s="573">
        <v>0.5</v>
      </c>
      <c r="P613" s="507">
        <v>210.38</v>
      </c>
      <c r="Q613" s="527">
        <v>1</v>
      </c>
      <c r="R613" s="506">
        <v>1</v>
      </c>
      <c r="S613" s="527">
        <v>1</v>
      </c>
      <c r="T613" s="573">
        <v>0.5</v>
      </c>
      <c r="U613" s="528">
        <v>1</v>
      </c>
    </row>
    <row r="614" spans="1:21" ht="14.4" customHeight="1" x14ac:dyDescent="0.3">
      <c r="A614" s="505">
        <v>27</v>
      </c>
      <c r="B614" s="506" t="s">
        <v>478</v>
      </c>
      <c r="C614" s="506" t="s">
        <v>486</v>
      </c>
      <c r="D614" s="571" t="s">
        <v>1611</v>
      </c>
      <c r="E614" s="572" t="s">
        <v>496</v>
      </c>
      <c r="F614" s="506" t="s">
        <v>479</v>
      </c>
      <c r="G614" s="506" t="s">
        <v>638</v>
      </c>
      <c r="H614" s="506" t="s">
        <v>1612</v>
      </c>
      <c r="I614" s="506" t="s">
        <v>869</v>
      </c>
      <c r="J614" s="506" t="s">
        <v>870</v>
      </c>
      <c r="K614" s="506" t="s">
        <v>871</v>
      </c>
      <c r="L614" s="507">
        <v>79.11</v>
      </c>
      <c r="M614" s="507">
        <v>791.09999999999991</v>
      </c>
      <c r="N614" s="506">
        <v>10</v>
      </c>
      <c r="O614" s="573">
        <v>3</v>
      </c>
      <c r="P614" s="507">
        <v>158.22</v>
      </c>
      <c r="Q614" s="527">
        <v>0.2</v>
      </c>
      <c r="R614" s="506">
        <v>2</v>
      </c>
      <c r="S614" s="527">
        <v>0.2</v>
      </c>
      <c r="T614" s="573">
        <v>0.5</v>
      </c>
      <c r="U614" s="528">
        <v>0.16666666666666666</v>
      </c>
    </row>
    <row r="615" spans="1:21" ht="14.4" customHeight="1" x14ac:dyDescent="0.3">
      <c r="A615" s="505">
        <v>27</v>
      </c>
      <c r="B615" s="506" t="s">
        <v>478</v>
      </c>
      <c r="C615" s="506" t="s">
        <v>486</v>
      </c>
      <c r="D615" s="571" t="s">
        <v>1611</v>
      </c>
      <c r="E615" s="572" t="s">
        <v>496</v>
      </c>
      <c r="F615" s="506" t="s">
        <v>479</v>
      </c>
      <c r="G615" s="506" t="s">
        <v>638</v>
      </c>
      <c r="H615" s="506" t="s">
        <v>1612</v>
      </c>
      <c r="I615" s="506" t="s">
        <v>1563</v>
      </c>
      <c r="J615" s="506" t="s">
        <v>870</v>
      </c>
      <c r="K615" s="506" t="s">
        <v>1562</v>
      </c>
      <c r="L615" s="507">
        <v>263.68</v>
      </c>
      <c r="M615" s="507">
        <v>527.36</v>
      </c>
      <c r="N615" s="506">
        <v>2</v>
      </c>
      <c r="O615" s="573">
        <v>1</v>
      </c>
      <c r="P615" s="507">
        <v>527.36</v>
      </c>
      <c r="Q615" s="527">
        <v>1</v>
      </c>
      <c r="R615" s="506">
        <v>2</v>
      </c>
      <c r="S615" s="527">
        <v>1</v>
      </c>
      <c r="T615" s="573">
        <v>1</v>
      </c>
      <c r="U615" s="528">
        <v>1</v>
      </c>
    </row>
    <row r="616" spans="1:21" ht="14.4" customHeight="1" x14ac:dyDescent="0.3">
      <c r="A616" s="505">
        <v>27</v>
      </c>
      <c r="B616" s="506" t="s">
        <v>478</v>
      </c>
      <c r="C616" s="506" t="s">
        <v>486</v>
      </c>
      <c r="D616" s="571" t="s">
        <v>1611</v>
      </c>
      <c r="E616" s="572" t="s">
        <v>496</v>
      </c>
      <c r="F616" s="506" t="s">
        <v>479</v>
      </c>
      <c r="G616" s="506" t="s">
        <v>638</v>
      </c>
      <c r="H616" s="506" t="s">
        <v>452</v>
      </c>
      <c r="I616" s="506" t="s">
        <v>872</v>
      </c>
      <c r="J616" s="506" t="s">
        <v>873</v>
      </c>
      <c r="K616" s="506" t="s">
        <v>874</v>
      </c>
      <c r="L616" s="507">
        <v>73.83</v>
      </c>
      <c r="M616" s="507">
        <v>73.83</v>
      </c>
      <c r="N616" s="506">
        <v>1</v>
      </c>
      <c r="O616" s="573">
        <v>1</v>
      </c>
      <c r="P616" s="507">
        <v>73.83</v>
      </c>
      <c r="Q616" s="527">
        <v>1</v>
      </c>
      <c r="R616" s="506">
        <v>1</v>
      </c>
      <c r="S616" s="527">
        <v>1</v>
      </c>
      <c r="T616" s="573">
        <v>1</v>
      </c>
      <c r="U616" s="528">
        <v>1</v>
      </c>
    </row>
    <row r="617" spans="1:21" ht="14.4" customHeight="1" x14ac:dyDescent="0.3">
      <c r="A617" s="505">
        <v>27</v>
      </c>
      <c r="B617" s="506" t="s">
        <v>478</v>
      </c>
      <c r="C617" s="506" t="s">
        <v>486</v>
      </c>
      <c r="D617" s="571" t="s">
        <v>1611</v>
      </c>
      <c r="E617" s="572" t="s">
        <v>496</v>
      </c>
      <c r="F617" s="506" t="s">
        <v>479</v>
      </c>
      <c r="G617" s="506" t="s">
        <v>638</v>
      </c>
      <c r="H617" s="506" t="s">
        <v>452</v>
      </c>
      <c r="I617" s="506" t="s">
        <v>639</v>
      </c>
      <c r="J617" s="506" t="s">
        <v>640</v>
      </c>
      <c r="K617" s="506" t="s">
        <v>631</v>
      </c>
      <c r="L617" s="507">
        <v>39.549999999999997</v>
      </c>
      <c r="M617" s="507">
        <v>118.64999999999999</v>
      </c>
      <c r="N617" s="506">
        <v>3</v>
      </c>
      <c r="O617" s="573">
        <v>0.5</v>
      </c>
      <c r="P617" s="507"/>
      <c r="Q617" s="527">
        <v>0</v>
      </c>
      <c r="R617" s="506"/>
      <c r="S617" s="527">
        <v>0</v>
      </c>
      <c r="T617" s="573"/>
      <c r="U617" s="528">
        <v>0</v>
      </c>
    </row>
    <row r="618" spans="1:21" ht="14.4" customHeight="1" x14ac:dyDescent="0.3">
      <c r="A618" s="505">
        <v>27</v>
      </c>
      <c r="B618" s="506" t="s">
        <v>478</v>
      </c>
      <c r="C618" s="506" t="s">
        <v>486</v>
      </c>
      <c r="D618" s="571" t="s">
        <v>1611</v>
      </c>
      <c r="E618" s="572" t="s">
        <v>496</v>
      </c>
      <c r="F618" s="506" t="s">
        <v>479</v>
      </c>
      <c r="G618" s="506" t="s">
        <v>638</v>
      </c>
      <c r="H618" s="506" t="s">
        <v>452</v>
      </c>
      <c r="I618" s="506" t="s">
        <v>641</v>
      </c>
      <c r="J618" s="506" t="s">
        <v>642</v>
      </c>
      <c r="K618" s="506" t="s">
        <v>643</v>
      </c>
      <c r="L618" s="507">
        <v>36.909999999999997</v>
      </c>
      <c r="M618" s="507">
        <v>110.72999999999999</v>
      </c>
      <c r="N618" s="506">
        <v>3</v>
      </c>
      <c r="O618" s="573">
        <v>1</v>
      </c>
      <c r="P618" s="507">
        <v>110.72999999999999</v>
      </c>
      <c r="Q618" s="527">
        <v>1</v>
      </c>
      <c r="R618" s="506">
        <v>3</v>
      </c>
      <c r="S618" s="527">
        <v>1</v>
      </c>
      <c r="T618" s="573">
        <v>1</v>
      </c>
      <c r="U618" s="528">
        <v>1</v>
      </c>
    </row>
    <row r="619" spans="1:21" ht="14.4" customHeight="1" x14ac:dyDescent="0.3">
      <c r="A619" s="505">
        <v>27</v>
      </c>
      <c r="B619" s="506" t="s">
        <v>478</v>
      </c>
      <c r="C619" s="506" t="s">
        <v>486</v>
      </c>
      <c r="D619" s="571" t="s">
        <v>1611</v>
      </c>
      <c r="E619" s="572" t="s">
        <v>496</v>
      </c>
      <c r="F619" s="506" t="s">
        <v>479</v>
      </c>
      <c r="G619" s="506" t="s">
        <v>644</v>
      </c>
      <c r="H619" s="506" t="s">
        <v>1612</v>
      </c>
      <c r="I619" s="506" t="s">
        <v>645</v>
      </c>
      <c r="J619" s="506" t="s">
        <v>646</v>
      </c>
      <c r="K619" s="506" t="s">
        <v>647</v>
      </c>
      <c r="L619" s="507">
        <v>102.85</v>
      </c>
      <c r="M619" s="507">
        <v>1439.8999999999999</v>
      </c>
      <c r="N619" s="506">
        <v>14</v>
      </c>
      <c r="O619" s="573">
        <v>3.5</v>
      </c>
      <c r="P619" s="507">
        <v>1234.1999999999998</v>
      </c>
      <c r="Q619" s="527">
        <v>0.8571428571428571</v>
      </c>
      <c r="R619" s="506">
        <v>12</v>
      </c>
      <c r="S619" s="527">
        <v>0.8571428571428571</v>
      </c>
      <c r="T619" s="573">
        <v>2.5</v>
      </c>
      <c r="U619" s="528">
        <v>0.7142857142857143</v>
      </c>
    </row>
    <row r="620" spans="1:21" ht="14.4" customHeight="1" x14ac:dyDescent="0.3">
      <c r="A620" s="505">
        <v>27</v>
      </c>
      <c r="B620" s="506" t="s">
        <v>478</v>
      </c>
      <c r="C620" s="506" t="s">
        <v>486</v>
      </c>
      <c r="D620" s="571" t="s">
        <v>1611</v>
      </c>
      <c r="E620" s="572" t="s">
        <v>496</v>
      </c>
      <c r="F620" s="506" t="s">
        <v>479</v>
      </c>
      <c r="G620" s="506" t="s">
        <v>644</v>
      </c>
      <c r="H620" s="506" t="s">
        <v>1612</v>
      </c>
      <c r="I620" s="506" t="s">
        <v>875</v>
      </c>
      <c r="J620" s="506" t="s">
        <v>646</v>
      </c>
      <c r="K620" s="506" t="s">
        <v>876</v>
      </c>
      <c r="L620" s="507">
        <v>131.86000000000001</v>
      </c>
      <c r="M620" s="507">
        <v>395.58000000000004</v>
      </c>
      <c r="N620" s="506">
        <v>3</v>
      </c>
      <c r="O620" s="573">
        <v>0.5</v>
      </c>
      <c r="P620" s="507"/>
      <c r="Q620" s="527">
        <v>0</v>
      </c>
      <c r="R620" s="506"/>
      <c r="S620" s="527">
        <v>0</v>
      </c>
      <c r="T620" s="573"/>
      <c r="U620" s="528">
        <v>0</v>
      </c>
    </row>
    <row r="621" spans="1:21" ht="14.4" customHeight="1" x14ac:dyDescent="0.3">
      <c r="A621" s="505">
        <v>27</v>
      </c>
      <c r="B621" s="506" t="s">
        <v>478</v>
      </c>
      <c r="C621" s="506" t="s">
        <v>486</v>
      </c>
      <c r="D621" s="571" t="s">
        <v>1611</v>
      </c>
      <c r="E621" s="572" t="s">
        <v>496</v>
      </c>
      <c r="F621" s="506" t="s">
        <v>479</v>
      </c>
      <c r="G621" s="506" t="s">
        <v>644</v>
      </c>
      <c r="H621" s="506" t="s">
        <v>452</v>
      </c>
      <c r="I621" s="506" t="s">
        <v>1564</v>
      </c>
      <c r="J621" s="506" t="s">
        <v>1359</v>
      </c>
      <c r="K621" s="506" t="s">
        <v>1565</v>
      </c>
      <c r="L621" s="507">
        <v>150.13999999999999</v>
      </c>
      <c r="M621" s="507">
        <v>450.41999999999996</v>
      </c>
      <c r="N621" s="506">
        <v>3</v>
      </c>
      <c r="O621" s="573">
        <v>1</v>
      </c>
      <c r="P621" s="507">
        <v>450.41999999999996</v>
      </c>
      <c r="Q621" s="527">
        <v>1</v>
      </c>
      <c r="R621" s="506">
        <v>3</v>
      </c>
      <c r="S621" s="527">
        <v>1</v>
      </c>
      <c r="T621" s="573">
        <v>1</v>
      </c>
      <c r="U621" s="528">
        <v>1</v>
      </c>
    </row>
    <row r="622" spans="1:21" ht="14.4" customHeight="1" x14ac:dyDescent="0.3">
      <c r="A622" s="505">
        <v>27</v>
      </c>
      <c r="B622" s="506" t="s">
        <v>478</v>
      </c>
      <c r="C622" s="506" t="s">
        <v>486</v>
      </c>
      <c r="D622" s="571" t="s">
        <v>1611</v>
      </c>
      <c r="E622" s="572" t="s">
        <v>496</v>
      </c>
      <c r="F622" s="506" t="s">
        <v>479</v>
      </c>
      <c r="G622" s="506" t="s">
        <v>877</v>
      </c>
      <c r="H622" s="506" t="s">
        <v>452</v>
      </c>
      <c r="I622" s="506" t="s">
        <v>878</v>
      </c>
      <c r="J622" s="506" t="s">
        <v>879</v>
      </c>
      <c r="K622" s="506" t="s">
        <v>880</v>
      </c>
      <c r="L622" s="507">
        <v>96.8</v>
      </c>
      <c r="M622" s="507">
        <v>290.39999999999998</v>
      </c>
      <c r="N622" s="506">
        <v>3</v>
      </c>
      <c r="O622" s="573">
        <v>0.5</v>
      </c>
      <c r="P622" s="507"/>
      <c r="Q622" s="527">
        <v>0</v>
      </c>
      <c r="R622" s="506"/>
      <c r="S622" s="527">
        <v>0</v>
      </c>
      <c r="T622" s="573"/>
      <c r="U622" s="528">
        <v>0</v>
      </c>
    </row>
    <row r="623" spans="1:21" ht="14.4" customHeight="1" x14ac:dyDescent="0.3">
      <c r="A623" s="505">
        <v>27</v>
      </c>
      <c r="B623" s="506" t="s">
        <v>478</v>
      </c>
      <c r="C623" s="506" t="s">
        <v>486</v>
      </c>
      <c r="D623" s="571" t="s">
        <v>1611</v>
      </c>
      <c r="E623" s="572" t="s">
        <v>496</v>
      </c>
      <c r="F623" s="506" t="s">
        <v>479</v>
      </c>
      <c r="G623" s="506" t="s">
        <v>530</v>
      </c>
      <c r="H623" s="506" t="s">
        <v>1612</v>
      </c>
      <c r="I623" s="506" t="s">
        <v>531</v>
      </c>
      <c r="J623" s="506" t="s">
        <v>532</v>
      </c>
      <c r="K623" s="506" t="s">
        <v>533</v>
      </c>
      <c r="L623" s="507">
        <v>155.81</v>
      </c>
      <c r="M623" s="507">
        <v>155.81</v>
      </c>
      <c r="N623" s="506">
        <v>1</v>
      </c>
      <c r="O623" s="573">
        <v>0.5</v>
      </c>
      <c r="P623" s="507"/>
      <c r="Q623" s="527">
        <v>0</v>
      </c>
      <c r="R623" s="506"/>
      <c r="S623" s="527">
        <v>0</v>
      </c>
      <c r="T623" s="573"/>
      <c r="U623" s="528">
        <v>0</v>
      </c>
    </row>
    <row r="624" spans="1:21" ht="14.4" customHeight="1" x14ac:dyDescent="0.3">
      <c r="A624" s="505">
        <v>27</v>
      </c>
      <c r="B624" s="506" t="s">
        <v>478</v>
      </c>
      <c r="C624" s="506" t="s">
        <v>486</v>
      </c>
      <c r="D624" s="571" t="s">
        <v>1611</v>
      </c>
      <c r="E624" s="572" t="s">
        <v>496</v>
      </c>
      <c r="F624" s="506" t="s">
        <v>479</v>
      </c>
      <c r="G624" s="506" t="s">
        <v>889</v>
      </c>
      <c r="H624" s="506" t="s">
        <v>452</v>
      </c>
      <c r="I624" s="506" t="s">
        <v>890</v>
      </c>
      <c r="J624" s="506" t="s">
        <v>891</v>
      </c>
      <c r="K624" s="506" t="s">
        <v>892</v>
      </c>
      <c r="L624" s="507">
        <v>131.32</v>
      </c>
      <c r="M624" s="507">
        <v>262.64</v>
      </c>
      <c r="N624" s="506">
        <v>2</v>
      </c>
      <c r="O624" s="573">
        <v>0.5</v>
      </c>
      <c r="P624" s="507"/>
      <c r="Q624" s="527">
        <v>0</v>
      </c>
      <c r="R624" s="506"/>
      <c r="S624" s="527">
        <v>0</v>
      </c>
      <c r="T624" s="573"/>
      <c r="U624" s="528">
        <v>0</v>
      </c>
    </row>
    <row r="625" spans="1:21" ht="14.4" customHeight="1" x14ac:dyDescent="0.3">
      <c r="A625" s="505">
        <v>27</v>
      </c>
      <c r="B625" s="506" t="s">
        <v>478</v>
      </c>
      <c r="C625" s="506" t="s">
        <v>486</v>
      </c>
      <c r="D625" s="571" t="s">
        <v>1611</v>
      </c>
      <c r="E625" s="572" t="s">
        <v>496</v>
      </c>
      <c r="F625" s="506" t="s">
        <v>479</v>
      </c>
      <c r="G625" s="506" t="s">
        <v>889</v>
      </c>
      <c r="H625" s="506" t="s">
        <v>452</v>
      </c>
      <c r="I625" s="506" t="s">
        <v>978</v>
      </c>
      <c r="J625" s="506" t="s">
        <v>891</v>
      </c>
      <c r="K625" s="506" t="s">
        <v>979</v>
      </c>
      <c r="L625" s="507">
        <v>393.94</v>
      </c>
      <c r="M625" s="507">
        <v>393.94</v>
      </c>
      <c r="N625" s="506">
        <v>1</v>
      </c>
      <c r="O625" s="573">
        <v>0.5</v>
      </c>
      <c r="P625" s="507">
        <v>393.94</v>
      </c>
      <c r="Q625" s="527">
        <v>1</v>
      </c>
      <c r="R625" s="506">
        <v>1</v>
      </c>
      <c r="S625" s="527">
        <v>1</v>
      </c>
      <c r="T625" s="573">
        <v>0.5</v>
      </c>
      <c r="U625" s="528">
        <v>1</v>
      </c>
    </row>
    <row r="626" spans="1:21" ht="14.4" customHeight="1" x14ac:dyDescent="0.3">
      <c r="A626" s="505">
        <v>27</v>
      </c>
      <c r="B626" s="506" t="s">
        <v>478</v>
      </c>
      <c r="C626" s="506" t="s">
        <v>486</v>
      </c>
      <c r="D626" s="571" t="s">
        <v>1611</v>
      </c>
      <c r="E626" s="572" t="s">
        <v>496</v>
      </c>
      <c r="F626" s="506" t="s">
        <v>479</v>
      </c>
      <c r="G626" s="506" t="s">
        <v>889</v>
      </c>
      <c r="H626" s="506" t="s">
        <v>452</v>
      </c>
      <c r="I626" s="506" t="s">
        <v>1566</v>
      </c>
      <c r="J626" s="506" t="s">
        <v>1567</v>
      </c>
      <c r="K626" s="506" t="s">
        <v>1568</v>
      </c>
      <c r="L626" s="507">
        <v>0</v>
      </c>
      <c r="M626" s="507">
        <v>0</v>
      </c>
      <c r="N626" s="506">
        <v>3</v>
      </c>
      <c r="O626" s="573">
        <v>0.5</v>
      </c>
      <c r="P626" s="507"/>
      <c r="Q626" s="527"/>
      <c r="R626" s="506"/>
      <c r="S626" s="527">
        <v>0</v>
      </c>
      <c r="T626" s="573"/>
      <c r="U626" s="528">
        <v>0</v>
      </c>
    </row>
    <row r="627" spans="1:21" ht="14.4" customHeight="1" x14ac:dyDescent="0.3">
      <c r="A627" s="505">
        <v>27</v>
      </c>
      <c r="B627" s="506" t="s">
        <v>478</v>
      </c>
      <c r="C627" s="506" t="s">
        <v>486</v>
      </c>
      <c r="D627" s="571" t="s">
        <v>1611</v>
      </c>
      <c r="E627" s="572" t="s">
        <v>496</v>
      </c>
      <c r="F627" s="506" t="s">
        <v>479</v>
      </c>
      <c r="G627" s="506" t="s">
        <v>889</v>
      </c>
      <c r="H627" s="506" t="s">
        <v>452</v>
      </c>
      <c r="I627" s="506" t="s">
        <v>1566</v>
      </c>
      <c r="J627" s="506" t="s">
        <v>1567</v>
      </c>
      <c r="K627" s="506" t="s">
        <v>1568</v>
      </c>
      <c r="L627" s="507">
        <v>131.32</v>
      </c>
      <c r="M627" s="507">
        <v>262.64</v>
      </c>
      <c r="N627" s="506">
        <v>2</v>
      </c>
      <c r="O627" s="573">
        <v>0.5</v>
      </c>
      <c r="P627" s="507">
        <v>262.64</v>
      </c>
      <c r="Q627" s="527">
        <v>1</v>
      </c>
      <c r="R627" s="506">
        <v>2</v>
      </c>
      <c r="S627" s="527">
        <v>1</v>
      </c>
      <c r="T627" s="573">
        <v>0.5</v>
      </c>
      <c r="U627" s="528">
        <v>1</v>
      </c>
    </row>
    <row r="628" spans="1:21" ht="14.4" customHeight="1" x14ac:dyDescent="0.3">
      <c r="A628" s="505">
        <v>27</v>
      </c>
      <c r="B628" s="506" t="s">
        <v>478</v>
      </c>
      <c r="C628" s="506" t="s">
        <v>486</v>
      </c>
      <c r="D628" s="571" t="s">
        <v>1611</v>
      </c>
      <c r="E628" s="572" t="s">
        <v>496</v>
      </c>
      <c r="F628" s="506" t="s">
        <v>479</v>
      </c>
      <c r="G628" s="506" t="s">
        <v>889</v>
      </c>
      <c r="H628" s="506" t="s">
        <v>1612</v>
      </c>
      <c r="I628" s="506" t="s">
        <v>893</v>
      </c>
      <c r="J628" s="506" t="s">
        <v>894</v>
      </c>
      <c r="K628" s="506" t="s">
        <v>895</v>
      </c>
      <c r="L628" s="507">
        <v>131.32</v>
      </c>
      <c r="M628" s="507">
        <v>787.92</v>
      </c>
      <c r="N628" s="506">
        <v>6</v>
      </c>
      <c r="O628" s="573">
        <v>1.5</v>
      </c>
      <c r="P628" s="507">
        <v>393.96</v>
      </c>
      <c r="Q628" s="527">
        <v>0.5</v>
      </c>
      <c r="R628" s="506">
        <v>3</v>
      </c>
      <c r="S628" s="527">
        <v>0.5</v>
      </c>
      <c r="T628" s="573">
        <v>1</v>
      </c>
      <c r="U628" s="528">
        <v>0.66666666666666663</v>
      </c>
    </row>
    <row r="629" spans="1:21" ht="14.4" customHeight="1" x14ac:dyDescent="0.3">
      <c r="A629" s="505">
        <v>27</v>
      </c>
      <c r="B629" s="506" t="s">
        <v>478</v>
      </c>
      <c r="C629" s="506" t="s">
        <v>486</v>
      </c>
      <c r="D629" s="571" t="s">
        <v>1611</v>
      </c>
      <c r="E629" s="572" t="s">
        <v>496</v>
      </c>
      <c r="F629" s="506" t="s">
        <v>479</v>
      </c>
      <c r="G629" s="506" t="s">
        <v>889</v>
      </c>
      <c r="H629" s="506" t="s">
        <v>452</v>
      </c>
      <c r="I629" s="506" t="s">
        <v>1569</v>
      </c>
      <c r="J629" s="506" t="s">
        <v>1567</v>
      </c>
      <c r="K629" s="506" t="s">
        <v>1570</v>
      </c>
      <c r="L629" s="507">
        <v>131.32</v>
      </c>
      <c r="M629" s="507">
        <v>262.64</v>
      </c>
      <c r="N629" s="506">
        <v>2</v>
      </c>
      <c r="O629" s="573">
        <v>1</v>
      </c>
      <c r="P629" s="507"/>
      <c r="Q629" s="527">
        <v>0</v>
      </c>
      <c r="R629" s="506"/>
      <c r="S629" s="527">
        <v>0</v>
      </c>
      <c r="T629" s="573"/>
      <c r="U629" s="528">
        <v>0</v>
      </c>
    </row>
    <row r="630" spans="1:21" ht="14.4" customHeight="1" x14ac:dyDescent="0.3">
      <c r="A630" s="505">
        <v>27</v>
      </c>
      <c r="B630" s="506" t="s">
        <v>478</v>
      </c>
      <c r="C630" s="506" t="s">
        <v>486</v>
      </c>
      <c r="D630" s="571" t="s">
        <v>1611</v>
      </c>
      <c r="E630" s="572" t="s">
        <v>496</v>
      </c>
      <c r="F630" s="506" t="s">
        <v>479</v>
      </c>
      <c r="G630" s="506" t="s">
        <v>889</v>
      </c>
      <c r="H630" s="506" t="s">
        <v>452</v>
      </c>
      <c r="I630" s="506" t="s">
        <v>1571</v>
      </c>
      <c r="J630" s="506" t="s">
        <v>1567</v>
      </c>
      <c r="K630" s="506" t="s">
        <v>1572</v>
      </c>
      <c r="L630" s="507">
        <v>131.32</v>
      </c>
      <c r="M630" s="507">
        <v>131.32</v>
      </c>
      <c r="N630" s="506">
        <v>1</v>
      </c>
      <c r="O630" s="573">
        <v>1</v>
      </c>
      <c r="P630" s="507"/>
      <c r="Q630" s="527">
        <v>0</v>
      </c>
      <c r="R630" s="506"/>
      <c r="S630" s="527">
        <v>0</v>
      </c>
      <c r="T630" s="573"/>
      <c r="U630" s="528">
        <v>0</v>
      </c>
    </row>
    <row r="631" spans="1:21" ht="14.4" customHeight="1" x14ac:dyDescent="0.3">
      <c r="A631" s="505">
        <v>27</v>
      </c>
      <c r="B631" s="506" t="s">
        <v>478</v>
      </c>
      <c r="C631" s="506" t="s">
        <v>486</v>
      </c>
      <c r="D631" s="571" t="s">
        <v>1611</v>
      </c>
      <c r="E631" s="572" t="s">
        <v>496</v>
      </c>
      <c r="F631" s="506" t="s">
        <v>479</v>
      </c>
      <c r="G631" s="506" t="s">
        <v>1573</v>
      </c>
      <c r="H631" s="506" t="s">
        <v>452</v>
      </c>
      <c r="I631" s="506" t="s">
        <v>1574</v>
      </c>
      <c r="J631" s="506" t="s">
        <v>1575</v>
      </c>
      <c r="K631" s="506" t="s">
        <v>1576</v>
      </c>
      <c r="L631" s="507">
        <v>729.09</v>
      </c>
      <c r="M631" s="507">
        <v>729.09</v>
      </c>
      <c r="N631" s="506">
        <v>1</v>
      </c>
      <c r="O631" s="573">
        <v>1</v>
      </c>
      <c r="P631" s="507"/>
      <c r="Q631" s="527">
        <v>0</v>
      </c>
      <c r="R631" s="506"/>
      <c r="S631" s="527">
        <v>0</v>
      </c>
      <c r="T631" s="573"/>
      <c r="U631" s="528">
        <v>0</v>
      </c>
    </row>
    <row r="632" spans="1:21" ht="14.4" customHeight="1" x14ac:dyDescent="0.3">
      <c r="A632" s="505">
        <v>27</v>
      </c>
      <c r="B632" s="506" t="s">
        <v>478</v>
      </c>
      <c r="C632" s="506" t="s">
        <v>486</v>
      </c>
      <c r="D632" s="571" t="s">
        <v>1611</v>
      </c>
      <c r="E632" s="572" t="s">
        <v>496</v>
      </c>
      <c r="F632" s="506" t="s">
        <v>479</v>
      </c>
      <c r="G632" s="506" t="s">
        <v>1573</v>
      </c>
      <c r="H632" s="506" t="s">
        <v>1612</v>
      </c>
      <c r="I632" s="506" t="s">
        <v>1577</v>
      </c>
      <c r="J632" s="506" t="s">
        <v>1578</v>
      </c>
      <c r="K632" s="506" t="s">
        <v>1576</v>
      </c>
      <c r="L632" s="507">
        <v>729.09</v>
      </c>
      <c r="M632" s="507">
        <v>2187.27</v>
      </c>
      <c r="N632" s="506">
        <v>3</v>
      </c>
      <c r="O632" s="573">
        <v>2</v>
      </c>
      <c r="P632" s="507"/>
      <c r="Q632" s="527">
        <v>0</v>
      </c>
      <c r="R632" s="506"/>
      <c r="S632" s="527">
        <v>0</v>
      </c>
      <c r="T632" s="573"/>
      <c r="U632" s="528">
        <v>0</v>
      </c>
    </row>
    <row r="633" spans="1:21" ht="14.4" customHeight="1" x14ac:dyDescent="0.3">
      <c r="A633" s="505">
        <v>27</v>
      </c>
      <c r="B633" s="506" t="s">
        <v>478</v>
      </c>
      <c r="C633" s="506" t="s">
        <v>486</v>
      </c>
      <c r="D633" s="571" t="s">
        <v>1611</v>
      </c>
      <c r="E633" s="572" t="s">
        <v>496</v>
      </c>
      <c r="F633" s="506" t="s">
        <v>479</v>
      </c>
      <c r="G633" s="506" t="s">
        <v>1573</v>
      </c>
      <c r="H633" s="506" t="s">
        <v>452</v>
      </c>
      <c r="I633" s="506" t="s">
        <v>1579</v>
      </c>
      <c r="J633" s="506" t="s">
        <v>1578</v>
      </c>
      <c r="K633" s="506" t="s">
        <v>1576</v>
      </c>
      <c r="L633" s="507">
        <v>729.09</v>
      </c>
      <c r="M633" s="507">
        <v>1458.18</v>
      </c>
      <c r="N633" s="506">
        <v>2</v>
      </c>
      <c r="O633" s="573">
        <v>1.5</v>
      </c>
      <c r="P633" s="507">
        <v>1458.18</v>
      </c>
      <c r="Q633" s="527">
        <v>1</v>
      </c>
      <c r="R633" s="506">
        <v>2</v>
      </c>
      <c r="S633" s="527">
        <v>1</v>
      </c>
      <c r="T633" s="573">
        <v>1.5</v>
      </c>
      <c r="U633" s="528">
        <v>1</v>
      </c>
    </row>
    <row r="634" spans="1:21" ht="14.4" customHeight="1" x14ac:dyDescent="0.3">
      <c r="A634" s="505">
        <v>27</v>
      </c>
      <c r="B634" s="506" t="s">
        <v>478</v>
      </c>
      <c r="C634" s="506" t="s">
        <v>486</v>
      </c>
      <c r="D634" s="571" t="s">
        <v>1611</v>
      </c>
      <c r="E634" s="572" t="s">
        <v>496</v>
      </c>
      <c r="F634" s="506" t="s">
        <v>479</v>
      </c>
      <c r="G634" s="506" t="s">
        <v>1573</v>
      </c>
      <c r="H634" s="506" t="s">
        <v>452</v>
      </c>
      <c r="I634" s="506" t="s">
        <v>1580</v>
      </c>
      <c r="J634" s="506" t="s">
        <v>1578</v>
      </c>
      <c r="K634" s="506" t="s">
        <v>1581</v>
      </c>
      <c r="L634" s="507">
        <v>218.73</v>
      </c>
      <c r="M634" s="507">
        <v>218.73</v>
      </c>
      <c r="N634" s="506">
        <v>1</v>
      </c>
      <c r="O634" s="573">
        <v>0.5</v>
      </c>
      <c r="P634" s="507">
        <v>218.73</v>
      </c>
      <c r="Q634" s="527">
        <v>1</v>
      </c>
      <c r="R634" s="506">
        <v>1</v>
      </c>
      <c r="S634" s="527">
        <v>1</v>
      </c>
      <c r="T634" s="573">
        <v>0.5</v>
      </c>
      <c r="U634" s="528">
        <v>1</v>
      </c>
    </row>
    <row r="635" spans="1:21" ht="14.4" customHeight="1" x14ac:dyDescent="0.3">
      <c r="A635" s="505">
        <v>27</v>
      </c>
      <c r="B635" s="506" t="s">
        <v>478</v>
      </c>
      <c r="C635" s="506" t="s">
        <v>486</v>
      </c>
      <c r="D635" s="571" t="s">
        <v>1611</v>
      </c>
      <c r="E635" s="572" t="s">
        <v>496</v>
      </c>
      <c r="F635" s="506" t="s">
        <v>479</v>
      </c>
      <c r="G635" s="506" t="s">
        <v>1582</v>
      </c>
      <c r="H635" s="506" t="s">
        <v>1612</v>
      </c>
      <c r="I635" s="506" t="s">
        <v>1583</v>
      </c>
      <c r="J635" s="506" t="s">
        <v>1584</v>
      </c>
      <c r="K635" s="506" t="s">
        <v>736</v>
      </c>
      <c r="L635" s="507">
        <v>0</v>
      </c>
      <c r="M635" s="507">
        <v>0</v>
      </c>
      <c r="N635" s="506">
        <v>3</v>
      </c>
      <c r="O635" s="573">
        <v>0.5</v>
      </c>
      <c r="P635" s="507"/>
      <c r="Q635" s="527"/>
      <c r="R635" s="506"/>
      <c r="S635" s="527">
        <v>0</v>
      </c>
      <c r="T635" s="573"/>
      <c r="U635" s="528">
        <v>0</v>
      </c>
    </row>
    <row r="636" spans="1:21" ht="14.4" customHeight="1" x14ac:dyDescent="0.3">
      <c r="A636" s="505">
        <v>27</v>
      </c>
      <c r="B636" s="506" t="s">
        <v>478</v>
      </c>
      <c r="C636" s="506" t="s">
        <v>486</v>
      </c>
      <c r="D636" s="571" t="s">
        <v>1611</v>
      </c>
      <c r="E636" s="572" t="s">
        <v>496</v>
      </c>
      <c r="F636" s="506" t="s">
        <v>479</v>
      </c>
      <c r="G636" s="506" t="s">
        <v>648</v>
      </c>
      <c r="H636" s="506" t="s">
        <v>1612</v>
      </c>
      <c r="I636" s="506" t="s">
        <v>649</v>
      </c>
      <c r="J636" s="506" t="s">
        <v>650</v>
      </c>
      <c r="K636" s="506" t="s">
        <v>651</v>
      </c>
      <c r="L636" s="507">
        <v>184.74</v>
      </c>
      <c r="M636" s="507">
        <v>554.22</v>
      </c>
      <c r="N636" s="506">
        <v>3</v>
      </c>
      <c r="O636" s="573">
        <v>2</v>
      </c>
      <c r="P636" s="507">
        <v>554.22</v>
      </c>
      <c r="Q636" s="527">
        <v>1</v>
      </c>
      <c r="R636" s="506">
        <v>3</v>
      </c>
      <c r="S636" s="527">
        <v>1</v>
      </c>
      <c r="T636" s="573">
        <v>2</v>
      </c>
      <c r="U636" s="528">
        <v>1</v>
      </c>
    </row>
    <row r="637" spans="1:21" ht="14.4" customHeight="1" x14ac:dyDescent="0.3">
      <c r="A637" s="505">
        <v>27</v>
      </c>
      <c r="B637" s="506" t="s">
        <v>478</v>
      </c>
      <c r="C637" s="506" t="s">
        <v>486</v>
      </c>
      <c r="D637" s="571" t="s">
        <v>1611</v>
      </c>
      <c r="E637" s="572" t="s">
        <v>496</v>
      </c>
      <c r="F637" s="506" t="s">
        <v>479</v>
      </c>
      <c r="G637" s="506" t="s">
        <v>648</v>
      </c>
      <c r="H637" s="506" t="s">
        <v>1612</v>
      </c>
      <c r="I637" s="506" t="s">
        <v>1585</v>
      </c>
      <c r="J637" s="506" t="s">
        <v>1586</v>
      </c>
      <c r="K637" s="506" t="s">
        <v>1587</v>
      </c>
      <c r="L637" s="507">
        <v>120.61</v>
      </c>
      <c r="M637" s="507">
        <v>482.44</v>
      </c>
      <c r="N637" s="506">
        <v>4</v>
      </c>
      <c r="O637" s="573">
        <v>1.5</v>
      </c>
      <c r="P637" s="507"/>
      <c r="Q637" s="527">
        <v>0</v>
      </c>
      <c r="R637" s="506"/>
      <c r="S637" s="527">
        <v>0</v>
      </c>
      <c r="T637" s="573"/>
      <c r="U637" s="528">
        <v>0</v>
      </c>
    </row>
    <row r="638" spans="1:21" ht="14.4" customHeight="1" x14ac:dyDescent="0.3">
      <c r="A638" s="505">
        <v>27</v>
      </c>
      <c r="B638" s="506" t="s">
        <v>478</v>
      </c>
      <c r="C638" s="506" t="s">
        <v>486</v>
      </c>
      <c r="D638" s="571" t="s">
        <v>1611</v>
      </c>
      <c r="E638" s="572" t="s">
        <v>496</v>
      </c>
      <c r="F638" s="506" t="s">
        <v>479</v>
      </c>
      <c r="G638" s="506" t="s">
        <v>980</v>
      </c>
      <c r="H638" s="506" t="s">
        <v>1612</v>
      </c>
      <c r="I638" s="506" t="s">
        <v>1397</v>
      </c>
      <c r="J638" s="506" t="s">
        <v>982</v>
      </c>
      <c r="K638" s="506" t="s">
        <v>1398</v>
      </c>
      <c r="L638" s="507">
        <v>0</v>
      </c>
      <c r="M638" s="507">
        <v>0</v>
      </c>
      <c r="N638" s="506">
        <v>2</v>
      </c>
      <c r="O638" s="573">
        <v>0.5</v>
      </c>
      <c r="P638" s="507"/>
      <c r="Q638" s="527"/>
      <c r="R638" s="506"/>
      <c r="S638" s="527">
        <v>0</v>
      </c>
      <c r="T638" s="573"/>
      <c r="U638" s="528">
        <v>0</v>
      </c>
    </row>
    <row r="639" spans="1:21" ht="14.4" customHeight="1" x14ac:dyDescent="0.3">
      <c r="A639" s="505">
        <v>27</v>
      </c>
      <c r="B639" s="506" t="s">
        <v>478</v>
      </c>
      <c r="C639" s="506" t="s">
        <v>486</v>
      </c>
      <c r="D639" s="571" t="s">
        <v>1611</v>
      </c>
      <c r="E639" s="572" t="s">
        <v>496</v>
      </c>
      <c r="F639" s="506" t="s">
        <v>479</v>
      </c>
      <c r="G639" s="506" t="s">
        <v>980</v>
      </c>
      <c r="H639" s="506" t="s">
        <v>452</v>
      </c>
      <c r="I639" s="506" t="s">
        <v>984</v>
      </c>
      <c r="J639" s="506" t="s">
        <v>985</v>
      </c>
      <c r="K639" s="506" t="s">
        <v>986</v>
      </c>
      <c r="L639" s="507">
        <v>0</v>
      </c>
      <c r="M639" s="507">
        <v>0</v>
      </c>
      <c r="N639" s="506">
        <v>3</v>
      </c>
      <c r="O639" s="573">
        <v>1</v>
      </c>
      <c r="P639" s="507"/>
      <c r="Q639" s="527"/>
      <c r="R639" s="506"/>
      <c r="S639" s="527">
        <v>0</v>
      </c>
      <c r="T639" s="573"/>
      <c r="U639" s="528">
        <v>0</v>
      </c>
    </row>
    <row r="640" spans="1:21" ht="14.4" customHeight="1" x14ac:dyDescent="0.3">
      <c r="A640" s="505">
        <v>27</v>
      </c>
      <c r="B640" s="506" t="s">
        <v>478</v>
      </c>
      <c r="C640" s="506" t="s">
        <v>486</v>
      </c>
      <c r="D640" s="571" t="s">
        <v>1611</v>
      </c>
      <c r="E640" s="572" t="s">
        <v>496</v>
      </c>
      <c r="F640" s="506" t="s">
        <v>479</v>
      </c>
      <c r="G640" s="506" t="s">
        <v>900</v>
      </c>
      <c r="H640" s="506" t="s">
        <v>1612</v>
      </c>
      <c r="I640" s="506" t="s">
        <v>901</v>
      </c>
      <c r="J640" s="506" t="s">
        <v>902</v>
      </c>
      <c r="K640" s="506" t="s">
        <v>903</v>
      </c>
      <c r="L640" s="507">
        <v>1887.9</v>
      </c>
      <c r="M640" s="507">
        <v>9439.5</v>
      </c>
      <c r="N640" s="506">
        <v>5</v>
      </c>
      <c r="O640" s="573">
        <v>2</v>
      </c>
      <c r="P640" s="507">
        <v>9439.5</v>
      </c>
      <c r="Q640" s="527">
        <v>1</v>
      </c>
      <c r="R640" s="506">
        <v>5</v>
      </c>
      <c r="S640" s="527">
        <v>1</v>
      </c>
      <c r="T640" s="573">
        <v>2</v>
      </c>
      <c r="U640" s="528">
        <v>1</v>
      </c>
    </row>
    <row r="641" spans="1:21" ht="14.4" customHeight="1" x14ac:dyDescent="0.3">
      <c r="A641" s="505">
        <v>27</v>
      </c>
      <c r="B641" s="506" t="s">
        <v>478</v>
      </c>
      <c r="C641" s="506" t="s">
        <v>486</v>
      </c>
      <c r="D641" s="571" t="s">
        <v>1611</v>
      </c>
      <c r="E641" s="572" t="s">
        <v>496</v>
      </c>
      <c r="F641" s="506" t="s">
        <v>479</v>
      </c>
      <c r="G641" s="506" t="s">
        <v>900</v>
      </c>
      <c r="H641" s="506" t="s">
        <v>1612</v>
      </c>
      <c r="I641" s="506" t="s">
        <v>1588</v>
      </c>
      <c r="J641" s="506" t="s">
        <v>902</v>
      </c>
      <c r="K641" s="506" t="s">
        <v>1589</v>
      </c>
      <c r="L641" s="507">
        <v>2376.9299999999998</v>
      </c>
      <c r="M641" s="507">
        <v>14261.579999999998</v>
      </c>
      <c r="N641" s="506">
        <v>6</v>
      </c>
      <c r="O641" s="573">
        <v>1.5</v>
      </c>
      <c r="P641" s="507">
        <v>7130.7899999999991</v>
      </c>
      <c r="Q641" s="527">
        <v>0.5</v>
      </c>
      <c r="R641" s="506">
        <v>3</v>
      </c>
      <c r="S641" s="527">
        <v>0.5</v>
      </c>
      <c r="T641" s="573">
        <v>0.5</v>
      </c>
      <c r="U641" s="528">
        <v>0.33333333333333331</v>
      </c>
    </row>
    <row r="642" spans="1:21" ht="14.4" customHeight="1" x14ac:dyDescent="0.3">
      <c r="A642" s="505">
        <v>27</v>
      </c>
      <c r="B642" s="506" t="s">
        <v>478</v>
      </c>
      <c r="C642" s="506" t="s">
        <v>486</v>
      </c>
      <c r="D642" s="571" t="s">
        <v>1611</v>
      </c>
      <c r="E642" s="572" t="s">
        <v>496</v>
      </c>
      <c r="F642" s="506" t="s">
        <v>479</v>
      </c>
      <c r="G642" s="506" t="s">
        <v>900</v>
      </c>
      <c r="H642" s="506" t="s">
        <v>1612</v>
      </c>
      <c r="I642" s="506" t="s">
        <v>1588</v>
      </c>
      <c r="J642" s="506" t="s">
        <v>902</v>
      </c>
      <c r="K642" s="506" t="s">
        <v>1589</v>
      </c>
      <c r="L642" s="507">
        <v>1544.99</v>
      </c>
      <c r="M642" s="507">
        <v>4634.97</v>
      </c>
      <c r="N642" s="506">
        <v>3</v>
      </c>
      <c r="O642" s="573">
        <v>0.5</v>
      </c>
      <c r="P642" s="507">
        <v>4634.97</v>
      </c>
      <c r="Q642" s="527">
        <v>1</v>
      </c>
      <c r="R642" s="506">
        <v>3</v>
      </c>
      <c r="S642" s="527">
        <v>1</v>
      </c>
      <c r="T642" s="573">
        <v>0.5</v>
      </c>
      <c r="U642" s="528">
        <v>1</v>
      </c>
    </row>
    <row r="643" spans="1:21" ht="14.4" customHeight="1" x14ac:dyDescent="0.3">
      <c r="A643" s="505">
        <v>27</v>
      </c>
      <c r="B643" s="506" t="s">
        <v>478</v>
      </c>
      <c r="C643" s="506" t="s">
        <v>486</v>
      </c>
      <c r="D643" s="571" t="s">
        <v>1611</v>
      </c>
      <c r="E643" s="572" t="s">
        <v>496</v>
      </c>
      <c r="F643" s="506" t="s">
        <v>479</v>
      </c>
      <c r="G643" s="506" t="s">
        <v>900</v>
      </c>
      <c r="H643" s="506" t="s">
        <v>452</v>
      </c>
      <c r="I643" s="506" t="s">
        <v>1590</v>
      </c>
      <c r="J643" s="506" t="s">
        <v>902</v>
      </c>
      <c r="K643" s="506" t="s">
        <v>689</v>
      </c>
      <c r="L643" s="507">
        <v>873.09</v>
      </c>
      <c r="M643" s="507">
        <v>2619.27</v>
      </c>
      <c r="N643" s="506">
        <v>3</v>
      </c>
      <c r="O643" s="573">
        <v>1</v>
      </c>
      <c r="P643" s="507">
        <v>2619.27</v>
      </c>
      <c r="Q643" s="527">
        <v>1</v>
      </c>
      <c r="R643" s="506">
        <v>3</v>
      </c>
      <c r="S643" s="527">
        <v>1</v>
      </c>
      <c r="T643" s="573">
        <v>1</v>
      </c>
      <c r="U643" s="528">
        <v>1</v>
      </c>
    </row>
    <row r="644" spans="1:21" ht="14.4" customHeight="1" x14ac:dyDescent="0.3">
      <c r="A644" s="505">
        <v>27</v>
      </c>
      <c r="B644" s="506" t="s">
        <v>478</v>
      </c>
      <c r="C644" s="506" t="s">
        <v>486</v>
      </c>
      <c r="D644" s="571" t="s">
        <v>1611</v>
      </c>
      <c r="E644" s="572" t="s">
        <v>496</v>
      </c>
      <c r="F644" s="506" t="s">
        <v>479</v>
      </c>
      <c r="G644" s="506" t="s">
        <v>900</v>
      </c>
      <c r="H644" s="506" t="s">
        <v>1612</v>
      </c>
      <c r="I644" s="506" t="s">
        <v>1591</v>
      </c>
      <c r="J644" s="506" t="s">
        <v>902</v>
      </c>
      <c r="K644" s="506" t="s">
        <v>1592</v>
      </c>
      <c r="L644" s="507">
        <v>1544.99</v>
      </c>
      <c r="M644" s="507">
        <v>9269.94</v>
      </c>
      <c r="N644" s="506">
        <v>6</v>
      </c>
      <c r="O644" s="573">
        <v>1</v>
      </c>
      <c r="P644" s="507"/>
      <c r="Q644" s="527">
        <v>0</v>
      </c>
      <c r="R644" s="506"/>
      <c r="S644" s="527">
        <v>0</v>
      </c>
      <c r="T644" s="573"/>
      <c r="U644" s="528">
        <v>0</v>
      </c>
    </row>
    <row r="645" spans="1:21" ht="14.4" customHeight="1" x14ac:dyDescent="0.3">
      <c r="A645" s="505">
        <v>27</v>
      </c>
      <c r="B645" s="506" t="s">
        <v>478</v>
      </c>
      <c r="C645" s="506" t="s">
        <v>486</v>
      </c>
      <c r="D645" s="571" t="s">
        <v>1611</v>
      </c>
      <c r="E645" s="572" t="s">
        <v>496</v>
      </c>
      <c r="F645" s="506" t="s">
        <v>479</v>
      </c>
      <c r="G645" s="506" t="s">
        <v>504</v>
      </c>
      <c r="H645" s="506" t="s">
        <v>1612</v>
      </c>
      <c r="I645" s="506" t="s">
        <v>534</v>
      </c>
      <c r="J645" s="506" t="s">
        <v>506</v>
      </c>
      <c r="K645" s="506" t="s">
        <v>535</v>
      </c>
      <c r="L645" s="507">
        <v>654.95000000000005</v>
      </c>
      <c r="M645" s="507">
        <v>654.95000000000005</v>
      </c>
      <c r="N645" s="506">
        <v>1</v>
      </c>
      <c r="O645" s="573">
        <v>0.5</v>
      </c>
      <c r="P645" s="507"/>
      <c r="Q645" s="527">
        <v>0</v>
      </c>
      <c r="R645" s="506"/>
      <c r="S645" s="527">
        <v>0</v>
      </c>
      <c r="T645" s="573"/>
      <c r="U645" s="528">
        <v>0</v>
      </c>
    </row>
    <row r="646" spans="1:21" ht="14.4" customHeight="1" x14ac:dyDescent="0.3">
      <c r="A646" s="505">
        <v>27</v>
      </c>
      <c r="B646" s="506" t="s">
        <v>478</v>
      </c>
      <c r="C646" s="506" t="s">
        <v>486</v>
      </c>
      <c r="D646" s="571" t="s">
        <v>1611</v>
      </c>
      <c r="E646" s="572" t="s">
        <v>496</v>
      </c>
      <c r="F646" s="506" t="s">
        <v>479</v>
      </c>
      <c r="G646" s="506" t="s">
        <v>504</v>
      </c>
      <c r="H646" s="506" t="s">
        <v>1612</v>
      </c>
      <c r="I646" s="506" t="s">
        <v>508</v>
      </c>
      <c r="J646" s="506" t="s">
        <v>506</v>
      </c>
      <c r="K646" s="506" t="s">
        <v>509</v>
      </c>
      <c r="L646" s="507">
        <v>544.38</v>
      </c>
      <c r="M646" s="507">
        <v>544.38</v>
      </c>
      <c r="N646" s="506">
        <v>1</v>
      </c>
      <c r="O646" s="573">
        <v>1</v>
      </c>
      <c r="P646" s="507"/>
      <c r="Q646" s="527">
        <v>0</v>
      </c>
      <c r="R646" s="506"/>
      <c r="S646" s="527">
        <v>0</v>
      </c>
      <c r="T646" s="573"/>
      <c r="U646" s="528">
        <v>0</v>
      </c>
    </row>
    <row r="647" spans="1:21" ht="14.4" customHeight="1" x14ac:dyDescent="0.3">
      <c r="A647" s="505">
        <v>27</v>
      </c>
      <c r="B647" s="506" t="s">
        <v>478</v>
      </c>
      <c r="C647" s="506" t="s">
        <v>486</v>
      </c>
      <c r="D647" s="571" t="s">
        <v>1611</v>
      </c>
      <c r="E647" s="572" t="s">
        <v>496</v>
      </c>
      <c r="F647" s="506" t="s">
        <v>479</v>
      </c>
      <c r="G647" s="506" t="s">
        <v>504</v>
      </c>
      <c r="H647" s="506" t="s">
        <v>1612</v>
      </c>
      <c r="I647" s="506" t="s">
        <v>906</v>
      </c>
      <c r="J647" s="506" t="s">
        <v>506</v>
      </c>
      <c r="K647" s="506" t="s">
        <v>907</v>
      </c>
      <c r="L647" s="507">
        <v>181.45</v>
      </c>
      <c r="M647" s="507">
        <v>181.45</v>
      </c>
      <c r="N647" s="506">
        <v>1</v>
      </c>
      <c r="O647" s="573">
        <v>0.5</v>
      </c>
      <c r="P647" s="507">
        <v>181.45</v>
      </c>
      <c r="Q647" s="527">
        <v>1</v>
      </c>
      <c r="R647" s="506">
        <v>1</v>
      </c>
      <c r="S647" s="527">
        <v>1</v>
      </c>
      <c r="T647" s="573">
        <v>0.5</v>
      </c>
      <c r="U647" s="528">
        <v>1</v>
      </c>
    </row>
    <row r="648" spans="1:21" ht="14.4" customHeight="1" x14ac:dyDescent="0.3">
      <c r="A648" s="505">
        <v>27</v>
      </c>
      <c r="B648" s="506" t="s">
        <v>478</v>
      </c>
      <c r="C648" s="506" t="s">
        <v>486</v>
      </c>
      <c r="D648" s="571" t="s">
        <v>1611</v>
      </c>
      <c r="E648" s="572" t="s">
        <v>496</v>
      </c>
      <c r="F648" s="506" t="s">
        <v>479</v>
      </c>
      <c r="G648" s="506" t="s">
        <v>504</v>
      </c>
      <c r="H648" s="506" t="s">
        <v>1612</v>
      </c>
      <c r="I648" s="506" t="s">
        <v>652</v>
      </c>
      <c r="J648" s="506" t="s">
        <v>506</v>
      </c>
      <c r="K648" s="506" t="s">
        <v>653</v>
      </c>
      <c r="L648" s="507">
        <v>109.17</v>
      </c>
      <c r="M648" s="507">
        <v>1200.8699999999999</v>
      </c>
      <c r="N648" s="506">
        <v>11</v>
      </c>
      <c r="O648" s="573">
        <v>3.5</v>
      </c>
      <c r="P648" s="507">
        <v>982.53</v>
      </c>
      <c r="Q648" s="527">
        <v>0.81818181818181823</v>
      </c>
      <c r="R648" s="506">
        <v>9</v>
      </c>
      <c r="S648" s="527">
        <v>0.81818181818181823</v>
      </c>
      <c r="T648" s="573">
        <v>3</v>
      </c>
      <c r="U648" s="528">
        <v>0.8571428571428571</v>
      </c>
    </row>
    <row r="649" spans="1:21" ht="14.4" customHeight="1" x14ac:dyDescent="0.3">
      <c r="A649" s="505">
        <v>27</v>
      </c>
      <c r="B649" s="506" t="s">
        <v>478</v>
      </c>
      <c r="C649" s="506" t="s">
        <v>486</v>
      </c>
      <c r="D649" s="571" t="s">
        <v>1611</v>
      </c>
      <c r="E649" s="572" t="s">
        <v>496</v>
      </c>
      <c r="F649" s="506" t="s">
        <v>479</v>
      </c>
      <c r="G649" s="506" t="s">
        <v>504</v>
      </c>
      <c r="H649" s="506" t="s">
        <v>1612</v>
      </c>
      <c r="I649" s="506" t="s">
        <v>505</v>
      </c>
      <c r="J649" s="506" t="s">
        <v>506</v>
      </c>
      <c r="K649" s="506" t="s">
        <v>507</v>
      </c>
      <c r="L649" s="507">
        <v>327.49</v>
      </c>
      <c r="M649" s="507">
        <v>327.49</v>
      </c>
      <c r="N649" s="506">
        <v>1</v>
      </c>
      <c r="O649" s="573">
        <v>0.5</v>
      </c>
      <c r="P649" s="507"/>
      <c r="Q649" s="527">
        <v>0</v>
      </c>
      <c r="R649" s="506"/>
      <c r="S649" s="527">
        <v>0</v>
      </c>
      <c r="T649" s="573"/>
      <c r="U649" s="528">
        <v>0</v>
      </c>
    </row>
    <row r="650" spans="1:21" ht="14.4" customHeight="1" x14ac:dyDescent="0.3">
      <c r="A650" s="505">
        <v>27</v>
      </c>
      <c r="B650" s="506" t="s">
        <v>478</v>
      </c>
      <c r="C650" s="506" t="s">
        <v>486</v>
      </c>
      <c r="D650" s="571" t="s">
        <v>1611</v>
      </c>
      <c r="E650" s="572" t="s">
        <v>496</v>
      </c>
      <c r="F650" s="506" t="s">
        <v>479</v>
      </c>
      <c r="G650" s="506" t="s">
        <v>504</v>
      </c>
      <c r="H650" s="506" t="s">
        <v>1612</v>
      </c>
      <c r="I650" s="506" t="s">
        <v>1593</v>
      </c>
      <c r="J650" s="506" t="s">
        <v>506</v>
      </c>
      <c r="K650" s="506" t="s">
        <v>1594</v>
      </c>
      <c r="L650" s="507">
        <v>438.06</v>
      </c>
      <c r="M650" s="507">
        <v>438.06</v>
      </c>
      <c r="N650" s="506">
        <v>1</v>
      </c>
      <c r="O650" s="573">
        <v>1</v>
      </c>
      <c r="P650" s="507">
        <v>438.06</v>
      </c>
      <c r="Q650" s="527">
        <v>1</v>
      </c>
      <c r="R650" s="506">
        <v>1</v>
      </c>
      <c r="S650" s="527">
        <v>1</v>
      </c>
      <c r="T650" s="573">
        <v>1</v>
      </c>
      <c r="U650" s="528">
        <v>1</v>
      </c>
    </row>
    <row r="651" spans="1:21" ht="14.4" customHeight="1" x14ac:dyDescent="0.3">
      <c r="A651" s="505">
        <v>27</v>
      </c>
      <c r="B651" s="506" t="s">
        <v>478</v>
      </c>
      <c r="C651" s="506" t="s">
        <v>486</v>
      </c>
      <c r="D651" s="571" t="s">
        <v>1611</v>
      </c>
      <c r="E651" s="572" t="s">
        <v>496</v>
      </c>
      <c r="F651" s="506" t="s">
        <v>479</v>
      </c>
      <c r="G651" s="506" t="s">
        <v>918</v>
      </c>
      <c r="H651" s="506" t="s">
        <v>452</v>
      </c>
      <c r="I651" s="506" t="s">
        <v>919</v>
      </c>
      <c r="J651" s="506" t="s">
        <v>920</v>
      </c>
      <c r="K651" s="506" t="s">
        <v>921</v>
      </c>
      <c r="L651" s="507">
        <v>1721.86</v>
      </c>
      <c r="M651" s="507">
        <v>10331.16</v>
      </c>
      <c r="N651" s="506">
        <v>6</v>
      </c>
      <c r="O651" s="573">
        <v>1</v>
      </c>
      <c r="P651" s="507">
        <v>10331.16</v>
      </c>
      <c r="Q651" s="527">
        <v>1</v>
      </c>
      <c r="R651" s="506">
        <v>6</v>
      </c>
      <c r="S651" s="527">
        <v>1</v>
      </c>
      <c r="T651" s="573">
        <v>1</v>
      </c>
      <c r="U651" s="528">
        <v>1</v>
      </c>
    </row>
    <row r="652" spans="1:21" ht="14.4" customHeight="1" x14ac:dyDescent="0.3">
      <c r="A652" s="505">
        <v>27</v>
      </c>
      <c r="B652" s="506" t="s">
        <v>478</v>
      </c>
      <c r="C652" s="506" t="s">
        <v>486</v>
      </c>
      <c r="D652" s="571" t="s">
        <v>1611</v>
      </c>
      <c r="E652" s="572" t="s">
        <v>496</v>
      </c>
      <c r="F652" s="506" t="s">
        <v>479</v>
      </c>
      <c r="G652" s="506" t="s">
        <v>654</v>
      </c>
      <c r="H652" s="506" t="s">
        <v>1612</v>
      </c>
      <c r="I652" s="506" t="s">
        <v>1432</v>
      </c>
      <c r="J652" s="506" t="s">
        <v>924</v>
      </c>
      <c r="K652" s="506" t="s">
        <v>1433</v>
      </c>
      <c r="L652" s="507">
        <v>74.08</v>
      </c>
      <c r="M652" s="507">
        <v>74.08</v>
      </c>
      <c r="N652" s="506">
        <v>1</v>
      </c>
      <c r="O652" s="573">
        <v>1</v>
      </c>
      <c r="P652" s="507"/>
      <c r="Q652" s="527">
        <v>0</v>
      </c>
      <c r="R652" s="506"/>
      <c r="S652" s="527">
        <v>0</v>
      </c>
      <c r="T652" s="573"/>
      <c r="U652" s="528">
        <v>0</v>
      </c>
    </row>
    <row r="653" spans="1:21" ht="14.4" customHeight="1" x14ac:dyDescent="0.3">
      <c r="A653" s="505">
        <v>27</v>
      </c>
      <c r="B653" s="506" t="s">
        <v>478</v>
      </c>
      <c r="C653" s="506" t="s">
        <v>486</v>
      </c>
      <c r="D653" s="571" t="s">
        <v>1611</v>
      </c>
      <c r="E653" s="572" t="s">
        <v>496</v>
      </c>
      <c r="F653" s="506" t="s">
        <v>479</v>
      </c>
      <c r="G653" s="506" t="s">
        <v>654</v>
      </c>
      <c r="H653" s="506" t="s">
        <v>1612</v>
      </c>
      <c r="I653" s="506" t="s">
        <v>1595</v>
      </c>
      <c r="J653" s="506" t="s">
        <v>656</v>
      </c>
      <c r="K653" s="506" t="s">
        <v>1596</v>
      </c>
      <c r="L653" s="507">
        <v>105.23</v>
      </c>
      <c r="M653" s="507">
        <v>105.23</v>
      </c>
      <c r="N653" s="506">
        <v>1</v>
      </c>
      <c r="O653" s="573">
        <v>0.5</v>
      </c>
      <c r="P653" s="507">
        <v>105.23</v>
      </c>
      <c r="Q653" s="527">
        <v>1</v>
      </c>
      <c r="R653" s="506">
        <v>1</v>
      </c>
      <c r="S653" s="527">
        <v>1</v>
      </c>
      <c r="T653" s="573">
        <v>0.5</v>
      </c>
      <c r="U653" s="528">
        <v>1</v>
      </c>
    </row>
    <row r="654" spans="1:21" ht="14.4" customHeight="1" x14ac:dyDescent="0.3">
      <c r="A654" s="505">
        <v>27</v>
      </c>
      <c r="B654" s="506" t="s">
        <v>478</v>
      </c>
      <c r="C654" s="506" t="s">
        <v>486</v>
      </c>
      <c r="D654" s="571" t="s">
        <v>1611</v>
      </c>
      <c r="E654" s="572" t="s">
        <v>496</v>
      </c>
      <c r="F654" s="506" t="s">
        <v>479</v>
      </c>
      <c r="G654" s="506" t="s">
        <v>654</v>
      </c>
      <c r="H654" s="506" t="s">
        <v>1612</v>
      </c>
      <c r="I654" s="506" t="s">
        <v>926</v>
      </c>
      <c r="J654" s="506" t="s">
        <v>656</v>
      </c>
      <c r="K654" s="506" t="s">
        <v>927</v>
      </c>
      <c r="L654" s="507">
        <v>84.18</v>
      </c>
      <c r="M654" s="507">
        <v>84.18</v>
      </c>
      <c r="N654" s="506">
        <v>1</v>
      </c>
      <c r="O654" s="573">
        <v>0.5</v>
      </c>
      <c r="P654" s="507"/>
      <c r="Q654" s="527">
        <v>0</v>
      </c>
      <c r="R654" s="506"/>
      <c r="S654" s="527">
        <v>0</v>
      </c>
      <c r="T654" s="573"/>
      <c r="U654" s="528">
        <v>0</v>
      </c>
    </row>
    <row r="655" spans="1:21" ht="14.4" customHeight="1" x14ac:dyDescent="0.3">
      <c r="A655" s="505">
        <v>27</v>
      </c>
      <c r="B655" s="506" t="s">
        <v>478</v>
      </c>
      <c r="C655" s="506" t="s">
        <v>486</v>
      </c>
      <c r="D655" s="571" t="s">
        <v>1611</v>
      </c>
      <c r="E655" s="572" t="s">
        <v>496</v>
      </c>
      <c r="F655" s="506" t="s">
        <v>479</v>
      </c>
      <c r="G655" s="506" t="s">
        <v>542</v>
      </c>
      <c r="H655" s="506" t="s">
        <v>452</v>
      </c>
      <c r="I655" s="506" t="s">
        <v>543</v>
      </c>
      <c r="J655" s="506" t="s">
        <v>544</v>
      </c>
      <c r="K655" s="506" t="s">
        <v>545</v>
      </c>
      <c r="L655" s="507">
        <v>107.27</v>
      </c>
      <c r="M655" s="507">
        <v>3647.1800000000003</v>
      </c>
      <c r="N655" s="506">
        <v>34</v>
      </c>
      <c r="O655" s="573">
        <v>10.5</v>
      </c>
      <c r="P655" s="507">
        <v>2681.75</v>
      </c>
      <c r="Q655" s="527">
        <v>0.73529411764705876</v>
      </c>
      <c r="R655" s="506">
        <v>25</v>
      </c>
      <c r="S655" s="527">
        <v>0.73529411764705888</v>
      </c>
      <c r="T655" s="573">
        <v>8.5</v>
      </c>
      <c r="U655" s="528">
        <v>0.80952380952380953</v>
      </c>
    </row>
    <row r="656" spans="1:21" ht="14.4" customHeight="1" x14ac:dyDescent="0.3">
      <c r="A656" s="505">
        <v>27</v>
      </c>
      <c r="B656" s="506" t="s">
        <v>478</v>
      </c>
      <c r="C656" s="506" t="s">
        <v>486</v>
      </c>
      <c r="D656" s="571" t="s">
        <v>1611</v>
      </c>
      <c r="E656" s="572" t="s">
        <v>497</v>
      </c>
      <c r="F656" s="506" t="s">
        <v>479</v>
      </c>
      <c r="G656" s="506" t="s">
        <v>658</v>
      </c>
      <c r="H656" s="506" t="s">
        <v>1612</v>
      </c>
      <c r="I656" s="506" t="s">
        <v>934</v>
      </c>
      <c r="J656" s="506" t="s">
        <v>660</v>
      </c>
      <c r="K656" s="506" t="s">
        <v>596</v>
      </c>
      <c r="L656" s="507">
        <v>72.55</v>
      </c>
      <c r="M656" s="507">
        <v>72.55</v>
      </c>
      <c r="N656" s="506">
        <v>1</v>
      </c>
      <c r="O656" s="573">
        <v>0.5</v>
      </c>
      <c r="P656" s="507"/>
      <c r="Q656" s="527">
        <v>0</v>
      </c>
      <c r="R656" s="506"/>
      <c r="S656" s="527">
        <v>0</v>
      </c>
      <c r="T656" s="573"/>
      <c r="U656" s="528">
        <v>0</v>
      </c>
    </row>
    <row r="657" spans="1:21" ht="14.4" customHeight="1" x14ac:dyDescent="0.3">
      <c r="A657" s="505">
        <v>27</v>
      </c>
      <c r="B657" s="506" t="s">
        <v>478</v>
      </c>
      <c r="C657" s="506" t="s">
        <v>486</v>
      </c>
      <c r="D657" s="571" t="s">
        <v>1611</v>
      </c>
      <c r="E657" s="572" t="s">
        <v>497</v>
      </c>
      <c r="F657" s="506" t="s">
        <v>479</v>
      </c>
      <c r="G657" s="506" t="s">
        <v>622</v>
      </c>
      <c r="H657" s="506" t="s">
        <v>452</v>
      </c>
      <c r="I657" s="506" t="s">
        <v>623</v>
      </c>
      <c r="J657" s="506" t="s">
        <v>624</v>
      </c>
      <c r="K657" s="506" t="s">
        <v>625</v>
      </c>
      <c r="L657" s="507">
        <v>218.62</v>
      </c>
      <c r="M657" s="507">
        <v>218.62</v>
      </c>
      <c r="N657" s="506">
        <v>1</v>
      </c>
      <c r="O657" s="573">
        <v>0.5</v>
      </c>
      <c r="P657" s="507"/>
      <c r="Q657" s="527">
        <v>0</v>
      </c>
      <c r="R657" s="506"/>
      <c r="S657" s="527">
        <v>0</v>
      </c>
      <c r="T657" s="573"/>
      <c r="U657" s="528">
        <v>0</v>
      </c>
    </row>
    <row r="658" spans="1:21" ht="14.4" customHeight="1" x14ac:dyDescent="0.3">
      <c r="A658" s="505">
        <v>27</v>
      </c>
      <c r="B658" s="506" t="s">
        <v>478</v>
      </c>
      <c r="C658" s="506" t="s">
        <v>486</v>
      </c>
      <c r="D658" s="571" t="s">
        <v>1611</v>
      </c>
      <c r="E658" s="572" t="s">
        <v>497</v>
      </c>
      <c r="F658" s="506" t="s">
        <v>479</v>
      </c>
      <c r="G658" s="506" t="s">
        <v>622</v>
      </c>
      <c r="H658" s="506" t="s">
        <v>452</v>
      </c>
      <c r="I658" s="506" t="s">
        <v>822</v>
      </c>
      <c r="J658" s="506" t="s">
        <v>624</v>
      </c>
      <c r="K658" s="506" t="s">
        <v>823</v>
      </c>
      <c r="L658" s="507">
        <v>437.23</v>
      </c>
      <c r="M658" s="507">
        <v>437.23</v>
      </c>
      <c r="N658" s="506">
        <v>1</v>
      </c>
      <c r="O658" s="573">
        <v>0.5</v>
      </c>
      <c r="P658" s="507"/>
      <c r="Q658" s="527">
        <v>0</v>
      </c>
      <c r="R658" s="506"/>
      <c r="S658" s="527">
        <v>0</v>
      </c>
      <c r="T658" s="573"/>
      <c r="U658" s="528">
        <v>0</v>
      </c>
    </row>
    <row r="659" spans="1:21" ht="14.4" customHeight="1" x14ac:dyDescent="0.3">
      <c r="A659" s="505">
        <v>27</v>
      </c>
      <c r="B659" s="506" t="s">
        <v>478</v>
      </c>
      <c r="C659" s="506" t="s">
        <v>486</v>
      </c>
      <c r="D659" s="571" t="s">
        <v>1611</v>
      </c>
      <c r="E659" s="572" t="s">
        <v>497</v>
      </c>
      <c r="F659" s="506" t="s">
        <v>479</v>
      </c>
      <c r="G659" s="506" t="s">
        <v>626</v>
      </c>
      <c r="H659" s="506" t="s">
        <v>452</v>
      </c>
      <c r="I659" s="506" t="s">
        <v>1318</v>
      </c>
      <c r="J659" s="506" t="s">
        <v>848</v>
      </c>
      <c r="K659" s="506" t="s">
        <v>1014</v>
      </c>
      <c r="L659" s="507">
        <v>661.62</v>
      </c>
      <c r="M659" s="507">
        <v>661.62</v>
      </c>
      <c r="N659" s="506">
        <v>1</v>
      </c>
      <c r="O659" s="573">
        <v>0.5</v>
      </c>
      <c r="P659" s="507"/>
      <c r="Q659" s="527">
        <v>0</v>
      </c>
      <c r="R659" s="506"/>
      <c r="S659" s="527">
        <v>0</v>
      </c>
      <c r="T659" s="573"/>
      <c r="U659" s="528">
        <v>0</v>
      </c>
    </row>
    <row r="660" spans="1:21" ht="14.4" customHeight="1" x14ac:dyDescent="0.3">
      <c r="A660" s="505">
        <v>27</v>
      </c>
      <c r="B660" s="506" t="s">
        <v>478</v>
      </c>
      <c r="C660" s="506" t="s">
        <v>486</v>
      </c>
      <c r="D660" s="571" t="s">
        <v>1611</v>
      </c>
      <c r="E660" s="572" t="s">
        <v>497</v>
      </c>
      <c r="F660" s="506" t="s">
        <v>479</v>
      </c>
      <c r="G660" s="506" t="s">
        <v>626</v>
      </c>
      <c r="H660" s="506" t="s">
        <v>1612</v>
      </c>
      <c r="I660" s="506" t="s">
        <v>849</v>
      </c>
      <c r="J660" s="506" t="s">
        <v>628</v>
      </c>
      <c r="K660" s="506" t="s">
        <v>561</v>
      </c>
      <c r="L660" s="507">
        <v>477.84</v>
      </c>
      <c r="M660" s="507">
        <v>477.84</v>
      </c>
      <c r="N660" s="506">
        <v>1</v>
      </c>
      <c r="O660" s="573">
        <v>0.5</v>
      </c>
      <c r="P660" s="507"/>
      <c r="Q660" s="527">
        <v>0</v>
      </c>
      <c r="R660" s="506"/>
      <c r="S660" s="527">
        <v>0</v>
      </c>
      <c r="T660" s="573"/>
      <c r="U660" s="528">
        <v>0</v>
      </c>
    </row>
    <row r="661" spans="1:21" ht="14.4" customHeight="1" x14ac:dyDescent="0.3">
      <c r="A661" s="505">
        <v>27</v>
      </c>
      <c r="B661" s="506" t="s">
        <v>478</v>
      </c>
      <c r="C661" s="506" t="s">
        <v>486</v>
      </c>
      <c r="D661" s="571" t="s">
        <v>1611</v>
      </c>
      <c r="E661" s="572" t="s">
        <v>497</v>
      </c>
      <c r="F661" s="506" t="s">
        <v>479</v>
      </c>
      <c r="G661" s="506" t="s">
        <v>1573</v>
      </c>
      <c r="H661" s="506" t="s">
        <v>1612</v>
      </c>
      <c r="I661" s="506" t="s">
        <v>1577</v>
      </c>
      <c r="J661" s="506" t="s">
        <v>1578</v>
      </c>
      <c r="K661" s="506" t="s">
        <v>1576</v>
      </c>
      <c r="L661" s="507">
        <v>729.09</v>
      </c>
      <c r="M661" s="507">
        <v>729.09</v>
      </c>
      <c r="N661" s="506">
        <v>1</v>
      </c>
      <c r="O661" s="573">
        <v>0.5</v>
      </c>
      <c r="P661" s="507"/>
      <c r="Q661" s="527">
        <v>0</v>
      </c>
      <c r="R661" s="506"/>
      <c r="S661" s="527">
        <v>0</v>
      </c>
      <c r="T661" s="573"/>
      <c r="U661" s="528">
        <v>0</v>
      </c>
    </row>
    <row r="662" spans="1:21" ht="14.4" customHeight="1" x14ac:dyDescent="0.3">
      <c r="A662" s="505">
        <v>27</v>
      </c>
      <c r="B662" s="506" t="s">
        <v>478</v>
      </c>
      <c r="C662" s="506" t="s">
        <v>486</v>
      </c>
      <c r="D662" s="571" t="s">
        <v>1611</v>
      </c>
      <c r="E662" s="572" t="s">
        <v>495</v>
      </c>
      <c r="F662" s="506" t="s">
        <v>479</v>
      </c>
      <c r="G662" s="506" t="s">
        <v>862</v>
      </c>
      <c r="H662" s="506" t="s">
        <v>452</v>
      </c>
      <c r="I662" s="506" t="s">
        <v>1336</v>
      </c>
      <c r="J662" s="506" t="s">
        <v>864</v>
      </c>
      <c r="K662" s="506" t="s">
        <v>1337</v>
      </c>
      <c r="L662" s="507">
        <v>210.38</v>
      </c>
      <c r="M662" s="507">
        <v>210.38</v>
      </c>
      <c r="N662" s="506">
        <v>1</v>
      </c>
      <c r="O662" s="573">
        <v>1</v>
      </c>
      <c r="P662" s="507">
        <v>210.38</v>
      </c>
      <c r="Q662" s="527">
        <v>1</v>
      </c>
      <c r="R662" s="506">
        <v>1</v>
      </c>
      <c r="S662" s="527">
        <v>1</v>
      </c>
      <c r="T662" s="573">
        <v>1</v>
      </c>
      <c r="U662" s="528">
        <v>1</v>
      </c>
    </row>
    <row r="663" spans="1:21" ht="14.4" customHeight="1" x14ac:dyDescent="0.3">
      <c r="A663" s="505">
        <v>27</v>
      </c>
      <c r="B663" s="506" t="s">
        <v>478</v>
      </c>
      <c r="C663" s="506" t="s">
        <v>486</v>
      </c>
      <c r="D663" s="571" t="s">
        <v>1611</v>
      </c>
      <c r="E663" s="572" t="s">
        <v>495</v>
      </c>
      <c r="F663" s="506" t="s">
        <v>479</v>
      </c>
      <c r="G663" s="506" t="s">
        <v>504</v>
      </c>
      <c r="H663" s="506" t="s">
        <v>1612</v>
      </c>
      <c r="I663" s="506" t="s">
        <v>908</v>
      </c>
      <c r="J663" s="506" t="s">
        <v>506</v>
      </c>
      <c r="K663" s="506" t="s">
        <v>909</v>
      </c>
      <c r="L663" s="507">
        <v>218.32</v>
      </c>
      <c r="M663" s="507">
        <v>218.32</v>
      </c>
      <c r="N663" s="506">
        <v>1</v>
      </c>
      <c r="O663" s="573">
        <v>1</v>
      </c>
      <c r="P663" s="507">
        <v>218.32</v>
      </c>
      <c r="Q663" s="527">
        <v>1</v>
      </c>
      <c r="R663" s="506">
        <v>1</v>
      </c>
      <c r="S663" s="527">
        <v>1</v>
      </c>
      <c r="T663" s="573">
        <v>1</v>
      </c>
      <c r="U663" s="528">
        <v>1</v>
      </c>
    </row>
    <row r="664" spans="1:21" ht="14.4" customHeight="1" x14ac:dyDescent="0.3">
      <c r="A664" s="505">
        <v>27</v>
      </c>
      <c r="B664" s="506" t="s">
        <v>478</v>
      </c>
      <c r="C664" s="506" t="s">
        <v>486</v>
      </c>
      <c r="D664" s="571" t="s">
        <v>1611</v>
      </c>
      <c r="E664" s="572" t="s">
        <v>499</v>
      </c>
      <c r="F664" s="506" t="s">
        <v>479</v>
      </c>
      <c r="G664" s="506" t="s">
        <v>564</v>
      </c>
      <c r="H664" s="506" t="s">
        <v>452</v>
      </c>
      <c r="I664" s="506" t="s">
        <v>684</v>
      </c>
      <c r="J664" s="506" t="s">
        <v>685</v>
      </c>
      <c r="K664" s="506" t="s">
        <v>686</v>
      </c>
      <c r="L664" s="507">
        <v>105.32</v>
      </c>
      <c r="M664" s="507">
        <v>105.32</v>
      </c>
      <c r="N664" s="506">
        <v>1</v>
      </c>
      <c r="O664" s="573">
        <v>0.5</v>
      </c>
      <c r="P664" s="507">
        <v>105.32</v>
      </c>
      <c r="Q664" s="527">
        <v>1</v>
      </c>
      <c r="R664" s="506">
        <v>1</v>
      </c>
      <c r="S664" s="527">
        <v>1</v>
      </c>
      <c r="T664" s="573">
        <v>0.5</v>
      </c>
      <c r="U664" s="528">
        <v>1</v>
      </c>
    </row>
    <row r="665" spans="1:21" ht="14.4" customHeight="1" x14ac:dyDescent="0.3">
      <c r="A665" s="505">
        <v>27</v>
      </c>
      <c r="B665" s="506" t="s">
        <v>478</v>
      </c>
      <c r="C665" s="506" t="s">
        <v>486</v>
      </c>
      <c r="D665" s="571" t="s">
        <v>1611</v>
      </c>
      <c r="E665" s="572" t="s">
        <v>499</v>
      </c>
      <c r="F665" s="506" t="s">
        <v>479</v>
      </c>
      <c r="G665" s="506" t="s">
        <v>733</v>
      </c>
      <c r="H665" s="506" t="s">
        <v>452</v>
      </c>
      <c r="I665" s="506" t="s">
        <v>1092</v>
      </c>
      <c r="J665" s="506" t="s">
        <v>1093</v>
      </c>
      <c r="K665" s="506" t="s">
        <v>1094</v>
      </c>
      <c r="L665" s="507">
        <v>3480.65</v>
      </c>
      <c r="M665" s="507">
        <v>3480.65</v>
      </c>
      <c r="N665" s="506">
        <v>1</v>
      </c>
      <c r="O665" s="573">
        <v>0.5</v>
      </c>
      <c r="P665" s="507">
        <v>3480.65</v>
      </c>
      <c r="Q665" s="527">
        <v>1</v>
      </c>
      <c r="R665" s="506">
        <v>1</v>
      </c>
      <c r="S665" s="527">
        <v>1</v>
      </c>
      <c r="T665" s="573">
        <v>0.5</v>
      </c>
      <c r="U665" s="528">
        <v>1</v>
      </c>
    </row>
    <row r="666" spans="1:21" ht="14.4" customHeight="1" x14ac:dyDescent="0.3">
      <c r="A666" s="505">
        <v>27</v>
      </c>
      <c r="B666" s="506" t="s">
        <v>478</v>
      </c>
      <c r="C666" s="506" t="s">
        <v>486</v>
      </c>
      <c r="D666" s="571" t="s">
        <v>1611</v>
      </c>
      <c r="E666" s="572" t="s">
        <v>499</v>
      </c>
      <c r="F666" s="506" t="s">
        <v>479</v>
      </c>
      <c r="G666" s="506" t="s">
        <v>570</v>
      </c>
      <c r="H666" s="506" t="s">
        <v>1612</v>
      </c>
      <c r="I666" s="506" t="s">
        <v>571</v>
      </c>
      <c r="J666" s="506" t="s">
        <v>572</v>
      </c>
      <c r="K666" s="506" t="s">
        <v>573</v>
      </c>
      <c r="L666" s="507">
        <v>556.04</v>
      </c>
      <c r="M666" s="507">
        <v>556.04</v>
      </c>
      <c r="N666" s="506">
        <v>1</v>
      </c>
      <c r="O666" s="573">
        <v>0.5</v>
      </c>
      <c r="P666" s="507">
        <v>556.04</v>
      </c>
      <c r="Q666" s="527">
        <v>1</v>
      </c>
      <c r="R666" s="506">
        <v>1</v>
      </c>
      <c r="S666" s="527">
        <v>1</v>
      </c>
      <c r="T666" s="573">
        <v>0.5</v>
      </c>
      <c r="U666" s="528">
        <v>1</v>
      </c>
    </row>
    <row r="667" spans="1:21" ht="14.4" customHeight="1" x14ac:dyDescent="0.3">
      <c r="A667" s="505">
        <v>27</v>
      </c>
      <c r="B667" s="506" t="s">
        <v>478</v>
      </c>
      <c r="C667" s="506" t="s">
        <v>486</v>
      </c>
      <c r="D667" s="571" t="s">
        <v>1611</v>
      </c>
      <c r="E667" s="572" t="s">
        <v>499</v>
      </c>
      <c r="F667" s="506" t="s">
        <v>479</v>
      </c>
      <c r="G667" s="506" t="s">
        <v>1223</v>
      </c>
      <c r="H667" s="506" t="s">
        <v>1612</v>
      </c>
      <c r="I667" s="506" t="s">
        <v>1597</v>
      </c>
      <c r="J667" s="506" t="s">
        <v>1231</v>
      </c>
      <c r="K667" s="506" t="s">
        <v>1598</v>
      </c>
      <c r="L667" s="507">
        <v>146.9</v>
      </c>
      <c r="M667" s="507">
        <v>146.9</v>
      </c>
      <c r="N667" s="506">
        <v>1</v>
      </c>
      <c r="O667" s="573">
        <v>0.5</v>
      </c>
      <c r="P667" s="507">
        <v>146.9</v>
      </c>
      <c r="Q667" s="527">
        <v>1</v>
      </c>
      <c r="R667" s="506">
        <v>1</v>
      </c>
      <c r="S667" s="527">
        <v>1</v>
      </c>
      <c r="T667" s="573">
        <v>0.5</v>
      </c>
      <c r="U667" s="528">
        <v>1</v>
      </c>
    </row>
    <row r="668" spans="1:21" ht="14.4" customHeight="1" x14ac:dyDescent="0.3">
      <c r="A668" s="505">
        <v>27</v>
      </c>
      <c r="B668" s="506" t="s">
        <v>478</v>
      </c>
      <c r="C668" s="506" t="s">
        <v>486</v>
      </c>
      <c r="D668" s="571" t="s">
        <v>1611</v>
      </c>
      <c r="E668" s="572" t="s">
        <v>499</v>
      </c>
      <c r="F668" s="506" t="s">
        <v>479</v>
      </c>
      <c r="G668" s="506" t="s">
        <v>510</v>
      </c>
      <c r="H668" s="506" t="s">
        <v>452</v>
      </c>
      <c r="I668" s="506" t="s">
        <v>511</v>
      </c>
      <c r="J668" s="506" t="s">
        <v>512</v>
      </c>
      <c r="K668" s="506" t="s">
        <v>513</v>
      </c>
      <c r="L668" s="507">
        <v>53.57</v>
      </c>
      <c r="M668" s="507">
        <v>53.57</v>
      </c>
      <c r="N668" s="506">
        <v>1</v>
      </c>
      <c r="O668" s="573">
        <v>0.5</v>
      </c>
      <c r="P668" s="507">
        <v>53.57</v>
      </c>
      <c r="Q668" s="527">
        <v>1</v>
      </c>
      <c r="R668" s="506">
        <v>1</v>
      </c>
      <c r="S668" s="527">
        <v>1</v>
      </c>
      <c r="T668" s="573">
        <v>0.5</v>
      </c>
      <c r="U668" s="528">
        <v>1</v>
      </c>
    </row>
    <row r="669" spans="1:21" ht="14.4" customHeight="1" x14ac:dyDescent="0.3">
      <c r="A669" s="505">
        <v>27</v>
      </c>
      <c r="B669" s="506" t="s">
        <v>478</v>
      </c>
      <c r="C669" s="506" t="s">
        <v>486</v>
      </c>
      <c r="D669" s="571" t="s">
        <v>1611</v>
      </c>
      <c r="E669" s="572" t="s">
        <v>499</v>
      </c>
      <c r="F669" s="506" t="s">
        <v>479</v>
      </c>
      <c r="G669" s="506" t="s">
        <v>1249</v>
      </c>
      <c r="H669" s="506" t="s">
        <v>452</v>
      </c>
      <c r="I669" s="506" t="s">
        <v>1250</v>
      </c>
      <c r="J669" s="506" t="s">
        <v>1251</v>
      </c>
      <c r="K669" s="506" t="s">
        <v>1252</v>
      </c>
      <c r="L669" s="507">
        <v>32.76</v>
      </c>
      <c r="M669" s="507">
        <v>65.52</v>
      </c>
      <c r="N669" s="506">
        <v>2</v>
      </c>
      <c r="O669" s="573">
        <v>0.5</v>
      </c>
      <c r="P669" s="507">
        <v>65.52</v>
      </c>
      <c r="Q669" s="527">
        <v>1</v>
      </c>
      <c r="R669" s="506">
        <v>2</v>
      </c>
      <c r="S669" s="527">
        <v>1</v>
      </c>
      <c r="T669" s="573">
        <v>0.5</v>
      </c>
      <c r="U669" s="528">
        <v>1</v>
      </c>
    </row>
    <row r="670" spans="1:21" ht="14.4" customHeight="1" x14ac:dyDescent="0.3">
      <c r="A670" s="505">
        <v>27</v>
      </c>
      <c r="B670" s="506" t="s">
        <v>478</v>
      </c>
      <c r="C670" s="506" t="s">
        <v>486</v>
      </c>
      <c r="D670" s="571" t="s">
        <v>1611</v>
      </c>
      <c r="E670" s="572" t="s">
        <v>499</v>
      </c>
      <c r="F670" s="506" t="s">
        <v>479</v>
      </c>
      <c r="G670" s="506" t="s">
        <v>812</v>
      </c>
      <c r="H670" s="506" t="s">
        <v>452</v>
      </c>
      <c r="I670" s="506" t="s">
        <v>965</v>
      </c>
      <c r="J670" s="506" t="s">
        <v>966</v>
      </c>
      <c r="K670" s="506" t="s">
        <v>967</v>
      </c>
      <c r="L670" s="507">
        <v>103.67</v>
      </c>
      <c r="M670" s="507">
        <v>103.67</v>
      </c>
      <c r="N670" s="506">
        <v>1</v>
      </c>
      <c r="O670" s="573">
        <v>0.5</v>
      </c>
      <c r="P670" s="507">
        <v>103.67</v>
      </c>
      <c r="Q670" s="527">
        <v>1</v>
      </c>
      <c r="R670" s="506">
        <v>1</v>
      </c>
      <c r="S670" s="527">
        <v>1</v>
      </c>
      <c r="T670" s="573">
        <v>0.5</v>
      </c>
      <c r="U670" s="528">
        <v>1</v>
      </c>
    </row>
    <row r="671" spans="1:21" ht="14.4" customHeight="1" x14ac:dyDescent="0.3">
      <c r="A671" s="505">
        <v>27</v>
      </c>
      <c r="B671" s="506" t="s">
        <v>478</v>
      </c>
      <c r="C671" s="506" t="s">
        <v>486</v>
      </c>
      <c r="D671" s="571" t="s">
        <v>1611</v>
      </c>
      <c r="E671" s="572" t="s">
        <v>499</v>
      </c>
      <c r="F671" s="506" t="s">
        <v>479</v>
      </c>
      <c r="G671" s="506" t="s">
        <v>611</v>
      </c>
      <c r="H671" s="506" t="s">
        <v>452</v>
      </c>
      <c r="I671" s="506" t="s">
        <v>1599</v>
      </c>
      <c r="J671" s="506" t="s">
        <v>613</v>
      </c>
      <c r="K671" s="506" t="s">
        <v>1600</v>
      </c>
      <c r="L671" s="507">
        <v>103.67</v>
      </c>
      <c r="M671" s="507">
        <v>103.67</v>
      </c>
      <c r="N671" s="506">
        <v>1</v>
      </c>
      <c r="O671" s="573">
        <v>0.5</v>
      </c>
      <c r="P671" s="507">
        <v>103.67</v>
      </c>
      <c r="Q671" s="527">
        <v>1</v>
      </c>
      <c r="R671" s="506">
        <v>1</v>
      </c>
      <c r="S671" s="527">
        <v>1</v>
      </c>
      <c r="T671" s="573">
        <v>0.5</v>
      </c>
      <c r="U671" s="528">
        <v>1</v>
      </c>
    </row>
    <row r="672" spans="1:21" ht="14.4" customHeight="1" x14ac:dyDescent="0.3">
      <c r="A672" s="505">
        <v>27</v>
      </c>
      <c r="B672" s="506" t="s">
        <v>478</v>
      </c>
      <c r="C672" s="506" t="s">
        <v>486</v>
      </c>
      <c r="D672" s="571" t="s">
        <v>1611</v>
      </c>
      <c r="E672" s="572" t="s">
        <v>499</v>
      </c>
      <c r="F672" s="506" t="s">
        <v>479</v>
      </c>
      <c r="G672" s="506" t="s">
        <v>626</v>
      </c>
      <c r="H672" s="506" t="s">
        <v>452</v>
      </c>
      <c r="I672" s="506" t="s">
        <v>1317</v>
      </c>
      <c r="J672" s="506" t="s">
        <v>848</v>
      </c>
      <c r="K672" s="506" t="s">
        <v>1011</v>
      </c>
      <c r="L672" s="507">
        <v>279.52999999999997</v>
      </c>
      <c r="M672" s="507">
        <v>279.52999999999997</v>
      </c>
      <c r="N672" s="506">
        <v>1</v>
      </c>
      <c r="O672" s="573">
        <v>1</v>
      </c>
      <c r="P672" s="507">
        <v>279.52999999999997</v>
      </c>
      <c r="Q672" s="527">
        <v>1</v>
      </c>
      <c r="R672" s="506">
        <v>1</v>
      </c>
      <c r="S672" s="527">
        <v>1</v>
      </c>
      <c r="T672" s="573">
        <v>1</v>
      </c>
      <c r="U672" s="528">
        <v>1</v>
      </c>
    </row>
    <row r="673" spans="1:21" ht="14.4" customHeight="1" x14ac:dyDescent="0.3">
      <c r="A673" s="505">
        <v>27</v>
      </c>
      <c r="B673" s="506" t="s">
        <v>478</v>
      </c>
      <c r="C673" s="506" t="s">
        <v>486</v>
      </c>
      <c r="D673" s="571" t="s">
        <v>1611</v>
      </c>
      <c r="E673" s="572" t="s">
        <v>499</v>
      </c>
      <c r="F673" s="506" t="s">
        <v>479</v>
      </c>
      <c r="G673" s="506" t="s">
        <v>877</v>
      </c>
      <c r="H673" s="506" t="s">
        <v>452</v>
      </c>
      <c r="I673" s="506" t="s">
        <v>1361</v>
      </c>
      <c r="J673" s="506" t="s">
        <v>1362</v>
      </c>
      <c r="K673" s="506" t="s">
        <v>1363</v>
      </c>
      <c r="L673" s="507">
        <v>311.12</v>
      </c>
      <c r="M673" s="507">
        <v>311.12</v>
      </c>
      <c r="N673" s="506">
        <v>1</v>
      </c>
      <c r="O673" s="573">
        <v>0.5</v>
      </c>
      <c r="P673" s="507">
        <v>311.12</v>
      </c>
      <c r="Q673" s="527">
        <v>1</v>
      </c>
      <c r="R673" s="506">
        <v>1</v>
      </c>
      <c r="S673" s="527">
        <v>1</v>
      </c>
      <c r="T673" s="573">
        <v>0.5</v>
      </c>
      <c r="U673" s="528">
        <v>1</v>
      </c>
    </row>
    <row r="674" spans="1:21" ht="14.4" customHeight="1" x14ac:dyDescent="0.3">
      <c r="A674" s="505">
        <v>27</v>
      </c>
      <c r="B674" s="506" t="s">
        <v>478</v>
      </c>
      <c r="C674" s="506" t="s">
        <v>486</v>
      </c>
      <c r="D674" s="571" t="s">
        <v>1611</v>
      </c>
      <c r="E674" s="572" t="s">
        <v>499</v>
      </c>
      <c r="F674" s="506" t="s">
        <v>479</v>
      </c>
      <c r="G674" s="506" t="s">
        <v>1387</v>
      </c>
      <c r="H674" s="506" t="s">
        <v>452</v>
      </c>
      <c r="I674" s="506" t="s">
        <v>1391</v>
      </c>
      <c r="J674" s="506" t="s">
        <v>1392</v>
      </c>
      <c r="K674" s="506" t="s">
        <v>1393</v>
      </c>
      <c r="L674" s="507">
        <v>36.909999999999997</v>
      </c>
      <c r="M674" s="507">
        <v>110.72999999999999</v>
      </c>
      <c r="N674" s="506">
        <v>3</v>
      </c>
      <c r="O674" s="573">
        <v>0.5</v>
      </c>
      <c r="P674" s="507">
        <v>110.72999999999999</v>
      </c>
      <c r="Q674" s="527">
        <v>1</v>
      </c>
      <c r="R674" s="506">
        <v>3</v>
      </c>
      <c r="S674" s="527">
        <v>1</v>
      </c>
      <c r="T674" s="573">
        <v>0.5</v>
      </c>
      <c r="U674" s="528">
        <v>1</v>
      </c>
    </row>
    <row r="675" spans="1:21" ht="14.4" customHeight="1" x14ac:dyDescent="0.3">
      <c r="A675" s="505">
        <v>27</v>
      </c>
      <c r="B675" s="506" t="s">
        <v>478</v>
      </c>
      <c r="C675" s="506" t="s">
        <v>486</v>
      </c>
      <c r="D675" s="571" t="s">
        <v>1611</v>
      </c>
      <c r="E675" s="572" t="s">
        <v>499</v>
      </c>
      <c r="F675" s="506" t="s">
        <v>479</v>
      </c>
      <c r="G675" s="506" t="s">
        <v>1601</v>
      </c>
      <c r="H675" s="506" t="s">
        <v>1612</v>
      </c>
      <c r="I675" s="506" t="s">
        <v>1602</v>
      </c>
      <c r="J675" s="506" t="s">
        <v>1603</v>
      </c>
      <c r="K675" s="506" t="s">
        <v>1604</v>
      </c>
      <c r="L675" s="507">
        <v>700.7</v>
      </c>
      <c r="M675" s="507">
        <v>700.7</v>
      </c>
      <c r="N675" s="506">
        <v>1</v>
      </c>
      <c r="O675" s="573">
        <v>0.5</v>
      </c>
      <c r="P675" s="507">
        <v>700.7</v>
      </c>
      <c r="Q675" s="527">
        <v>1</v>
      </c>
      <c r="R675" s="506">
        <v>1</v>
      </c>
      <c r="S675" s="527">
        <v>1</v>
      </c>
      <c r="T675" s="573">
        <v>0.5</v>
      </c>
      <c r="U675" s="528">
        <v>1</v>
      </c>
    </row>
    <row r="676" spans="1:21" ht="14.4" customHeight="1" x14ac:dyDescent="0.3">
      <c r="A676" s="505">
        <v>27</v>
      </c>
      <c r="B676" s="506" t="s">
        <v>478</v>
      </c>
      <c r="C676" s="506" t="s">
        <v>486</v>
      </c>
      <c r="D676" s="571" t="s">
        <v>1611</v>
      </c>
      <c r="E676" s="572" t="s">
        <v>499</v>
      </c>
      <c r="F676" s="506" t="s">
        <v>479</v>
      </c>
      <c r="G676" s="506" t="s">
        <v>504</v>
      </c>
      <c r="H676" s="506" t="s">
        <v>1612</v>
      </c>
      <c r="I676" s="506" t="s">
        <v>508</v>
      </c>
      <c r="J676" s="506" t="s">
        <v>506</v>
      </c>
      <c r="K676" s="506" t="s">
        <v>509</v>
      </c>
      <c r="L676" s="507">
        <v>544.38</v>
      </c>
      <c r="M676" s="507">
        <v>544.38</v>
      </c>
      <c r="N676" s="506">
        <v>1</v>
      </c>
      <c r="O676" s="573">
        <v>0.5</v>
      </c>
      <c r="P676" s="507">
        <v>544.38</v>
      </c>
      <c r="Q676" s="527">
        <v>1</v>
      </c>
      <c r="R676" s="506">
        <v>1</v>
      </c>
      <c r="S676" s="527">
        <v>1</v>
      </c>
      <c r="T676" s="573">
        <v>0.5</v>
      </c>
      <c r="U676" s="528">
        <v>1</v>
      </c>
    </row>
    <row r="677" spans="1:21" ht="14.4" customHeight="1" x14ac:dyDescent="0.3">
      <c r="A677" s="505">
        <v>27</v>
      </c>
      <c r="B677" s="506" t="s">
        <v>478</v>
      </c>
      <c r="C677" s="506" t="s">
        <v>486</v>
      </c>
      <c r="D677" s="571" t="s">
        <v>1611</v>
      </c>
      <c r="E677" s="572" t="s">
        <v>494</v>
      </c>
      <c r="F677" s="506" t="s">
        <v>479</v>
      </c>
      <c r="G677" s="506" t="s">
        <v>554</v>
      </c>
      <c r="H677" s="506" t="s">
        <v>1612</v>
      </c>
      <c r="I677" s="506" t="s">
        <v>555</v>
      </c>
      <c r="J677" s="506" t="s">
        <v>556</v>
      </c>
      <c r="K677" s="506" t="s">
        <v>557</v>
      </c>
      <c r="L677" s="507">
        <v>31.09</v>
      </c>
      <c r="M677" s="507">
        <v>31.09</v>
      </c>
      <c r="N677" s="506">
        <v>1</v>
      </c>
      <c r="O677" s="573">
        <v>1</v>
      </c>
      <c r="P677" s="507">
        <v>31.09</v>
      </c>
      <c r="Q677" s="527">
        <v>1</v>
      </c>
      <c r="R677" s="506">
        <v>1</v>
      </c>
      <c r="S677" s="527">
        <v>1</v>
      </c>
      <c r="T677" s="573">
        <v>1</v>
      </c>
      <c r="U677" s="528">
        <v>1</v>
      </c>
    </row>
    <row r="678" spans="1:21" ht="14.4" customHeight="1" x14ac:dyDescent="0.3">
      <c r="A678" s="505">
        <v>27</v>
      </c>
      <c r="B678" s="506" t="s">
        <v>478</v>
      </c>
      <c r="C678" s="506" t="s">
        <v>486</v>
      </c>
      <c r="D678" s="571" t="s">
        <v>1611</v>
      </c>
      <c r="E678" s="572" t="s">
        <v>494</v>
      </c>
      <c r="F678" s="506" t="s">
        <v>479</v>
      </c>
      <c r="G678" s="506" t="s">
        <v>1605</v>
      </c>
      <c r="H678" s="506" t="s">
        <v>452</v>
      </c>
      <c r="I678" s="506" t="s">
        <v>1606</v>
      </c>
      <c r="J678" s="506" t="s">
        <v>1607</v>
      </c>
      <c r="K678" s="506" t="s">
        <v>1608</v>
      </c>
      <c r="L678" s="507">
        <v>90.95</v>
      </c>
      <c r="M678" s="507">
        <v>181.9</v>
      </c>
      <c r="N678" s="506">
        <v>2</v>
      </c>
      <c r="O678" s="573">
        <v>1</v>
      </c>
      <c r="P678" s="507">
        <v>181.9</v>
      </c>
      <c r="Q678" s="527">
        <v>1</v>
      </c>
      <c r="R678" s="506">
        <v>2</v>
      </c>
      <c r="S678" s="527">
        <v>1</v>
      </c>
      <c r="T678" s="573">
        <v>1</v>
      </c>
      <c r="U678" s="528">
        <v>1</v>
      </c>
    </row>
    <row r="679" spans="1:21" ht="14.4" customHeight="1" x14ac:dyDescent="0.3">
      <c r="A679" s="505">
        <v>27</v>
      </c>
      <c r="B679" s="506" t="s">
        <v>478</v>
      </c>
      <c r="C679" s="506" t="s">
        <v>486</v>
      </c>
      <c r="D679" s="571" t="s">
        <v>1611</v>
      </c>
      <c r="E679" s="572" t="s">
        <v>494</v>
      </c>
      <c r="F679" s="506" t="s">
        <v>479</v>
      </c>
      <c r="G679" s="506" t="s">
        <v>500</v>
      </c>
      <c r="H679" s="506" t="s">
        <v>1612</v>
      </c>
      <c r="I679" s="506" t="s">
        <v>501</v>
      </c>
      <c r="J679" s="506" t="s">
        <v>502</v>
      </c>
      <c r="K679" s="506" t="s">
        <v>503</v>
      </c>
      <c r="L679" s="507">
        <v>352.37</v>
      </c>
      <c r="M679" s="507">
        <v>352.37</v>
      </c>
      <c r="N679" s="506">
        <v>1</v>
      </c>
      <c r="O679" s="573">
        <v>1</v>
      </c>
      <c r="P679" s="507">
        <v>352.37</v>
      </c>
      <c r="Q679" s="527">
        <v>1</v>
      </c>
      <c r="R679" s="506">
        <v>1</v>
      </c>
      <c r="S679" s="527">
        <v>1</v>
      </c>
      <c r="T679" s="573">
        <v>1</v>
      </c>
      <c r="U679" s="528">
        <v>1</v>
      </c>
    </row>
    <row r="680" spans="1:21" ht="14.4" customHeight="1" thickBot="1" x14ac:dyDescent="0.35">
      <c r="A680" s="512">
        <v>27</v>
      </c>
      <c r="B680" s="513" t="s">
        <v>478</v>
      </c>
      <c r="C680" s="513" t="s">
        <v>486</v>
      </c>
      <c r="D680" s="574" t="s">
        <v>1611</v>
      </c>
      <c r="E680" s="575" t="s">
        <v>494</v>
      </c>
      <c r="F680" s="513" t="s">
        <v>479</v>
      </c>
      <c r="G680" s="513" t="s">
        <v>900</v>
      </c>
      <c r="H680" s="513" t="s">
        <v>1612</v>
      </c>
      <c r="I680" s="513" t="s">
        <v>901</v>
      </c>
      <c r="J680" s="513" t="s">
        <v>902</v>
      </c>
      <c r="K680" s="513" t="s">
        <v>903</v>
      </c>
      <c r="L680" s="514">
        <v>1887.9</v>
      </c>
      <c r="M680" s="514">
        <v>5663.7000000000007</v>
      </c>
      <c r="N680" s="513">
        <v>3</v>
      </c>
      <c r="O680" s="576">
        <v>1</v>
      </c>
      <c r="P680" s="514"/>
      <c r="Q680" s="529">
        <v>0</v>
      </c>
      <c r="R680" s="513"/>
      <c r="S680" s="529">
        <v>0</v>
      </c>
      <c r="T680" s="576"/>
      <c r="U680" s="53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1614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77" t="s">
        <v>160</v>
      </c>
      <c r="B4" s="578" t="s">
        <v>14</v>
      </c>
      <c r="C4" s="579" t="s">
        <v>2</v>
      </c>
      <c r="D4" s="578" t="s">
        <v>14</v>
      </c>
      <c r="E4" s="579" t="s">
        <v>2</v>
      </c>
      <c r="F4" s="580" t="s">
        <v>14</v>
      </c>
    </row>
    <row r="5" spans="1:6" ht="14.4" customHeight="1" x14ac:dyDescent="0.3">
      <c r="A5" s="589" t="s">
        <v>492</v>
      </c>
      <c r="B5" s="116">
        <v>45243.790000000015</v>
      </c>
      <c r="C5" s="570">
        <v>0.39950426415651152</v>
      </c>
      <c r="D5" s="116">
        <v>68006.039999999979</v>
      </c>
      <c r="E5" s="570">
        <v>0.60049573584348859</v>
      </c>
      <c r="F5" s="581">
        <v>113249.82999999999</v>
      </c>
    </row>
    <row r="6" spans="1:6" ht="14.4" customHeight="1" x14ac:dyDescent="0.3">
      <c r="A6" s="590" t="s">
        <v>496</v>
      </c>
      <c r="B6" s="510">
        <v>24252.21</v>
      </c>
      <c r="C6" s="527">
        <v>0.21495128717055401</v>
      </c>
      <c r="D6" s="510">
        <v>88574.33</v>
      </c>
      <c r="E6" s="527">
        <v>0.78504871282944599</v>
      </c>
      <c r="F6" s="511">
        <v>112826.54000000001</v>
      </c>
    </row>
    <row r="7" spans="1:6" ht="14.4" customHeight="1" x14ac:dyDescent="0.3">
      <c r="A7" s="590" t="s">
        <v>497</v>
      </c>
      <c r="B7" s="510">
        <v>6669.4999999999982</v>
      </c>
      <c r="C7" s="527">
        <v>0.10321997733323653</v>
      </c>
      <c r="D7" s="510">
        <v>57944.93</v>
      </c>
      <c r="E7" s="527">
        <v>0.89678002266676349</v>
      </c>
      <c r="F7" s="511">
        <v>64614.43</v>
      </c>
    </row>
    <row r="8" spans="1:6" ht="14.4" customHeight="1" x14ac:dyDescent="0.3">
      <c r="A8" s="590" t="s">
        <v>499</v>
      </c>
      <c r="B8" s="510">
        <v>4242.1400000000003</v>
      </c>
      <c r="C8" s="527">
        <v>0.66481219126902535</v>
      </c>
      <c r="D8" s="510">
        <v>2138.8200000000002</v>
      </c>
      <c r="E8" s="527">
        <v>0.33518780873097465</v>
      </c>
      <c r="F8" s="511">
        <v>6380.9600000000009</v>
      </c>
    </row>
    <row r="9" spans="1:6" ht="14.4" customHeight="1" x14ac:dyDescent="0.3">
      <c r="A9" s="590" t="s">
        <v>494</v>
      </c>
      <c r="B9" s="510">
        <v>1433.8</v>
      </c>
      <c r="C9" s="527">
        <v>0.120289876958339</v>
      </c>
      <c r="D9" s="510">
        <v>10485.74</v>
      </c>
      <c r="E9" s="527">
        <v>0.87971012304166107</v>
      </c>
      <c r="F9" s="511">
        <v>11919.539999999999</v>
      </c>
    </row>
    <row r="10" spans="1:6" ht="14.4" customHeight="1" x14ac:dyDescent="0.3">
      <c r="A10" s="590" t="s">
        <v>498</v>
      </c>
      <c r="B10" s="510"/>
      <c r="C10" s="527">
        <v>0</v>
      </c>
      <c r="D10" s="510">
        <v>308.54999999999995</v>
      </c>
      <c r="E10" s="527">
        <v>1</v>
      </c>
      <c r="F10" s="511">
        <v>308.54999999999995</v>
      </c>
    </row>
    <row r="11" spans="1:6" ht="14.4" customHeight="1" x14ac:dyDescent="0.3">
      <c r="A11" s="590" t="s">
        <v>495</v>
      </c>
      <c r="B11" s="510"/>
      <c r="C11" s="527">
        <v>0</v>
      </c>
      <c r="D11" s="510">
        <v>361.40999999999997</v>
      </c>
      <c r="E11" s="527">
        <v>1</v>
      </c>
      <c r="F11" s="511">
        <v>361.40999999999997</v>
      </c>
    </row>
    <row r="12" spans="1:6" ht="14.4" customHeight="1" thickBot="1" x14ac:dyDescent="0.35">
      <c r="A12" s="591" t="s">
        <v>493</v>
      </c>
      <c r="B12" s="582"/>
      <c r="C12" s="583">
        <v>0</v>
      </c>
      <c r="D12" s="582">
        <v>679.86</v>
      </c>
      <c r="E12" s="583">
        <v>1</v>
      </c>
      <c r="F12" s="584">
        <v>679.86</v>
      </c>
    </row>
    <row r="13" spans="1:6" ht="14.4" customHeight="1" thickBot="1" x14ac:dyDescent="0.35">
      <c r="A13" s="585" t="s">
        <v>3</v>
      </c>
      <c r="B13" s="586">
        <v>81841.440000000017</v>
      </c>
      <c r="C13" s="587">
        <v>0.26371445717538183</v>
      </c>
      <c r="D13" s="586">
        <v>228499.67999999996</v>
      </c>
      <c r="E13" s="587">
        <v>0.73628554282461833</v>
      </c>
      <c r="F13" s="588">
        <v>310341.11999999994</v>
      </c>
    </row>
    <row r="14" spans="1:6" ht="14.4" customHeight="1" thickBot="1" x14ac:dyDescent="0.35"/>
    <row r="15" spans="1:6" ht="14.4" customHeight="1" x14ac:dyDescent="0.3">
      <c r="A15" s="589" t="s">
        <v>1615</v>
      </c>
      <c r="B15" s="116">
        <v>28571.219999999998</v>
      </c>
      <c r="C15" s="570">
        <v>0.84316850196278426</v>
      </c>
      <c r="D15" s="116">
        <v>5314.32</v>
      </c>
      <c r="E15" s="570">
        <v>0.15683149803721588</v>
      </c>
      <c r="F15" s="581">
        <v>33885.539999999994</v>
      </c>
    </row>
    <row r="16" spans="1:6" ht="14.4" customHeight="1" x14ac:dyDescent="0.3">
      <c r="A16" s="590" t="s">
        <v>1616</v>
      </c>
      <c r="B16" s="510">
        <v>17585.28</v>
      </c>
      <c r="C16" s="527">
        <v>0.65204661882966441</v>
      </c>
      <c r="D16" s="510">
        <v>9384.08</v>
      </c>
      <c r="E16" s="527">
        <v>0.34795338117033553</v>
      </c>
      <c r="F16" s="511">
        <v>26969.360000000001</v>
      </c>
    </row>
    <row r="17" spans="1:6" ht="14.4" customHeight="1" x14ac:dyDescent="0.3">
      <c r="A17" s="590" t="s">
        <v>1617</v>
      </c>
      <c r="B17" s="510">
        <v>8693.6299999999992</v>
      </c>
      <c r="C17" s="527">
        <v>0.41748768709469214</v>
      </c>
      <c r="D17" s="510">
        <v>12130.050000000001</v>
      </c>
      <c r="E17" s="527">
        <v>0.58251231290530781</v>
      </c>
      <c r="F17" s="511">
        <v>20823.68</v>
      </c>
    </row>
    <row r="18" spans="1:6" ht="14.4" customHeight="1" x14ac:dyDescent="0.3">
      <c r="A18" s="590" t="s">
        <v>1618</v>
      </c>
      <c r="B18" s="510">
        <v>5763.74</v>
      </c>
      <c r="C18" s="527">
        <v>0.42352818419163385</v>
      </c>
      <c r="D18" s="510">
        <v>7845.13</v>
      </c>
      <c r="E18" s="527">
        <v>0.57647181580836626</v>
      </c>
      <c r="F18" s="511">
        <v>13608.869999999999</v>
      </c>
    </row>
    <row r="19" spans="1:6" ht="14.4" customHeight="1" x14ac:dyDescent="0.3">
      <c r="A19" s="590" t="s">
        <v>1619</v>
      </c>
      <c r="B19" s="510">
        <v>3755.14</v>
      </c>
      <c r="C19" s="527">
        <v>1</v>
      </c>
      <c r="D19" s="510"/>
      <c r="E19" s="527">
        <v>0</v>
      </c>
      <c r="F19" s="511">
        <v>3755.14</v>
      </c>
    </row>
    <row r="20" spans="1:6" ht="14.4" customHeight="1" x14ac:dyDescent="0.3">
      <c r="A20" s="590" t="s">
        <v>1620</v>
      </c>
      <c r="B20" s="510">
        <v>3282.96</v>
      </c>
      <c r="C20" s="527">
        <v>0.67567300568041488</v>
      </c>
      <c r="D20" s="510">
        <v>1575.84</v>
      </c>
      <c r="E20" s="527">
        <v>0.32432699431958506</v>
      </c>
      <c r="F20" s="511">
        <v>4858.8</v>
      </c>
    </row>
    <row r="21" spans="1:6" ht="14.4" customHeight="1" x14ac:dyDescent="0.3">
      <c r="A21" s="590" t="s">
        <v>1621</v>
      </c>
      <c r="B21" s="510">
        <v>2827.349999999999</v>
      </c>
      <c r="C21" s="527">
        <v>0.58838647648618381</v>
      </c>
      <c r="D21" s="510">
        <v>1977.91</v>
      </c>
      <c r="E21" s="527">
        <v>0.41161352351381619</v>
      </c>
      <c r="F21" s="511">
        <v>4805.2599999999993</v>
      </c>
    </row>
    <row r="22" spans="1:6" ht="14.4" customHeight="1" x14ac:dyDescent="0.3">
      <c r="A22" s="590" t="s">
        <v>1622</v>
      </c>
      <c r="B22" s="510">
        <v>1801.9799999999998</v>
      </c>
      <c r="C22" s="527">
        <v>0.61644721312821349</v>
      </c>
      <c r="D22" s="510">
        <v>1121.19</v>
      </c>
      <c r="E22" s="527">
        <v>0.38355278687178646</v>
      </c>
      <c r="F22" s="511">
        <v>2923.17</v>
      </c>
    </row>
    <row r="23" spans="1:6" ht="14.4" customHeight="1" x14ac:dyDescent="0.3">
      <c r="A23" s="590" t="s">
        <v>1623</v>
      </c>
      <c r="B23" s="510">
        <v>1146.9699999999998</v>
      </c>
      <c r="C23" s="527">
        <v>0.59323068329342143</v>
      </c>
      <c r="D23" s="510">
        <v>786.46</v>
      </c>
      <c r="E23" s="527">
        <v>0.40676931670657851</v>
      </c>
      <c r="F23" s="511">
        <v>1933.4299999999998</v>
      </c>
    </row>
    <row r="24" spans="1:6" ht="14.4" customHeight="1" x14ac:dyDescent="0.3">
      <c r="A24" s="590" t="s">
        <v>1624</v>
      </c>
      <c r="B24" s="510">
        <v>946.58999999999992</v>
      </c>
      <c r="C24" s="527">
        <v>0.33581072931226541</v>
      </c>
      <c r="D24" s="510">
        <v>1872.23</v>
      </c>
      <c r="E24" s="527">
        <v>0.6641892706877347</v>
      </c>
      <c r="F24" s="511">
        <v>2818.8199999999997</v>
      </c>
    </row>
    <row r="25" spans="1:6" ht="14.4" customHeight="1" x14ac:dyDescent="0.3">
      <c r="A25" s="590" t="s">
        <v>1625</v>
      </c>
      <c r="B25" s="510">
        <v>762.83999999999992</v>
      </c>
      <c r="C25" s="527">
        <v>6.7076419847529614E-2</v>
      </c>
      <c r="D25" s="510">
        <v>10609.859999999997</v>
      </c>
      <c r="E25" s="527">
        <v>0.93292358015247034</v>
      </c>
      <c r="F25" s="511">
        <v>11372.699999999997</v>
      </c>
    </row>
    <row r="26" spans="1:6" ht="14.4" customHeight="1" x14ac:dyDescent="0.3">
      <c r="A26" s="590" t="s">
        <v>1626</v>
      </c>
      <c r="B26" s="510">
        <v>729.09</v>
      </c>
      <c r="C26" s="527">
        <v>0.19999999999999998</v>
      </c>
      <c r="D26" s="510">
        <v>2916.36</v>
      </c>
      <c r="E26" s="527">
        <v>0.79999999999999993</v>
      </c>
      <c r="F26" s="511">
        <v>3645.4500000000003</v>
      </c>
    </row>
    <row r="27" spans="1:6" ht="14.4" customHeight="1" x14ac:dyDescent="0.3">
      <c r="A27" s="590" t="s">
        <v>1627</v>
      </c>
      <c r="B27" s="510">
        <v>636.51999999999987</v>
      </c>
      <c r="C27" s="527">
        <v>0.5643308036030924</v>
      </c>
      <c r="D27" s="510">
        <v>491.4</v>
      </c>
      <c r="E27" s="527">
        <v>0.4356691963969076</v>
      </c>
      <c r="F27" s="511">
        <v>1127.9199999999998</v>
      </c>
    </row>
    <row r="28" spans="1:6" ht="14.4" customHeight="1" x14ac:dyDescent="0.3">
      <c r="A28" s="590" t="s">
        <v>1628</v>
      </c>
      <c r="B28" s="510">
        <v>635.79</v>
      </c>
      <c r="C28" s="527">
        <v>0.37703032064092601</v>
      </c>
      <c r="D28" s="510">
        <v>1050.5200000000002</v>
      </c>
      <c r="E28" s="527">
        <v>0.62296967935907399</v>
      </c>
      <c r="F28" s="511">
        <v>1686.3100000000002</v>
      </c>
    </row>
    <row r="29" spans="1:6" ht="14.4" customHeight="1" x14ac:dyDescent="0.3">
      <c r="A29" s="590" t="s">
        <v>1629</v>
      </c>
      <c r="B29" s="510">
        <v>629.54999999999995</v>
      </c>
      <c r="C29" s="527">
        <v>0.28380096290819917</v>
      </c>
      <c r="D29" s="510">
        <v>1588.7299999999998</v>
      </c>
      <c r="E29" s="527">
        <v>0.71619903709180088</v>
      </c>
      <c r="F29" s="511">
        <v>2218.2799999999997</v>
      </c>
    </row>
    <row r="30" spans="1:6" ht="14.4" customHeight="1" x14ac:dyDescent="0.3">
      <c r="A30" s="590" t="s">
        <v>1630</v>
      </c>
      <c r="B30" s="510">
        <v>419.23</v>
      </c>
      <c r="C30" s="527">
        <v>0.54081632653061218</v>
      </c>
      <c r="D30" s="510">
        <v>355.95</v>
      </c>
      <c r="E30" s="527">
        <v>0.45918367346938771</v>
      </c>
      <c r="F30" s="511">
        <v>775.18000000000006</v>
      </c>
    </row>
    <row r="31" spans="1:6" ht="14.4" customHeight="1" x14ac:dyDescent="0.3">
      <c r="A31" s="590" t="s">
        <v>1631</v>
      </c>
      <c r="B31" s="510">
        <v>397.48</v>
      </c>
      <c r="C31" s="527">
        <v>5.010020545268918E-2</v>
      </c>
      <c r="D31" s="510">
        <v>7536.2199999999975</v>
      </c>
      <c r="E31" s="527">
        <v>0.94989979454731088</v>
      </c>
      <c r="F31" s="511">
        <v>7933.6999999999971</v>
      </c>
    </row>
    <row r="32" spans="1:6" ht="14.4" customHeight="1" x14ac:dyDescent="0.3">
      <c r="A32" s="590" t="s">
        <v>1632</v>
      </c>
      <c r="B32" s="510">
        <v>357.77000000000004</v>
      </c>
      <c r="C32" s="527">
        <v>0.19616626731951248</v>
      </c>
      <c r="D32" s="510">
        <v>1466.04</v>
      </c>
      <c r="E32" s="527">
        <v>0.80383373268048752</v>
      </c>
      <c r="F32" s="511">
        <v>1823.81</v>
      </c>
    </row>
    <row r="33" spans="1:6" ht="14.4" customHeight="1" x14ac:dyDescent="0.3">
      <c r="A33" s="590" t="s">
        <v>1633</v>
      </c>
      <c r="B33" s="510">
        <v>330.58</v>
      </c>
      <c r="C33" s="527">
        <v>7.0016033074304942E-2</v>
      </c>
      <c r="D33" s="510">
        <v>4390.9099999999989</v>
      </c>
      <c r="E33" s="527">
        <v>0.92998396692569507</v>
      </c>
      <c r="F33" s="511">
        <v>4721.4899999999989</v>
      </c>
    </row>
    <row r="34" spans="1:6" ht="14.4" customHeight="1" x14ac:dyDescent="0.3">
      <c r="A34" s="590" t="s">
        <v>1634</v>
      </c>
      <c r="B34" s="510">
        <v>316.12</v>
      </c>
      <c r="C34" s="527">
        <v>0.40306005355093716</v>
      </c>
      <c r="D34" s="510">
        <v>468.18</v>
      </c>
      <c r="E34" s="527">
        <v>0.5969399464490629</v>
      </c>
      <c r="F34" s="511">
        <v>784.3</v>
      </c>
    </row>
    <row r="35" spans="1:6" ht="14.4" customHeight="1" x14ac:dyDescent="0.3">
      <c r="A35" s="590" t="s">
        <v>1635</v>
      </c>
      <c r="B35" s="510">
        <v>302.08000000000004</v>
      </c>
      <c r="C35" s="527">
        <v>0.28786521565114642</v>
      </c>
      <c r="D35" s="510">
        <v>747.30000000000007</v>
      </c>
      <c r="E35" s="527">
        <v>0.71213478434885358</v>
      </c>
      <c r="F35" s="511">
        <v>1049.3800000000001</v>
      </c>
    </row>
    <row r="36" spans="1:6" ht="14.4" customHeight="1" x14ac:dyDescent="0.3">
      <c r="A36" s="590" t="s">
        <v>1636</v>
      </c>
      <c r="B36" s="510">
        <v>300.29999999999995</v>
      </c>
      <c r="C36" s="527">
        <v>1</v>
      </c>
      <c r="D36" s="510"/>
      <c r="E36" s="527">
        <v>0</v>
      </c>
      <c r="F36" s="511">
        <v>300.29999999999995</v>
      </c>
    </row>
    <row r="37" spans="1:6" ht="14.4" customHeight="1" x14ac:dyDescent="0.3">
      <c r="A37" s="590" t="s">
        <v>1637</v>
      </c>
      <c r="B37" s="510">
        <v>255.06</v>
      </c>
      <c r="C37" s="527">
        <v>0.33333333333333337</v>
      </c>
      <c r="D37" s="510">
        <v>510.11999999999995</v>
      </c>
      <c r="E37" s="527">
        <v>0.66666666666666663</v>
      </c>
      <c r="F37" s="511">
        <v>765.18</v>
      </c>
    </row>
    <row r="38" spans="1:6" ht="14.4" customHeight="1" x14ac:dyDescent="0.3">
      <c r="A38" s="590" t="s">
        <v>1638</v>
      </c>
      <c r="B38" s="510">
        <v>252.81</v>
      </c>
      <c r="C38" s="527">
        <v>0.201405320140532</v>
      </c>
      <c r="D38" s="510">
        <v>1002.42</v>
      </c>
      <c r="E38" s="527">
        <v>0.79859467985946797</v>
      </c>
      <c r="F38" s="511">
        <v>1255.23</v>
      </c>
    </row>
    <row r="39" spans="1:6" ht="14.4" customHeight="1" x14ac:dyDescent="0.3">
      <c r="A39" s="590" t="s">
        <v>1639</v>
      </c>
      <c r="B39" s="510">
        <v>233.04</v>
      </c>
      <c r="C39" s="527">
        <v>0.49996781875522944</v>
      </c>
      <c r="D39" s="510">
        <v>233.07</v>
      </c>
      <c r="E39" s="527">
        <v>0.50003218124477056</v>
      </c>
      <c r="F39" s="511">
        <v>466.11</v>
      </c>
    </row>
    <row r="40" spans="1:6" ht="14.4" customHeight="1" x14ac:dyDescent="0.3">
      <c r="A40" s="590" t="s">
        <v>1640</v>
      </c>
      <c r="B40" s="510">
        <v>207.32</v>
      </c>
      <c r="C40" s="527">
        <v>1</v>
      </c>
      <c r="D40" s="510"/>
      <c r="E40" s="527">
        <v>0</v>
      </c>
      <c r="F40" s="511">
        <v>207.32</v>
      </c>
    </row>
    <row r="41" spans="1:6" ht="14.4" customHeight="1" x14ac:dyDescent="0.3">
      <c r="A41" s="590" t="s">
        <v>1641</v>
      </c>
      <c r="B41" s="510">
        <v>200.2</v>
      </c>
      <c r="C41" s="527">
        <v>9.3021094693801695E-2</v>
      </c>
      <c r="D41" s="510">
        <v>1952</v>
      </c>
      <c r="E41" s="527">
        <v>0.9069789053061984</v>
      </c>
      <c r="F41" s="511">
        <v>2152.1999999999998</v>
      </c>
    </row>
    <row r="42" spans="1:6" ht="14.4" customHeight="1" x14ac:dyDescent="0.3">
      <c r="A42" s="590" t="s">
        <v>1642</v>
      </c>
      <c r="B42" s="510">
        <v>176.32</v>
      </c>
      <c r="C42" s="527">
        <v>1</v>
      </c>
      <c r="D42" s="510"/>
      <c r="E42" s="527">
        <v>0</v>
      </c>
      <c r="F42" s="511">
        <v>176.32</v>
      </c>
    </row>
    <row r="43" spans="1:6" ht="14.4" customHeight="1" x14ac:dyDescent="0.3">
      <c r="A43" s="590" t="s">
        <v>1643</v>
      </c>
      <c r="B43" s="510">
        <v>127.41</v>
      </c>
      <c r="C43" s="527">
        <v>1</v>
      </c>
      <c r="D43" s="510"/>
      <c r="E43" s="527">
        <v>0</v>
      </c>
      <c r="F43" s="511">
        <v>127.41</v>
      </c>
    </row>
    <row r="44" spans="1:6" ht="14.4" customHeight="1" x14ac:dyDescent="0.3">
      <c r="A44" s="590" t="s">
        <v>1644</v>
      </c>
      <c r="B44" s="510">
        <v>103.8</v>
      </c>
      <c r="C44" s="527">
        <v>1</v>
      </c>
      <c r="D44" s="510"/>
      <c r="E44" s="527">
        <v>0</v>
      </c>
      <c r="F44" s="511">
        <v>103.8</v>
      </c>
    </row>
    <row r="45" spans="1:6" ht="14.4" customHeight="1" x14ac:dyDescent="0.3">
      <c r="A45" s="590" t="s">
        <v>1645</v>
      </c>
      <c r="B45" s="510">
        <v>93.27</v>
      </c>
      <c r="C45" s="527">
        <v>4.0540364328652087E-2</v>
      </c>
      <c r="D45" s="510">
        <v>2207.4</v>
      </c>
      <c r="E45" s="527">
        <v>0.95945963567134795</v>
      </c>
      <c r="F45" s="511">
        <v>2300.67</v>
      </c>
    </row>
    <row r="46" spans="1:6" ht="14.4" customHeight="1" x14ac:dyDescent="0.3">
      <c r="A46" s="590" t="s">
        <v>1646</v>
      </c>
      <c r="B46" s="510"/>
      <c r="C46" s="527"/>
      <c r="D46" s="510">
        <v>0</v>
      </c>
      <c r="E46" s="527"/>
      <c r="F46" s="511">
        <v>0</v>
      </c>
    </row>
    <row r="47" spans="1:6" ht="14.4" customHeight="1" x14ac:dyDescent="0.3">
      <c r="A47" s="590" t="s">
        <v>1647</v>
      </c>
      <c r="B47" s="510"/>
      <c r="C47" s="527">
        <v>0</v>
      </c>
      <c r="D47" s="510">
        <v>18.8</v>
      </c>
      <c r="E47" s="527">
        <v>1</v>
      </c>
      <c r="F47" s="511">
        <v>18.8</v>
      </c>
    </row>
    <row r="48" spans="1:6" ht="14.4" customHeight="1" x14ac:dyDescent="0.3">
      <c r="A48" s="590" t="s">
        <v>1648</v>
      </c>
      <c r="B48" s="510"/>
      <c r="C48" s="527">
        <v>0</v>
      </c>
      <c r="D48" s="510">
        <v>105761.1</v>
      </c>
      <c r="E48" s="527">
        <v>1</v>
      </c>
      <c r="F48" s="511">
        <v>105761.1</v>
      </c>
    </row>
    <row r="49" spans="1:6" ht="14.4" customHeight="1" x14ac:dyDescent="0.3">
      <c r="A49" s="590" t="s">
        <v>1649</v>
      </c>
      <c r="B49" s="510"/>
      <c r="C49" s="527">
        <v>0</v>
      </c>
      <c r="D49" s="510">
        <v>310.60000000000002</v>
      </c>
      <c r="E49" s="527">
        <v>1</v>
      </c>
      <c r="F49" s="511">
        <v>310.60000000000002</v>
      </c>
    </row>
    <row r="50" spans="1:6" ht="14.4" customHeight="1" x14ac:dyDescent="0.3">
      <c r="A50" s="590" t="s">
        <v>1650</v>
      </c>
      <c r="B50" s="510"/>
      <c r="C50" s="527">
        <v>0</v>
      </c>
      <c r="D50" s="510">
        <v>593.97</v>
      </c>
      <c r="E50" s="527">
        <v>1</v>
      </c>
      <c r="F50" s="511">
        <v>593.97</v>
      </c>
    </row>
    <row r="51" spans="1:6" ht="14.4" customHeight="1" x14ac:dyDescent="0.3">
      <c r="A51" s="590" t="s">
        <v>1651</v>
      </c>
      <c r="B51" s="510"/>
      <c r="C51" s="527">
        <v>0</v>
      </c>
      <c r="D51" s="510">
        <v>1871.9199999999998</v>
      </c>
      <c r="E51" s="527">
        <v>1</v>
      </c>
      <c r="F51" s="511">
        <v>1871.9199999999998</v>
      </c>
    </row>
    <row r="52" spans="1:6" ht="14.4" customHeight="1" x14ac:dyDescent="0.3">
      <c r="A52" s="590" t="s">
        <v>1652</v>
      </c>
      <c r="B52" s="510"/>
      <c r="C52" s="527">
        <v>0</v>
      </c>
      <c r="D52" s="510">
        <v>117.55</v>
      </c>
      <c r="E52" s="527">
        <v>1</v>
      </c>
      <c r="F52" s="511">
        <v>117.55</v>
      </c>
    </row>
    <row r="53" spans="1:6" ht="14.4" customHeight="1" x14ac:dyDescent="0.3">
      <c r="A53" s="590" t="s">
        <v>1653</v>
      </c>
      <c r="B53" s="510"/>
      <c r="C53" s="527">
        <v>0</v>
      </c>
      <c r="D53" s="510">
        <v>82.63</v>
      </c>
      <c r="E53" s="527">
        <v>1</v>
      </c>
      <c r="F53" s="511">
        <v>82.63</v>
      </c>
    </row>
    <row r="54" spans="1:6" ht="14.4" customHeight="1" x14ac:dyDescent="0.3">
      <c r="A54" s="590" t="s">
        <v>1654</v>
      </c>
      <c r="B54" s="510"/>
      <c r="C54" s="527">
        <v>0</v>
      </c>
      <c r="D54" s="510">
        <v>1440.19</v>
      </c>
      <c r="E54" s="527">
        <v>1</v>
      </c>
      <c r="F54" s="511">
        <v>1440.19</v>
      </c>
    </row>
    <row r="55" spans="1:6" ht="14.4" customHeight="1" x14ac:dyDescent="0.3">
      <c r="A55" s="590" t="s">
        <v>1655</v>
      </c>
      <c r="B55" s="510"/>
      <c r="C55" s="527">
        <v>0</v>
      </c>
      <c r="D55" s="510">
        <v>1041</v>
      </c>
      <c r="E55" s="527">
        <v>1</v>
      </c>
      <c r="F55" s="511">
        <v>1041</v>
      </c>
    </row>
    <row r="56" spans="1:6" ht="14.4" customHeight="1" x14ac:dyDescent="0.3">
      <c r="A56" s="590" t="s">
        <v>1656</v>
      </c>
      <c r="B56" s="510">
        <v>0</v>
      </c>
      <c r="C56" s="527"/>
      <c r="D56" s="510">
        <v>0</v>
      </c>
      <c r="E56" s="527"/>
      <c r="F56" s="511">
        <v>0</v>
      </c>
    </row>
    <row r="57" spans="1:6" ht="14.4" customHeight="1" x14ac:dyDescent="0.3">
      <c r="A57" s="590" t="s">
        <v>1657</v>
      </c>
      <c r="B57" s="510"/>
      <c r="C57" s="527">
        <v>0</v>
      </c>
      <c r="D57" s="510">
        <v>7520.51</v>
      </c>
      <c r="E57" s="527">
        <v>1</v>
      </c>
      <c r="F57" s="511">
        <v>7520.51</v>
      </c>
    </row>
    <row r="58" spans="1:6" ht="14.4" customHeight="1" x14ac:dyDescent="0.3">
      <c r="A58" s="590" t="s">
        <v>1658</v>
      </c>
      <c r="B58" s="510"/>
      <c r="C58" s="527">
        <v>0</v>
      </c>
      <c r="D58" s="510">
        <v>368.88</v>
      </c>
      <c r="E58" s="527">
        <v>1</v>
      </c>
      <c r="F58" s="511">
        <v>368.88</v>
      </c>
    </row>
    <row r="59" spans="1:6" ht="14.4" customHeight="1" x14ac:dyDescent="0.3">
      <c r="A59" s="590" t="s">
        <v>1659</v>
      </c>
      <c r="B59" s="510"/>
      <c r="C59" s="527">
        <v>0</v>
      </c>
      <c r="D59" s="510">
        <v>890.4</v>
      </c>
      <c r="E59" s="527">
        <v>1</v>
      </c>
      <c r="F59" s="511">
        <v>890.4</v>
      </c>
    </row>
    <row r="60" spans="1:6" ht="14.4" customHeight="1" x14ac:dyDescent="0.3">
      <c r="A60" s="590" t="s">
        <v>1660</v>
      </c>
      <c r="B60" s="510"/>
      <c r="C60" s="527">
        <v>0</v>
      </c>
      <c r="D60" s="510">
        <v>363.04</v>
      </c>
      <c r="E60" s="527">
        <v>1</v>
      </c>
      <c r="F60" s="511">
        <v>363.04</v>
      </c>
    </row>
    <row r="61" spans="1:6" ht="14.4" customHeight="1" x14ac:dyDescent="0.3">
      <c r="A61" s="590" t="s">
        <v>1661</v>
      </c>
      <c r="B61" s="510"/>
      <c r="C61" s="527">
        <v>0</v>
      </c>
      <c r="D61" s="510">
        <v>12111.28</v>
      </c>
      <c r="E61" s="527">
        <v>1</v>
      </c>
      <c r="F61" s="511">
        <v>12111.28</v>
      </c>
    </row>
    <row r="62" spans="1:6" ht="14.4" customHeight="1" x14ac:dyDescent="0.3">
      <c r="A62" s="590" t="s">
        <v>1662</v>
      </c>
      <c r="B62" s="510"/>
      <c r="C62" s="527">
        <v>0</v>
      </c>
      <c r="D62" s="510">
        <v>103.64</v>
      </c>
      <c r="E62" s="527">
        <v>1</v>
      </c>
      <c r="F62" s="511">
        <v>103.64</v>
      </c>
    </row>
    <row r="63" spans="1:6" ht="14.4" customHeight="1" x14ac:dyDescent="0.3">
      <c r="A63" s="590" t="s">
        <v>1663</v>
      </c>
      <c r="B63" s="510"/>
      <c r="C63" s="527">
        <v>0</v>
      </c>
      <c r="D63" s="510">
        <v>3312.56</v>
      </c>
      <c r="E63" s="527">
        <v>1</v>
      </c>
      <c r="F63" s="511">
        <v>3312.56</v>
      </c>
    </row>
    <row r="64" spans="1:6" ht="14.4" customHeight="1" x14ac:dyDescent="0.3">
      <c r="A64" s="590" t="s">
        <v>1664</v>
      </c>
      <c r="B64" s="510"/>
      <c r="C64" s="527">
        <v>0</v>
      </c>
      <c r="D64" s="510">
        <v>700.7</v>
      </c>
      <c r="E64" s="527">
        <v>1</v>
      </c>
      <c r="F64" s="511">
        <v>700.7</v>
      </c>
    </row>
    <row r="65" spans="1:6" ht="14.4" customHeight="1" x14ac:dyDescent="0.3">
      <c r="A65" s="590" t="s">
        <v>1665</v>
      </c>
      <c r="B65" s="510"/>
      <c r="C65" s="527">
        <v>0</v>
      </c>
      <c r="D65" s="510">
        <v>2329.84</v>
      </c>
      <c r="E65" s="527">
        <v>1</v>
      </c>
      <c r="F65" s="511">
        <v>2329.84</v>
      </c>
    </row>
    <row r="66" spans="1:6" ht="14.4" customHeight="1" x14ac:dyDescent="0.3">
      <c r="A66" s="590" t="s">
        <v>1666</v>
      </c>
      <c r="B66" s="510"/>
      <c r="C66" s="527">
        <v>0</v>
      </c>
      <c r="D66" s="510">
        <v>1465.24</v>
      </c>
      <c r="E66" s="527">
        <v>1</v>
      </c>
      <c r="F66" s="511">
        <v>1465.24</v>
      </c>
    </row>
    <row r="67" spans="1:6" ht="14.4" customHeight="1" x14ac:dyDescent="0.3">
      <c r="A67" s="590" t="s">
        <v>1667</v>
      </c>
      <c r="B67" s="510"/>
      <c r="C67" s="527">
        <v>0</v>
      </c>
      <c r="D67" s="510">
        <v>154.36000000000001</v>
      </c>
      <c r="E67" s="527">
        <v>1</v>
      </c>
      <c r="F67" s="511">
        <v>154.36000000000001</v>
      </c>
    </row>
    <row r="68" spans="1:6" ht="14.4" customHeight="1" x14ac:dyDescent="0.3">
      <c r="A68" s="590" t="s">
        <v>1668</v>
      </c>
      <c r="B68" s="510"/>
      <c r="C68" s="527">
        <v>0</v>
      </c>
      <c r="D68" s="510">
        <v>623.24</v>
      </c>
      <c r="E68" s="527">
        <v>1</v>
      </c>
      <c r="F68" s="511">
        <v>623.24</v>
      </c>
    </row>
    <row r="69" spans="1:6" ht="14.4" customHeight="1" x14ac:dyDescent="0.3">
      <c r="A69" s="590" t="s">
        <v>1669</v>
      </c>
      <c r="B69" s="510"/>
      <c r="C69" s="527"/>
      <c r="D69" s="510">
        <v>0</v>
      </c>
      <c r="E69" s="527"/>
      <c r="F69" s="511">
        <v>0</v>
      </c>
    </row>
    <row r="70" spans="1:6" ht="14.4" customHeight="1" thickBot="1" x14ac:dyDescent="0.35">
      <c r="A70" s="591" t="s">
        <v>1670</v>
      </c>
      <c r="B70" s="582"/>
      <c r="C70" s="583">
        <v>0</v>
      </c>
      <c r="D70" s="582">
        <v>7784.5399999999991</v>
      </c>
      <c r="E70" s="583">
        <v>1</v>
      </c>
      <c r="F70" s="584">
        <v>7784.5399999999991</v>
      </c>
    </row>
    <row r="71" spans="1:6" ht="14.4" customHeight="1" thickBot="1" x14ac:dyDescent="0.35">
      <c r="A71" s="585" t="s">
        <v>3</v>
      </c>
      <c r="B71" s="586">
        <v>81841.440000000002</v>
      </c>
      <c r="C71" s="587">
        <v>0.26371445717538178</v>
      </c>
      <c r="D71" s="586">
        <v>228499.68000000002</v>
      </c>
      <c r="E71" s="587">
        <v>0.73628554282461844</v>
      </c>
      <c r="F71" s="588">
        <v>310341.11999999994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{5EA70DD9-C2EB-43F9-9452-71617CC995A4}</x14:id>
        </ext>
      </extLst>
    </cfRule>
  </conditionalFormatting>
  <conditionalFormatting sqref="F15:F7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{90FE0314-6EF9-43FA-933D-3366506B97DF}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A70DD9-C2EB-43F9-9452-71617CC995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90FE0314-6EF9-43FA-933D-3366506B97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F15:F70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1729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353</v>
      </c>
      <c r="G3" s="43">
        <f>SUBTOTAL(9,G6:G1048576)</f>
        <v>81841.440000000017</v>
      </c>
      <c r="H3" s="44">
        <f>IF(M3=0,0,G3/M3)</f>
        <v>0.26371445717538194</v>
      </c>
      <c r="I3" s="43">
        <f>SUBTOTAL(9,I6:I1048576)</f>
        <v>868</v>
      </c>
      <c r="J3" s="43">
        <f>SUBTOTAL(9,J6:J1048576)</f>
        <v>228499.67999999988</v>
      </c>
      <c r="K3" s="44">
        <f>IF(M3=0,0,J3/M3)</f>
        <v>0.73628554282461833</v>
      </c>
      <c r="L3" s="43">
        <f>SUBTOTAL(9,L6:L1048576)</f>
        <v>1221</v>
      </c>
      <c r="M3" s="45">
        <f>SUBTOTAL(9,M6:M1048576)</f>
        <v>310341.11999999982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77" t="s">
        <v>134</v>
      </c>
      <c r="B5" s="593" t="s">
        <v>130</v>
      </c>
      <c r="C5" s="593" t="s">
        <v>70</v>
      </c>
      <c r="D5" s="593" t="s">
        <v>131</v>
      </c>
      <c r="E5" s="593" t="s">
        <v>132</v>
      </c>
      <c r="F5" s="594" t="s">
        <v>28</v>
      </c>
      <c r="G5" s="594" t="s">
        <v>14</v>
      </c>
      <c r="H5" s="579" t="s">
        <v>133</v>
      </c>
      <c r="I5" s="578" t="s">
        <v>28</v>
      </c>
      <c r="J5" s="594" t="s">
        <v>14</v>
      </c>
      <c r="K5" s="579" t="s">
        <v>133</v>
      </c>
      <c r="L5" s="578" t="s">
        <v>28</v>
      </c>
      <c r="M5" s="595" t="s">
        <v>14</v>
      </c>
    </row>
    <row r="6" spans="1:13" ht="14.4" customHeight="1" x14ac:dyDescent="0.3">
      <c r="A6" s="564" t="s">
        <v>492</v>
      </c>
      <c r="B6" s="565" t="s">
        <v>1671</v>
      </c>
      <c r="C6" s="565" t="s">
        <v>1262</v>
      </c>
      <c r="D6" s="565" t="s">
        <v>1263</v>
      </c>
      <c r="E6" s="565" t="s">
        <v>1264</v>
      </c>
      <c r="F6" s="116">
        <v>3</v>
      </c>
      <c r="G6" s="116">
        <v>290.25</v>
      </c>
      <c r="H6" s="570">
        <v>1</v>
      </c>
      <c r="I6" s="116"/>
      <c r="J6" s="116"/>
      <c r="K6" s="570">
        <v>0</v>
      </c>
      <c r="L6" s="116">
        <v>3</v>
      </c>
      <c r="M6" s="581">
        <v>290.25</v>
      </c>
    </row>
    <row r="7" spans="1:13" ht="14.4" customHeight="1" x14ac:dyDescent="0.3">
      <c r="A7" s="505" t="s">
        <v>492</v>
      </c>
      <c r="B7" s="506" t="s">
        <v>1671</v>
      </c>
      <c r="C7" s="506" t="s">
        <v>818</v>
      </c>
      <c r="D7" s="506" t="s">
        <v>613</v>
      </c>
      <c r="E7" s="506" t="s">
        <v>819</v>
      </c>
      <c r="F7" s="510"/>
      <c r="G7" s="510"/>
      <c r="H7" s="527">
        <v>0</v>
      </c>
      <c r="I7" s="510">
        <v>1</v>
      </c>
      <c r="J7" s="510">
        <v>57.6</v>
      </c>
      <c r="K7" s="527">
        <v>1</v>
      </c>
      <c r="L7" s="510">
        <v>1</v>
      </c>
      <c r="M7" s="511">
        <v>57.6</v>
      </c>
    </row>
    <row r="8" spans="1:13" ht="14.4" customHeight="1" x14ac:dyDescent="0.3">
      <c r="A8" s="505" t="s">
        <v>492</v>
      </c>
      <c r="B8" s="506" t="s">
        <v>1671</v>
      </c>
      <c r="C8" s="506" t="s">
        <v>612</v>
      </c>
      <c r="D8" s="506" t="s">
        <v>613</v>
      </c>
      <c r="E8" s="506" t="s">
        <v>614</v>
      </c>
      <c r="F8" s="510"/>
      <c r="G8" s="510"/>
      <c r="H8" s="527">
        <v>0</v>
      </c>
      <c r="I8" s="510">
        <v>2</v>
      </c>
      <c r="J8" s="510">
        <v>230.36</v>
      </c>
      <c r="K8" s="527">
        <v>1</v>
      </c>
      <c r="L8" s="510">
        <v>2</v>
      </c>
      <c r="M8" s="511">
        <v>230.36</v>
      </c>
    </row>
    <row r="9" spans="1:13" ht="14.4" customHeight="1" x14ac:dyDescent="0.3">
      <c r="A9" s="505" t="s">
        <v>492</v>
      </c>
      <c r="B9" s="506" t="s">
        <v>1671</v>
      </c>
      <c r="C9" s="506" t="s">
        <v>1265</v>
      </c>
      <c r="D9" s="506" t="s">
        <v>1266</v>
      </c>
      <c r="E9" s="506" t="s">
        <v>1267</v>
      </c>
      <c r="F9" s="510">
        <v>3</v>
      </c>
      <c r="G9" s="510">
        <v>345.54</v>
      </c>
      <c r="H9" s="527">
        <v>1</v>
      </c>
      <c r="I9" s="510"/>
      <c r="J9" s="510"/>
      <c r="K9" s="527">
        <v>0</v>
      </c>
      <c r="L9" s="510">
        <v>3</v>
      </c>
      <c r="M9" s="511">
        <v>345.54</v>
      </c>
    </row>
    <row r="10" spans="1:13" ht="14.4" customHeight="1" x14ac:dyDescent="0.3">
      <c r="A10" s="505" t="s">
        <v>492</v>
      </c>
      <c r="B10" s="506" t="s">
        <v>1672</v>
      </c>
      <c r="C10" s="506" t="s">
        <v>1090</v>
      </c>
      <c r="D10" s="506" t="s">
        <v>731</v>
      </c>
      <c r="E10" s="506" t="s">
        <v>1091</v>
      </c>
      <c r="F10" s="510">
        <v>1</v>
      </c>
      <c r="G10" s="510">
        <v>207.32</v>
      </c>
      <c r="H10" s="527">
        <v>1</v>
      </c>
      <c r="I10" s="510"/>
      <c r="J10" s="510"/>
      <c r="K10" s="527">
        <v>0</v>
      </c>
      <c r="L10" s="510">
        <v>1</v>
      </c>
      <c r="M10" s="511">
        <v>207.32</v>
      </c>
    </row>
    <row r="11" spans="1:13" ht="14.4" customHeight="1" x14ac:dyDescent="0.3">
      <c r="A11" s="505" t="s">
        <v>492</v>
      </c>
      <c r="B11" s="506" t="s">
        <v>1673</v>
      </c>
      <c r="C11" s="506" t="s">
        <v>1230</v>
      </c>
      <c r="D11" s="506" t="s">
        <v>1231</v>
      </c>
      <c r="E11" s="506" t="s">
        <v>1229</v>
      </c>
      <c r="F11" s="510"/>
      <c r="G11" s="510"/>
      <c r="H11" s="527">
        <v>0</v>
      </c>
      <c r="I11" s="510">
        <v>3</v>
      </c>
      <c r="J11" s="510">
        <v>259.23</v>
      </c>
      <c r="K11" s="527">
        <v>1</v>
      </c>
      <c r="L11" s="510">
        <v>3</v>
      </c>
      <c r="M11" s="511">
        <v>259.23</v>
      </c>
    </row>
    <row r="12" spans="1:13" ht="14.4" customHeight="1" x14ac:dyDescent="0.3">
      <c r="A12" s="505" t="s">
        <v>492</v>
      </c>
      <c r="B12" s="506" t="s">
        <v>1673</v>
      </c>
      <c r="C12" s="506" t="s">
        <v>1224</v>
      </c>
      <c r="D12" s="506" t="s">
        <v>1225</v>
      </c>
      <c r="E12" s="506" t="s">
        <v>1226</v>
      </c>
      <c r="F12" s="510">
        <v>9</v>
      </c>
      <c r="G12" s="510">
        <v>252.81</v>
      </c>
      <c r="H12" s="527">
        <v>1</v>
      </c>
      <c r="I12" s="510"/>
      <c r="J12" s="510"/>
      <c r="K12" s="527">
        <v>0</v>
      </c>
      <c r="L12" s="510">
        <v>9</v>
      </c>
      <c r="M12" s="511">
        <v>252.81</v>
      </c>
    </row>
    <row r="13" spans="1:13" ht="14.4" customHeight="1" x14ac:dyDescent="0.3">
      <c r="A13" s="505" t="s">
        <v>492</v>
      </c>
      <c r="B13" s="506" t="s">
        <v>1673</v>
      </c>
      <c r="C13" s="506" t="s">
        <v>1232</v>
      </c>
      <c r="D13" s="506" t="s">
        <v>1231</v>
      </c>
      <c r="E13" s="506" t="s">
        <v>1233</v>
      </c>
      <c r="F13" s="510"/>
      <c r="G13" s="510"/>
      <c r="H13" s="527">
        <v>0</v>
      </c>
      <c r="I13" s="510">
        <v>1</v>
      </c>
      <c r="J13" s="510">
        <v>146.9</v>
      </c>
      <c r="K13" s="527">
        <v>1</v>
      </c>
      <c r="L13" s="510">
        <v>1</v>
      </c>
      <c r="M13" s="511">
        <v>146.9</v>
      </c>
    </row>
    <row r="14" spans="1:13" ht="14.4" customHeight="1" x14ac:dyDescent="0.3">
      <c r="A14" s="505" t="s">
        <v>492</v>
      </c>
      <c r="B14" s="506" t="s">
        <v>1674</v>
      </c>
      <c r="C14" s="506" t="s">
        <v>649</v>
      </c>
      <c r="D14" s="506" t="s">
        <v>650</v>
      </c>
      <c r="E14" s="506" t="s">
        <v>651</v>
      </c>
      <c r="F14" s="510"/>
      <c r="G14" s="510"/>
      <c r="H14" s="527">
        <v>0</v>
      </c>
      <c r="I14" s="510">
        <v>4</v>
      </c>
      <c r="J14" s="510">
        <v>738.96</v>
      </c>
      <c r="K14" s="527">
        <v>1</v>
      </c>
      <c r="L14" s="510">
        <v>4</v>
      </c>
      <c r="M14" s="511">
        <v>738.96</v>
      </c>
    </row>
    <row r="15" spans="1:13" ht="14.4" customHeight="1" x14ac:dyDescent="0.3">
      <c r="A15" s="505" t="s">
        <v>492</v>
      </c>
      <c r="B15" s="506" t="s">
        <v>1675</v>
      </c>
      <c r="C15" s="506" t="s">
        <v>1247</v>
      </c>
      <c r="D15" s="506" t="s">
        <v>605</v>
      </c>
      <c r="E15" s="506" t="s">
        <v>1248</v>
      </c>
      <c r="F15" s="510"/>
      <c r="G15" s="510"/>
      <c r="H15" s="527">
        <v>0</v>
      </c>
      <c r="I15" s="510">
        <v>1</v>
      </c>
      <c r="J15" s="510">
        <v>1154.68</v>
      </c>
      <c r="K15" s="527">
        <v>1</v>
      </c>
      <c r="L15" s="510">
        <v>1</v>
      </c>
      <c r="M15" s="511">
        <v>1154.68</v>
      </c>
    </row>
    <row r="16" spans="1:13" ht="14.4" customHeight="1" x14ac:dyDescent="0.3">
      <c r="A16" s="505" t="s">
        <v>492</v>
      </c>
      <c r="B16" s="506" t="s">
        <v>1676</v>
      </c>
      <c r="C16" s="506" t="s">
        <v>952</v>
      </c>
      <c r="D16" s="506" t="s">
        <v>953</v>
      </c>
      <c r="E16" s="506" t="s">
        <v>954</v>
      </c>
      <c r="F16" s="510">
        <v>4</v>
      </c>
      <c r="G16" s="510">
        <v>1201.32</v>
      </c>
      <c r="H16" s="527">
        <v>1</v>
      </c>
      <c r="I16" s="510"/>
      <c r="J16" s="510"/>
      <c r="K16" s="527">
        <v>0</v>
      </c>
      <c r="L16" s="510">
        <v>4</v>
      </c>
      <c r="M16" s="511">
        <v>1201.32</v>
      </c>
    </row>
    <row r="17" spans="1:13" ht="14.4" customHeight="1" x14ac:dyDescent="0.3">
      <c r="A17" s="505" t="s">
        <v>492</v>
      </c>
      <c r="B17" s="506" t="s">
        <v>1676</v>
      </c>
      <c r="C17" s="506" t="s">
        <v>1169</v>
      </c>
      <c r="D17" s="506" t="s">
        <v>953</v>
      </c>
      <c r="E17" s="506" t="s">
        <v>954</v>
      </c>
      <c r="F17" s="510">
        <v>1</v>
      </c>
      <c r="G17" s="510">
        <v>300.33</v>
      </c>
      <c r="H17" s="527">
        <v>1</v>
      </c>
      <c r="I17" s="510"/>
      <c r="J17" s="510"/>
      <c r="K17" s="527">
        <v>0</v>
      </c>
      <c r="L17" s="510">
        <v>1</v>
      </c>
      <c r="M17" s="511">
        <v>300.33</v>
      </c>
    </row>
    <row r="18" spans="1:13" ht="14.4" customHeight="1" x14ac:dyDescent="0.3">
      <c r="A18" s="505" t="s">
        <v>492</v>
      </c>
      <c r="B18" s="506" t="s">
        <v>1676</v>
      </c>
      <c r="C18" s="506" t="s">
        <v>1170</v>
      </c>
      <c r="D18" s="506" t="s">
        <v>1171</v>
      </c>
      <c r="E18" s="506" t="s">
        <v>1172</v>
      </c>
      <c r="F18" s="510"/>
      <c r="G18" s="510"/>
      <c r="H18" s="527">
        <v>0</v>
      </c>
      <c r="I18" s="510">
        <v>3</v>
      </c>
      <c r="J18" s="510">
        <v>560.61</v>
      </c>
      <c r="K18" s="527">
        <v>1</v>
      </c>
      <c r="L18" s="510">
        <v>3</v>
      </c>
      <c r="M18" s="511">
        <v>560.61</v>
      </c>
    </row>
    <row r="19" spans="1:13" ht="14.4" customHeight="1" x14ac:dyDescent="0.3">
      <c r="A19" s="505" t="s">
        <v>492</v>
      </c>
      <c r="B19" s="506" t="s">
        <v>1677</v>
      </c>
      <c r="C19" s="506" t="s">
        <v>1294</v>
      </c>
      <c r="D19" s="506" t="s">
        <v>1295</v>
      </c>
      <c r="E19" s="506" t="s">
        <v>827</v>
      </c>
      <c r="F19" s="510">
        <v>3</v>
      </c>
      <c r="G19" s="510">
        <v>960.62999999999988</v>
      </c>
      <c r="H19" s="527">
        <v>1</v>
      </c>
      <c r="I19" s="510"/>
      <c r="J19" s="510"/>
      <c r="K19" s="527">
        <v>0</v>
      </c>
      <c r="L19" s="510">
        <v>3</v>
      </c>
      <c r="M19" s="511">
        <v>960.62999999999988</v>
      </c>
    </row>
    <row r="20" spans="1:13" ht="14.4" customHeight="1" x14ac:dyDescent="0.3">
      <c r="A20" s="505" t="s">
        <v>492</v>
      </c>
      <c r="B20" s="506" t="s">
        <v>1677</v>
      </c>
      <c r="C20" s="506" t="s">
        <v>1296</v>
      </c>
      <c r="D20" s="506" t="s">
        <v>1297</v>
      </c>
      <c r="E20" s="506" t="s">
        <v>827</v>
      </c>
      <c r="F20" s="510">
        <v>6</v>
      </c>
      <c r="G20" s="510">
        <v>1921.2599999999998</v>
      </c>
      <c r="H20" s="527">
        <v>1</v>
      </c>
      <c r="I20" s="510"/>
      <c r="J20" s="510"/>
      <c r="K20" s="527">
        <v>0</v>
      </c>
      <c r="L20" s="510">
        <v>6</v>
      </c>
      <c r="M20" s="511">
        <v>1921.2599999999998</v>
      </c>
    </row>
    <row r="21" spans="1:13" ht="14.4" customHeight="1" x14ac:dyDescent="0.3">
      <c r="A21" s="505" t="s">
        <v>492</v>
      </c>
      <c r="B21" s="506" t="s">
        <v>1677</v>
      </c>
      <c r="C21" s="506" t="s">
        <v>1301</v>
      </c>
      <c r="D21" s="506" t="s">
        <v>1295</v>
      </c>
      <c r="E21" s="506" t="s">
        <v>1302</v>
      </c>
      <c r="F21" s="510">
        <v>4</v>
      </c>
      <c r="G21" s="510">
        <v>1280.8399999999999</v>
      </c>
      <c r="H21" s="527">
        <v>1</v>
      </c>
      <c r="I21" s="510"/>
      <c r="J21" s="510"/>
      <c r="K21" s="527">
        <v>0</v>
      </c>
      <c r="L21" s="510">
        <v>4</v>
      </c>
      <c r="M21" s="511">
        <v>1280.8399999999999</v>
      </c>
    </row>
    <row r="22" spans="1:13" ht="14.4" customHeight="1" x14ac:dyDescent="0.3">
      <c r="A22" s="505" t="s">
        <v>492</v>
      </c>
      <c r="B22" s="506" t="s">
        <v>1677</v>
      </c>
      <c r="C22" s="506" t="s">
        <v>1298</v>
      </c>
      <c r="D22" s="506" t="s">
        <v>1295</v>
      </c>
      <c r="E22" s="506" t="s">
        <v>1299</v>
      </c>
      <c r="F22" s="510">
        <v>2</v>
      </c>
      <c r="G22" s="510">
        <v>320.2</v>
      </c>
      <c r="H22" s="527">
        <v>1</v>
      </c>
      <c r="I22" s="510"/>
      <c r="J22" s="510"/>
      <c r="K22" s="527">
        <v>0</v>
      </c>
      <c r="L22" s="510">
        <v>2</v>
      </c>
      <c r="M22" s="511">
        <v>320.2</v>
      </c>
    </row>
    <row r="23" spans="1:13" ht="14.4" customHeight="1" x14ac:dyDescent="0.3">
      <c r="A23" s="505" t="s">
        <v>492</v>
      </c>
      <c r="B23" s="506" t="s">
        <v>1677</v>
      </c>
      <c r="C23" s="506" t="s">
        <v>825</v>
      </c>
      <c r="D23" s="506" t="s">
        <v>826</v>
      </c>
      <c r="E23" s="506" t="s">
        <v>827</v>
      </c>
      <c r="F23" s="510"/>
      <c r="G23" s="510"/>
      <c r="H23" s="527">
        <v>0</v>
      </c>
      <c r="I23" s="510">
        <v>11</v>
      </c>
      <c r="J23" s="510">
        <v>3522.3099999999995</v>
      </c>
      <c r="K23" s="527">
        <v>1</v>
      </c>
      <c r="L23" s="510">
        <v>11</v>
      </c>
      <c r="M23" s="511">
        <v>3522.3099999999995</v>
      </c>
    </row>
    <row r="24" spans="1:13" ht="14.4" customHeight="1" x14ac:dyDescent="0.3">
      <c r="A24" s="505" t="s">
        <v>492</v>
      </c>
      <c r="B24" s="506" t="s">
        <v>1677</v>
      </c>
      <c r="C24" s="506" t="s">
        <v>1300</v>
      </c>
      <c r="D24" s="506" t="s">
        <v>826</v>
      </c>
      <c r="E24" s="506" t="s">
        <v>1299</v>
      </c>
      <c r="F24" s="510"/>
      <c r="G24" s="510"/>
      <c r="H24" s="527">
        <v>0</v>
      </c>
      <c r="I24" s="510">
        <v>1</v>
      </c>
      <c r="J24" s="510">
        <v>160.1</v>
      </c>
      <c r="K24" s="527">
        <v>1</v>
      </c>
      <c r="L24" s="510">
        <v>1</v>
      </c>
      <c r="M24" s="511">
        <v>160.1</v>
      </c>
    </row>
    <row r="25" spans="1:13" ht="14.4" customHeight="1" x14ac:dyDescent="0.3">
      <c r="A25" s="505" t="s">
        <v>492</v>
      </c>
      <c r="B25" s="506" t="s">
        <v>1677</v>
      </c>
      <c r="C25" s="506" t="s">
        <v>1303</v>
      </c>
      <c r="D25" s="506" t="s">
        <v>1297</v>
      </c>
      <c r="E25" s="506" t="s">
        <v>1299</v>
      </c>
      <c r="F25" s="510">
        <v>6</v>
      </c>
      <c r="G25" s="510">
        <v>960.59999999999991</v>
      </c>
      <c r="H25" s="527">
        <v>1</v>
      </c>
      <c r="I25" s="510"/>
      <c r="J25" s="510"/>
      <c r="K25" s="527">
        <v>0</v>
      </c>
      <c r="L25" s="510">
        <v>6</v>
      </c>
      <c r="M25" s="511">
        <v>960.59999999999991</v>
      </c>
    </row>
    <row r="26" spans="1:13" ht="14.4" customHeight="1" x14ac:dyDescent="0.3">
      <c r="A26" s="505" t="s">
        <v>492</v>
      </c>
      <c r="B26" s="506" t="s">
        <v>1678</v>
      </c>
      <c r="C26" s="506" t="s">
        <v>1000</v>
      </c>
      <c r="D26" s="506" t="s">
        <v>1001</v>
      </c>
      <c r="E26" s="506" t="s">
        <v>1002</v>
      </c>
      <c r="F26" s="510"/>
      <c r="G26" s="510"/>
      <c r="H26" s="527">
        <v>0</v>
      </c>
      <c r="I26" s="510">
        <v>13</v>
      </c>
      <c r="J26" s="510">
        <v>1040.1300000000001</v>
      </c>
      <c r="K26" s="527">
        <v>1</v>
      </c>
      <c r="L26" s="510">
        <v>13</v>
      </c>
      <c r="M26" s="511">
        <v>1040.1300000000001</v>
      </c>
    </row>
    <row r="27" spans="1:13" ht="14.4" customHeight="1" x14ac:dyDescent="0.3">
      <c r="A27" s="505" t="s">
        <v>492</v>
      </c>
      <c r="B27" s="506" t="s">
        <v>1678</v>
      </c>
      <c r="C27" s="506" t="s">
        <v>1003</v>
      </c>
      <c r="D27" s="506" t="s">
        <v>1001</v>
      </c>
      <c r="E27" s="506" t="s">
        <v>1004</v>
      </c>
      <c r="F27" s="510"/>
      <c r="G27" s="510"/>
      <c r="H27" s="527">
        <v>0</v>
      </c>
      <c r="I27" s="510">
        <v>1</v>
      </c>
      <c r="J27" s="510">
        <v>160.03</v>
      </c>
      <c r="K27" s="527">
        <v>1</v>
      </c>
      <c r="L27" s="510">
        <v>1</v>
      </c>
      <c r="M27" s="511">
        <v>160.03</v>
      </c>
    </row>
    <row r="28" spans="1:13" ht="14.4" customHeight="1" x14ac:dyDescent="0.3">
      <c r="A28" s="505" t="s">
        <v>492</v>
      </c>
      <c r="B28" s="506" t="s">
        <v>1679</v>
      </c>
      <c r="C28" s="506" t="s">
        <v>893</v>
      </c>
      <c r="D28" s="506" t="s">
        <v>894</v>
      </c>
      <c r="E28" s="506" t="s">
        <v>895</v>
      </c>
      <c r="F28" s="510"/>
      <c r="G28" s="510"/>
      <c r="H28" s="527">
        <v>0</v>
      </c>
      <c r="I28" s="510">
        <v>3</v>
      </c>
      <c r="J28" s="510">
        <v>393.96</v>
      </c>
      <c r="K28" s="527">
        <v>1</v>
      </c>
      <c r="L28" s="510">
        <v>3</v>
      </c>
      <c r="M28" s="511">
        <v>393.96</v>
      </c>
    </row>
    <row r="29" spans="1:13" ht="14.4" customHeight="1" x14ac:dyDescent="0.3">
      <c r="A29" s="505" t="s">
        <v>492</v>
      </c>
      <c r="B29" s="506" t="s">
        <v>1679</v>
      </c>
      <c r="C29" s="506" t="s">
        <v>890</v>
      </c>
      <c r="D29" s="506" t="s">
        <v>891</v>
      </c>
      <c r="E29" s="506" t="s">
        <v>892</v>
      </c>
      <c r="F29" s="510">
        <v>10</v>
      </c>
      <c r="G29" s="510">
        <v>1313.1999999999998</v>
      </c>
      <c r="H29" s="527">
        <v>1</v>
      </c>
      <c r="I29" s="510"/>
      <c r="J29" s="510"/>
      <c r="K29" s="527">
        <v>0</v>
      </c>
      <c r="L29" s="510">
        <v>10</v>
      </c>
      <c r="M29" s="511">
        <v>1313.1999999999998</v>
      </c>
    </row>
    <row r="30" spans="1:13" ht="14.4" customHeight="1" x14ac:dyDescent="0.3">
      <c r="A30" s="505" t="s">
        <v>492</v>
      </c>
      <c r="B30" s="506" t="s">
        <v>1679</v>
      </c>
      <c r="C30" s="506" t="s">
        <v>1143</v>
      </c>
      <c r="D30" s="506" t="s">
        <v>1680</v>
      </c>
      <c r="E30" s="506" t="s">
        <v>1681</v>
      </c>
      <c r="F30" s="510">
        <v>2</v>
      </c>
      <c r="G30" s="510">
        <v>0</v>
      </c>
      <c r="H30" s="527"/>
      <c r="I30" s="510"/>
      <c r="J30" s="510"/>
      <c r="K30" s="527"/>
      <c r="L30" s="510">
        <v>2</v>
      </c>
      <c r="M30" s="511">
        <v>0</v>
      </c>
    </row>
    <row r="31" spans="1:13" ht="14.4" customHeight="1" x14ac:dyDescent="0.3">
      <c r="A31" s="505" t="s">
        <v>492</v>
      </c>
      <c r="B31" s="506" t="s">
        <v>1682</v>
      </c>
      <c r="C31" s="506" t="s">
        <v>1245</v>
      </c>
      <c r="D31" s="506" t="s">
        <v>804</v>
      </c>
      <c r="E31" s="506" t="s">
        <v>1246</v>
      </c>
      <c r="F31" s="510"/>
      <c r="G31" s="510"/>
      <c r="H31" s="527">
        <v>0</v>
      </c>
      <c r="I31" s="510">
        <v>1</v>
      </c>
      <c r="J31" s="510">
        <v>468.63</v>
      </c>
      <c r="K31" s="527">
        <v>1</v>
      </c>
      <c r="L31" s="510">
        <v>1</v>
      </c>
      <c r="M31" s="511">
        <v>468.63</v>
      </c>
    </row>
    <row r="32" spans="1:13" ht="14.4" customHeight="1" x14ac:dyDescent="0.3">
      <c r="A32" s="505" t="s">
        <v>492</v>
      </c>
      <c r="B32" s="506" t="s">
        <v>1683</v>
      </c>
      <c r="C32" s="506" t="s">
        <v>1070</v>
      </c>
      <c r="D32" s="506" t="s">
        <v>727</v>
      </c>
      <c r="E32" s="506" t="s">
        <v>617</v>
      </c>
      <c r="F32" s="510"/>
      <c r="G32" s="510"/>
      <c r="H32" s="527">
        <v>0</v>
      </c>
      <c r="I32" s="510">
        <v>4</v>
      </c>
      <c r="J32" s="510">
        <v>1201.24</v>
      </c>
      <c r="K32" s="527">
        <v>1</v>
      </c>
      <c r="L32" s="510">
        <v>4</v>
      </c>
      <c r="M32" s="511">
        <v>1201.24</v>
      </c>
    </row>
    <row r="33" spans="1:13" ht="14.4" customHeight="1" x14ac:dyDescent="0.3">
      <c r="A33" s="505" t="s">
        <v>492</v>
      </c>
      <c r="B33" s="506" t="s">
        <v>1683</v>
      </c>
      <c r="C33" s="506" t="s">
        <v>726</v>
      </c>
      <c r="D33" s="506" t="s">
        <v>727</v>
      </c>
      <c r="E33" s="506" t="s">
        <v>728</v>
      </c>
      <c r="F33" s="510"/>
      <c r="G33" s="510"/>
      <c r="H33" s="527">
        <v>0</v>
      </c>
      <c r="I33" s="510">
        <v>6</v>
      </c>
      <c r="J33" s="510">
        <v>300.29999999999995</v>
      </c>
      <c r="K33" s="527">
        <v>1</v>
      </c>
      <c r="L33" s="510">
        <v>6</v>
      </c>
      <c r="M33" s="511">
        <v>300.29999999999995</v>
      </c>
    </row>
    <row r="34" spans="1:13" ht="14.4" customHeight="1" x14ac:dyDescent="0.3">
      <c r="A34" s="505" t="s">
        <v>492</v>
      </c>
      <c r="B34" s="506" t="s">
        <v>1683</v>
      </c>
      <c r="C34" s="506" t="s">
        <v>1071</v>
      </c>
      <c r="D34" s="506" t="s">
        <v>727</v>
      </c>
      <c r="E34" s="506" t="s">
        <v>1072</v>
      </c>
      <c r="F34" s="510">
        <v>2</v>
      </c>
      <c r="G34" s="510">
        <v>200.2</v>
      </c>
      <c r="H34" s="527">
        <v>1</v>
      </c>
      <c r="I34" s="510"/>
      <c r="J34" s="510"/>
      <c r="K34" s="527">
        <v>0</v>
      </c>
      <c r="L34" s="510">
        <v>2</v>
      </c>
      <c r="M34" s="511">
        <v>200.2</v>
      </c>
    </row>
    <row r="35" spans="1:13" ht="14.4" customHeight="1" x14ac:dyDescent="0.3">
      <c r="A35" s="505" t="s">
        <v>492</v>
      </c>
      <c r="B35" s="506" t="s">
        <v>1684</v>
      </c>
      <c r="C35" s="506" t="s">
        <v>745</v>
      </c>
      <c r="D35" s="506" t="s">
        <v>746</v>
      </c>
      <c r="E35" s="506" t="s">
        <v>747</v>
      </c>
      <c r="F35" s="510"/>
      <c r="G35" s="510"/>
      <c r="H35" s="527">
        <v>0</v>
      </c>
      <c r="I35" s="510">
        <v>4</v>
      </c>
      <c r="J35" s="510">
        <v>170.04</v>
      </c>
      <c r="K35" s="527">
        <v>1</v>
      </c>
      <c r="L35" s="510">
        <v>4</v>
      </c>
      <c r="M35" s="511">
        <v>170.04</v>
      </c>
    </row>
    <row r="36" spans="1:13" ht="14.4" customHeight="1" x14ac:dyDescent="0.3">
      <c r="A36" s="505" t="s">
        <v>492</v>
      </c>
      <c r="B36" s="506" t="s">
        <v>1684</v>
      </c>
      <c r="C36" s="506" t="s">
        <v>1098</v>
      </c>
      <c r="D36" s="506" t="s">
        <v>746</v>
      </c>
      <c r="E36" s="506" t="s">
        <v>1099</v>
      </c>
      <c r="F36" s="510"/>
      <c r="G36" s="510"/>
      <c r="H36" s="527">
        <v>0</v>
      </c>
      <c r="I36" s="510">
        <v>1</v>
      </c>
      <c r="J36" s="510">
        <v>85.02</v>
      </c>
      <c r="K36" s="527">
        <v>1</v>
      </c>
      <c r="L36" s="510">
        <v>1</v>
      </c>
      <c r="M36" s="511">
        <v>85.02</v>
      </c>
    </row>
    <row r="37" spans="1:13" ht="14.4" customHeight="1" x14ac:dyDescent="0.3">
      <c r="A37" s="505" t="s">
        <v>492</v>
      </c>
      <c r="B37" s="506" t="s">
        <v>1684</v>
      </c>
      <c r="C37" s="506" t="s">
        <v>1100</v>
      </c>
      <c r="D37" s="506" t="s">
        <v>1101</v>
      </c>
      <c r="E37" s="506" t="s">
        <v>747</v>
      </c>
      <c r="F37" s="510">
        <v>6</v>
      </c>
      <c r="G37" s="510">
        <v>255.06</v>
      </c>
      <c r="H37" s="527">
        <v>1</v>
      </c>
      <c r="I37" s="510"/>
      <c r="J37" s="510"/>
      <c r="K37" s="527">
        <v>0</v>
      </c>
      <c r="L37" s="510">
        <v>6</v>
      </c>
      <c r="M37" s="511">
        <v>255.06</v>
      </c>
    </row>
    <row r="38" spans="1:13" ht="14.4" customHeight="1" x14ac:dyDescent="0.3">
      <c r="A38" s="505" t="s">
        <v>492</v>
      </c>
      <c r="B38" s="506" t="s">
        <v>1685</v>
      </c>
      <c r="C38" s="506" t="s">
        <v>1236</v>
      </c>
      <c r="D38" s="506" t="s">
        <v>599</v>
      </c>
      <c r="E38" s="506" t="s">
        <v>1237</v>
      </c>
      <c r="F38" s="510"/>
      <c r="G38" s="510"/>
      <c r="H38" s="527">
        <v>0</v>
      </c>
      <c r="I38" s="510">
        <v>6</v>
      </c>
      <c r="J38" s="510">
        <v>63.900000000000006</v>
      </c>
      <c r="K38" s="527">
        <v>1</v>
      </c>
      <c r="L38" s="510">
        <v>6</v>
      </c>
      <c r="M38" s="511">
        <v>63.900000000000006</v>
      </c>
    </row>
    <row r="39" spans="1:13" ht="14.4" customHeight="1" x14ac:dyDescent="0.3">
      <c r="A39" s="505" t="s">
        <v>492</v>
      </c>
      <c r="B39" s="506" t="s">
        <v>1685</v>
      </c>
      <c r="C39" s="506" t="s">
        <v>1238</v>
      </c>
      <c r="D39" s="506" t="s">
        <v>599</v>
      </c>
      <c r="E39" s="506" t="s">
        <v>610</v>
      </c>
      <c r="F39" s="510"/>
      <c r="G39" s="510"/>
      <c r="H39" s="527">
        <v>0</v>
      </c>
      <c r="I39" s="510">
        <v>2</v>
      </c>
      <c r="J39" s="510">
        <v>234.06</v>
      </c>
      <c r="K39" s="527">
        <v>1</v>
      </c>
      <c r="L39" s="510">
        <v>2</v>
      </c>
      <c r="M39" s="511">
        <v>234.06</v>
      </c>
    </row>
    <row r="40" spans="1:13" ht="14.4" customHeight="1" x14ac:dyDescent="0.3">
      <c r="A40" s="505" t="s">
        <v>492</v>
      </c>
      <c r="B40" s="506" t="s">
        <v>1685</v>
      </c>
      <c r="C40" s="506" t="s">
        <v>601</v>
      </c>
      <c r="D40" s="506" t="s">
        <v>599</v>
      </c>
      <c r="E40" s="506" t="s">
        <v>602</v>
      </c>
      <c r="F40" s="510"/>
      <c r="G40" s="510"/>
      <c r="H40" s="527">
        <v>0</v>
      </c>
      <c r="I40" s="510">
        <v>4</v>
      </c>
      <c r="J40" s="510">
        <v>70.239999999999995</v>
      </c>
      <c r="K40" s="527">
        <v>1</v>
      </c>
      <c r="L40" s="510">
        <v>4</v>
      </c>
      <c r="M40" s="511">
        <v>70.239999999999995</v>
      </c>
    </row>
    <row r="41" spans="1:13" ht="14.4" customHeight="1" x14ac:dyDescent="0.3">
      <c r="A41" s="505" t="s">
        <v>492</v>
      </c>
      <c r="B41" s="506" t="s">
        <v>1685</v>
      </c>
      <c r="C41" s="506" t="s">
        <v>1239</v>
      </c>
      <c r="D41" s="506" t="s">
        <v>599</v>
      </c>
      <c r="E41" s="506" t="s">
        <v>1240</v>
      </c>
      <c r="F41" s="510"/>
      <c r="G41" s="510"/>
      <c r="H41" s="527">
        <v>0</v>
      </c>
      <c r="I41" s="510">
        <v>2</v>
      </c>
      <c r="J41" s="510">
        <v>117.04</v>
      </c>
      <c r="K41" s="527">
        <v>1</v>
      </c>
      <c r="L41" s="510">
        <v>2</v>
      </c>
      <c r="M41" s="511">
        <v>117.04</v>
      </c>
    </row>
    <row r="42" spans="1:13" ht="14.4" customHeight="1" x14ac:dyDescent="0.3">
      <c r="A42" s="505" t="s">
        <v>492</v>
      </c>
      <c r="B42" s="506" t="s">
        <v>1685</v>
      </c>
      <c r="C42" s="506" t="s">
        <v>1241</v>
      </c>
      <c r="D42" s="506" t="s">
        <v>599</v>
      </c>
      <c r="E42" s="506" t="s">
        <v>797</v>
      </c>
      <c r="F42" s="510"/>
      <c r="G42" s="510"/>
      <c r="H42" s="527">
        <v>0</v>
      </c>
      <c r="I42" s="510">
        <v>2</v>
      </c>
      <c r="J42" s="510">
        <v>140.46</v>
      </c>
      <c r="K42" s="527">
        <v>1</v>
      </c>
      <c r="L42" s="510">
        <v>2</v>
      </c>
      <c r="M42" s="511">
        <v>140.46</v>
      </c>
    </row>
    <row r="43" spans="1:13" ht="14.4" customHeight="1" x14ac:dyDescent="0.3">
      <c r="A43" s="505" t="s">
        <v>492</v>
      </c>
      <c r="B43" s="506" t="s">
        <v>1686</v>
      </c>
      <c r="C43" s="506" t="s">
        <v>1024</v>
      </c>
      <c r="D43" s="506" t="s">
        <v>1025</v>
      </c>
      <c r="E43" s="506" t="s">
        <v>561</v>
      </c>
      <c r="F43" s="510">
        <v>2</v>
      </c>
      <c r="G43" s="510">
        <v>468.14</v>
      </c>
      <c r="H43" s="527">
        <v>1</v>
      </c>
      <c r="I43" s="510"/>
      <c r="J43" s="510"/>
      <c r="K43" s="527">
        <v>0</v>
      </c>
      <c r="L43" s="510">
        <v>2</v>
      </c>
      <c r="M43" s="511">
        <v>468.14</v>
      </c>
    </row>
    <row r="44" spans="1:13" ht="14.4" customHeight="1" x14ac:dyDescent="0.3">
      <c r="A44" s="505" t="s">
        <v>492</v>
      </c>
      <c r="B44" s="506" t="s">
        <v>1686</v>
      </c>
      <c r="C44" s="506" t="s">
        <v>1026</v>
      </c>
      <c r="D44" s="506" t="s">
        <v>683</v>
      </c>
      <c r="E44" s="506" t="s">
        <v>561</v>
      </c>
      <c r="F44" s="510">
        <v>2</v>
      </c>
      <c r="G44" s="510">
        <v>468.14</v>
      </c>
      <c r="H44" s="527">
        <v>1</v>
      </c>
      <c r="I44" s="510"/>
      <c r="J44" s="510"/>
      <c r="K44" s="527">
        <v>0</v>
      </c>
      <c r="L44" s="510">
        <v>2</v>
      </c>
      <c r="M44" s="511">
        <v>468.14</v>
      </c>
    </row>
    <row r="45" spans="1:13" ht="14.4" customHeight="1" x14ac:dyDescent="0.3">
      <c r="A45" s="505" t="s">
        <v>492</v>
      </c>
      <c r="B45" s="506" t="s">
        <v>1686</v>
      </c>
      <c r="C45" s="506" t="s">
        <v>677</v>
      </c>
      <c r="D45" s="506" t="s">
        <v>678</v>
      </c>
      <c r="E45" s="506" t="s">
        <v>679</v>
      </c>
      <c r="F45" s="510"/>
      <c r="G45" s="510"/>
      <c r="H45" s="527">
        <v>0</v>
      </c>
      <c r="I45" s="510">
        <v>2</v>
      </c>
      <c r="J45" s="510">
        <v>131.08000000000001</v>
      </c>
      <c r="K45" s="527">
        <v>1</v>
      </c>
      <c r="L45" s="510">
        <v>2</v>
      </c>
      <c r="M45" s="511">
        <v>131.08000000000001</v>
      </c>
    </row>
    <row r="46" spans="1:13" ht="14.4" customHeight="1" x14ac:dyDescent="0.3">
      <c r="A46" s="505" t="s">
        <v>492</v>
      </c>
      <c r="B46" s="506" t="s">
        <v>1686</v>
      </c>
      <c r="C46" s="506" t="s">
        <v>680</v>
      </c>
      <c r="D46" s="506" t="s">
        <v>678</v>
      </c>
      <c r="E46" s="506" t="s">
        <v>681</v>
      </c>
      <c r="F46" s="510"/>
      <c r="G46" s="510"/>
      <c r="H46" s="527">
        <v>0</v>
      </c>
      <c r="I46" s="510">
        <v>1</v>
      </c>
      <c r="J46" s="510">
        <v>229.38</v>
      </c>
      <c r="K46" s="527">
        <v>1</v>
      </c>
      <c r="L46" s="510">
        <v>1</v>
      </c>
      <c r="M46" s="511">
        <v>229.38</v>
      </c>
    </row>
    <row r="47" spans="1:13" ht="14.4" customHeight="1" x14ac:dyDescent="0.3">
      <c r="A47" s="505" t="s">
        <v>492</v>
      </c>
      <c r="B47" s="506" t="s">
        <v>1687</v>
      </c>
      <c r="C47" s="506" t="s">
        <v>567</v>
      </c>
      <c r="D47" s="506" t="s">
        <v>568</v>
      </c>
      <c r="E47" s="506" t="s">
        <v>517</v>
      </c>
      <c r="F47" s="510"/>
      <c r="G47" s="510"/>
      <c r="H47" s="527">
        <v>0</v>
      </c>
      <c r="I47" s="510">
        <v>2</v>
      </c>
      <c r="J47" s="510">
        <v>70.22</v>
      </c>
      <c r="K47" s="527">
        <v>1</v>
      </c>
      <c r="L47" s="510">
        <v>2</v>
      </c>
      <c r="M47" s="511">
        <v>70.22</v>
      </c>
    </row>
    <row r="48" spans="1:13" ht="14.4" customHeight="1" x14ac:dyDescent="0.3">
      <c r="A48" s="505" t="s">
        <v>492</v>
      </c>
      <c r="B48" s="506" t="s">
        <v>1687</v>
      </c>
      <c r="C48" s="506" t="s">
        <v>1033</v>
      </c>
      <c r="D48" s="506" t="s">
        <v>568</v>
      </c>
      <c r="E48" s="506" t="s">
        <v>937</v>
      </c>
      <c r="F48" s="510"/>
      <c r="G48" s="510"/>
      <c r="H48" s="527">
        <v>0</v>
      </c>
      <c r="I48" s="510">
        <v>1</v>
      </c>
      <c r="J48" s="510">
        <v>234.07</v>
      </c>
      <c r="K48" s="527">
        <v>1</v>
      </c>
      <c r="L48" s="510">
        <v>1</v>
      </c>
      <c r="M48" s="511">
        <v>234.07</v>
      </c>
    </row>
    <row r="49" spans="1:13" ht="14.4" customHeight="1" x14ac:dyDescent="0.3">
      <c r="A49" s="505" t="s">
        <v>492</v>
      </c>
      <c r="B49" s="506" t="s">
        <v>1687</v>
      </c>
      <c r="C49" s="506" t="s">
        <v>684</v>
      </c>
      <c r="D49" s="506" t="s">
        <v>685</v>
      </c>
      <c r="E49" s="506" t="s">
        <v>686</v>
      </c>
      <c r="F49" s="510">
        <v>2</v>
      </c>
      <c r="G49" s="510">
        <v>210.64</v>
      </c>
      <c r="H49" s="527">
        <v>1</v>
      </c>
      <c r="I49" s="510"/>
      <c r="J49" s="510"/>
      <c r="K49" s="527">
        <v>0</v>
      </c>
      <c r="L49" s="510">
        <v>2</v>
      </c>
      <c r="M49" s="511">
        <v>210.64</v>
      </c>
    </row>
    <row r="50" spans="1:13" ht="14.4" customHeight="1" x14ac:dyDescent="0.3">
      <c r="A50" s="505" t="s">
        <v>492</v>
      </c>
      <c r="B50" s="506" t="s">
        <v>1687</v>
      </c>
      <c r="C50" s="506" t="s">
        <v>1027</v>
      </c>
      <c r="D50" s="506" t="s">
        <v>685</v>
      </c>
      <c r="E50" s="506" t="s">
        <v>1011</v>
      </c>
      <c r="F50" s="510">
        <v>1</v>
      </c>
      <c r="G50" s="510">
        <v>210.66</v>
      </c>
      <c r="H50" s="527">
        <v>1</v>
      </c>
      <c r="I50" s="510"/>
      <c r="J50" s="510"/>
      <c r="K50" s="527">
        <v>0</v>
      </c>
      <c r="L50" s="510">
        <v>1</v>
      </c>
      <c r="M50" s="511">
        <v>210.66</v>
      </c>
    </row>
    <row r="51" spans="1:13" ht="14.4" customHeight="1" x14ac:dyDescent="0.3">
      <c r="A51" s="505" t="s">
        <v>492</v>
      </c>
      <c r="B51" s="506" t="s">
        <v>1687</v>
      </c>
      <c r="C51" s="506" t="s">
        <v>1028</v>
      </c>
      <c r="D51" s="506" t="s">
        <v>688</v>
      </c>
      <c r="E51" s="506" t="s">
        <v>1029</v>
      </c>
      <c r="F51" s="510">
        <v>6</v>
      </c>
      <c r="G51" s="510">
        <v>98.28</v>
      </c>
      <c r="H51" s="527">
        <v>1</v>
      </c>
      <c r="I51" s="510"/>
      <c r="J51" s="510"/>
      <c r="K51" s="527">
        <v>0</v>
      </c>
      <c r="L51" s="510">
        <v>6</v>
      </c>
      <c r="M51" s="511">
        <v>98.28</v>
      </c>
    </row>
    <row r="52" spans="1:13" ht="14.4" customHeight="1" x14ac:dyDescent="0.3">
      <c r="A52" s="505" t="s">
        <v>492</v>
      </c>
      <c r="B52" s="506" t="s">
        <v>1687</v>
      </c>
      <c r="C52" s="506" t="s">
        <v>687</v>
      </c>
      <c r="D52" s="506" t="s">
        <v>688</v>
      </c>
      <c r="E52" s="506" t="s">
        <v>689</v>
      </c>
      <c r="F52" s="510">
        <v>2</v>
      </c>
      <c r="G52" s="510">
        <v>65.52</v>
      </c>
      <c r="H52" s="527">
        <v>1</v>
      </c>
      <c r="I52" s="510"/>
      <c r="J52" s="510"/>
      <c r="K52" s="527">
        <v>0</v>
      </c>
      <c r="L52" s="510">
        <v>2</v>
      </c>
      <c r="M52" s="511">
        <v>65.52</v>
      </c>
    </row>
    <row r="53" spans="1:13" ht="14.4" customHeight="1" x14ac:dyDescent="0.3">
      <c r="A53" s="505" t="s">
        <v>492</v>
      </c>
      <c r="B53" s="506" t="s">
        <v>1687</v>
      </c>
      <c r="C53" s="506" t="s">
        <v>1030</v>
      </c>
      <c r="D53" s="506" t="s">
        <v>685</v>
      </c>
      <c r="E53" s="506" t="s">
        <v>517</v>
      </c>
      <c r="F53" s="510">
        <v>7</v>
      </c>
      <c r="G53" s="510">
        <v>245.77</v>
      </c>
      <c r="H53" s="527">
        <v>1</v>
      </c>
      <c r="I53" s="510"/>
      <c r="J53" s="510"/>
      <c r="K53" s="527">
        <v>0</v>
      </c>
      <c r="L53" s="510">
        <v>7</v>
      </c>
      <c r="M53" s="511">
        <v>245.77</v>
      </c>
    </row>
    <row r="54" spans="1:13" ht="14.4" customHeight="1" x14ac:dyDescent="0.3">
      <c r="A54" s="505" t="s">
        <v>492</v>
      </c>
      <c r="B54" s="506" t="s">
        <v>1687</v>
      </c>
      <c r="C54" s="506" t="s">
        <v>1031</v>
      </c>
      <c r="D54" s="506" t="s">
        <v>1032</v>
      </c>
      <c r="E54" s="506" t="s">
        <v>633</v>
      </c>
      <c r="F54" s="510">
        <v>2</v>
      </c>
      <c r="G54" s="510">
        <v>140.46</v>
      </c>
      <c r="H54" s="527">
        <v>1</v>
      </c>
      <c r="I54" s="510"/>
      <c r="J54" s="510"/>
      <c r="K54" s="527">
        <v>0</v>
      </c>
      <c r="L54" s="510">
        <v>2</v>
      </c>
      <c r="M54" s="511">
        <v>140.46</v>
      </c>
    </row>
    <row r="55" spans="1:13" ht="14.4" customHeight="1" x14ac:dyDescent="0.3">
      <c r="A55" s="505" t="s">
        <v>492</v>
      </c>
      <c r="B55" s="506" t="s">
        <v>1687</v>
      </c>
      <c r="C55" s="506" t="s">
        <v>565</v>
      </c>
      <c r="D55" s="506" t="s">
        <v>566</v>
      </c>
      <c r="E55" s="506" t="s">
        <v>517</v>
      </c>
      <c r="F55" s="510">
        <v>8</v>
      </c>
      <c r="G55" s="510">
        <v>280.88</v>
      </c>
      <c r="H55" s="527">
        <v>1</v>
      </c>
      <c r="I55" s="510"/>
      <c r="J55" s="510"/>
      <c r="K55" s="527">
        <v>0</v>
      </c>
      <c r="L55" s="510">
        <v>8</v>
      </c>
      <c r="M55" s="511">
        <v>280.88</v>
      </c>
    </row>
    <row r="56" spans="1:13" ht="14.4" customHeight="1" x14ac:dyDescent="0.3">
      <c r="A56" s="505" t="s">
        <v>492</v>
      </c>
      <c r="B56" s="506" t="s">
        <v>1687</v>
      </c>
      <c r="C56" s="506" t="s">
        <v>1034</v>
      </c>
      <c r="D56" s="506" t="s">
        <v>568</v>
      </c>
      <c r="E56" s="506" t="s">
        <v>633</v>
      </c>
      <c r="F56" s="510"/>
      <c r="G56" s="510"/>
      <c r="H56" s="527">
        <v>0</v>
      </c>
      <c r="I56" s="510">
        <v>4</v>
      </c>
      <c r="J56" s="510">
        <v>280.92</v>
      </c>
      <c r="K56" s="527">
        <v>1</v>
      </c>
      <c r="L56" s="510">
        <v>4</v>
      </c>
      <c r="M56" s="511">
        <v>280.92</v>
      </c>
    </row>
    <row r="57" spans="1:13" ht="14.4" customHeight="1" x14ac:dyDescent="0.3">
      <c r="A57" s="505" t="s">
        <v>492</v>
      </c>
      <c r="B57" s="506" t="s">
        <v>1687</v>
      </c>
      <c r="C57" s="506" t="s">
        <v>1035</v>
      </c>
      <c r="D57" s="506" t="s">
        <v>568</v>
      </c>
      <c r="E57" s="506" t="s">
        <v>1036</v>
      </c>
      <c r="F57" s="510"/>
      <c r="G57" s="510"/>
      <c r="H57" s="527">
        <v>0</v>
      </c>
      <c r="I57" s="510">
        <v>4</v>
      </c>
      <c r="J57" s="510">
        <v>468.12</v>
      </c>
      <c r="K57" s="527">
        <v>1</v>
      </c>
      <c r="L57" s="510">
        <v>4</v>
      </c>
      <c r="M57" s="511">
        <v>468.12</v>
      </c>
    </row>
    <row r="58" spans="1:13" ht="14.4" customHeight="1" x14ac:dyDescent="0.3">
      <c r="A58" s="505" t="s">
        <v>492</v>
      </c>
      <c r="B58" s="506" t="s">
        <v>1687</v>
      </c>
      <c r="C58" s="506" t="s">
        <v>1037</v>
      </c>
      <c r="D58" s="506" t="s">
        <v>566</v>
      </c>
      <c r="E58" s="506" t="s">
        <v>1036</v>
      </c>
      <c r="F58" s="510">
        <v>1</v>
      </c>
      <c r="G58" s="510">
        <v>117.03</v>
      </c>
      <c r="H58" s="527">
        <v>1</v>
      </c>
      <c r="I58" s="510"/>
      <c r="J58" s="510"/>
      <c r="K58" s="527">
        <v>0</v>
      </c>
      <c r="L58" s="510">
        <v>1</v>
      </c>
      <c r="M58" s="511">
        <v>117.03</v>
      </c>
    </row>
    <row r="59" spans="1:13" ht="14.4" customHeight="1" x14ac:dyDescent="0.3">
      <c r="A59" s="505" t="s">
        <v>492</v>
      </c>
      <c r="B59" s="506" t="s">
        <v>1687</v>
      </c>
      <c r="C59" s="506" t="s">
        <v>1038</v>
      </c>
      <c r="D59" s="506" t="s">
        <v>688</v>
      </c>
      <c r="E59" s="506" t="s">
        <v>937</v>
      </c>
      <c r="F59" s="510">
        <v>1</v>
      </c>
      <c r="G59" s="510">
        <v>234.07</v>
      </c>
      <c r="H59" s="527">
        <v>1</v>
      </c>
      <c r="I59" s="510"/>
      <c r="J59" s="510"/>
      <c r="K59" s="527">
        <v>0</v>
      </c>
      <c r="L59" s="510">
        <v>1</v>
      </c>
      <c r="M59" s="511">
        <v>234.07</v>
      </c>
    </row>
    <row r="60" spans="1:13" ht="14.4" customHeight="1" x14ac:dyDescent="0.3">
      <c r="A60" s="505" t="s">
        <v>492</v>
      </c>
      <c r="B60" s="506" t="s">
        <v>1688</v>
      </c>
      <c r="C60" s="506" t="s">
        <v>1250</v>
      </c>
      <c r="D60" s="506" t="s">
        <v>1251</v>
      </c>
      <c r="E60" s="506" t="s">
        <v>1252</v>
      </c>
      <c r="F60" s="510">
        <v>9</v>
      </c>
      <c r="G60" s="510">
        <v>294.84000000000003</v>
      </c>
      <c r="H60" s="527">
        <v>1</v>
      </c>
      <c r="I60" s="510"/>
      <c r="J60" s="510"/>
      <c r="K60" s="527">
        <v>0</v>
      </c>
      <c r="L60" s="510">
        <v>9</v>
      </c>
      <c r="M60" s="511">
        <v>294.84000000000003</v>
      </c>
    </row>
    <row r="61" spans="1:13" ht="14.4" customHeight="1" x14ac:dyDescent="0.3">
      <c r="A61" s="505" t="s">
        <v>492</v>
      </c>
      <c r="B61" s="506" t="s">
        <v>1688</v>
      </c>
      <c r="C61" s="506" t="s">
        <v>1253</v>
      </c>
      <c r="D61" s="506" t="s">
        <v>1254</v>
      </c>
      <c r="E61" s="506" t="s">
        <v>1252</v>
      </c>
      <c r="F61" s="510"/>
      <c r="G61" s="510"/>
      <c r="H61" s="527">
        <v>0</v>
      </c>
      <c r="I61" s="510">
        <v>9</v>
      </c>
      <c r="J61" s="510">
        <v>294.84000000000003</v>
      </c>
      <c r="K61" s="527">
        <v>1</v>
      </c>
      <c r="L61" s="510">
        <v>9</v>
      </c>
      <c r="M61" s="511">
        <v>294.84000000000003</v>
      </c>
    </row>
    <row r="62" spans="1:13" ht="14.4" customHeight="1" x14ac:dyDescent="0.3">
      <c r="A62" s="505" t="s">
        <v>492</v>
      </c>
      <c r="B62" s="506" t="s">
        <v>1688</v>
      </c>
      <c r="C62" s="506" t="s">
        <v>1255</v>
      </c>
      <c r="D62" s="506" t="s">
        <v>1251</v>
      </c>
      <c r="E62" s="506" t="s">
        <v>665</v>
      </c>
      <c r="F62" s="510">
        <v>1</v>
      </c>
      <c r="G62" s="510">
        <v>105.32</v>
      </c>
      <c r="H62" s="527">
        <v>1</v>
      </c>
      <c r="I62" s="510"/>
      <c r="J62" s="510"/>
      <c r="K62" s="527">
        <v>0</v>
      </c>
      <c r="L62" s="510">
        <v>1</v>
      </c>
      <c r="M62" s="511">
        <v>105.32</v>
      </c>
    </row>
    <row r="63" spans="1:13" ht="14.4" customHeight="1" x14ac:dyDescent="0.3">
      <c r="A63" s="505" t="s">
        <v>492</v>
      </c>
      <c r="B63" s="506" t="s">
        <v>1689</v>
      </c>
      <c r="C63" s="506" t="s">
        <v>1162</v>
      </c>
      <c r="D63" s="506" t="s">
        <v>1163</v>
      </c>
      <c r="E63" s="506" t="s">
        <v>1164</v>
      </c>
      <c r="F63" s="510"/>
      <c r="G63" s="510"/>
      <c r="H63" s="527">
        <v>0</v>
      </c>
      <c r="I63" s="510">
        <v>10</v>
      </c>
      <c r="J63" s="510">
        <v>351.1</v>
      </c>
      <c r="K63" s="527">
        <v>1</v>
      </c>
      <c r="L63" s="510">
        <v>10</v>
      </c>
      <c r="M63" s="511">
        <v>351.1</v>
      </c>
    </row>
    <row r="64" spans="1:13" ht="14.4" customHeight="1" x14ac:dyDescent="0.3">
      <c r="A64" s="505" t="s">
        <v>492</v>
      </c>
      <c r="B64" s="506" t="s">
        <v>1690</v>
      </c>
      <c r="C64" s="506" t="s">
        <v>1040</v>
      </c>
      <c r="D64" s="506" t="s">
        <v>1041</v>
      </c>
      <c r="E64" s="506" t="s">
        <v>1042</v>
      </c>
      <c r="F64" s="510"/>
      <c r="G64" s="510"/>
      <c r="H64" s="527">
        <v>0</v>
      </c>
      <c r="I64" s="510">
        <v>9</v>
      </c>
      <c r="J64" s="510">
        <v>520.47</v>
      </c>
      <c r="K64" s="527">
        <v>1</v>
      </c>
      <c r="L64" s="510">
        <v>9</v>
      </c>
      <c r="M64" s="511">
        <v>520.47</v>
      </c>
    </row>
    <row r="65" spans="1:13" ht="14.4" customHeight="1" x14ac:dyDescent="0.3">
      <c r="A65" s="505" t="s">
        <v>492</v>
      </c>
      <c r="B65" s="506" t="s">
        <v>1690</v>
      </c>
      <c r="C65" s="506" t="s">
        <v>1043</v>
      </c>
      <c r="D65" s="506" t="s">
        <v>1041</v>
      </c>
      <c r="E65" s="506" t="s">
        <v>1044</v>
      </c>
      <c r="F65" s="510"/>
      <c r="G65" s="510"/>
      <c r="H65" s="527">
        <v>0</v>
      </c>
      <c r="I65" s="510">
        <v>6</v>
      </c>
      <c r="J65" s="510">
        <v>218.21999999999997</v>
      </c>
      <c r="K65" s="527">
        <v>1</v>
      </c>
      <c r="L65" s="510">
        <v>6</v>
      </c>
      <c r="M65" s="511">
        <v>218.21999999999997</v>
      </c>
    </row>
    <row r="66" spans="1:13" ht="14.4" customHeight="1" x14ac:dyDescent="0.3">
      <c r="A66" s="505" t="s">
        <v>492</v>
      </c>
      <c r="B66" s="506" t="s">
        <v>1690</v>
      </c>
      <c r="C66" s="506" t="s">
        <v>1045</v>
      </c>
      <c r="D66" s="506" t="s">
        <v>1041</v>
      </c>
      <c r="E66" s="506" t="s">
        <v>1046</v>
      </c>
      <c r="F66" s="510"/>
      <c r="G66" s="510"/>
      <c r="H66" s="527">
        <v>0</v>
      </c>
      <c r="I66" s="510">
        <v>3</v>
      </c>
      <c r="J66" s="510">
        <v>302.31</v>
      </c>
      <c r="K66" s="527">
        <v>1</v>
      </c>
      <c r="L66" s="510">
        <v>3</v>
      </c>
      <c r="M66" s="511">
        <v>302.31</v>
      </c>
    </row>
    <row r="67" spans="1:13" ht="14.4" customHeight="1" x14ac:dyDescent="0.3">
      <c r="A67" s="505" t="s">
        <v>492</v>
      </c>
      <c r="B67" s="506" t="s">
        <v>1691</v>
      </c>
      <c r="C67" s="506" t="s">
        <v>664</v>
      </c>
      <c r="D67" s="506" t="s">
        <v>556</v>
      </c>
      <c r="E67" s="506" t="s">
        <v>665</v>
      </c>
      <c r="F67" s="510"/>
      <c r="G67" s="510"/>
      <c r="H67" s="527">
        <v>0</v>
      </c>
      <c r="I67" s="510">
        <v>8</v>
      </c>
      <c r="J67" s="510">
        <v>746.16</v>
      </c>
      <c r="K67" s="527">
        <v>1</v>
      </c>
      <c r="L67" s="510">
        <v>8</v>
      </c>
      <c r="M67" s="511">
        <v>746.16</v>
      </c>
    </row>
    <row r="68" spans="1:13" ht="14.4" customHeight="1" x14ac:dyDescent="0.3">
      <c r="A68" s="505" t="s">
        <v>492</v>
      </c>
      <c r="B68" s="506" t="s">
        <v>1691</v>
      </c>
      <c r="C68" s="506" t="s">
        <v>555</v>
      </c>
      <c r="D68" s="506" t="s">
        <v>556</v>
      </c>
      <c r="E68" s="506" t="s">
        <v>557</v>
      </c>
      <c r="F68" s="510"/>
      <c r="G68" s="510"/>
      <c r="H68" s="527">
        <v>0</v>
      </c>
      <c r="I68" s="510">
        <v>15</v>
      </c>
      <c r="J68" s="510">
        <v>466.34999999999997</v>
      </c>
      <c r="K68" s="527">
        <v>1</v>
      </c>
      <c r="L68" s="510">
        <v>15</v>
      </c>
      <c r="M68" s="511">
        <v>466.34999999999997</v>
      </c>
    </row>
    <row r="69" spans="1:13" ht="14.4" customHeight="1" x14ac:dyDescent="0.3">
      <c r="A69" s="505" t="s">
        <v>492</v>
      </c>
      <c r="B69" s="506" t="s">
        <v>1692</v>
      </c>
      <c r="C69" s="506" t="s">
        <v>1201</v>
      </c>
      <c r="D69" s="506" t="s">
        <v>1202</v>
      </c>
      <c r="E69" s="506" t="s">
        <v>1203</v>
      </c>
      <c r="F69" s="510"/>
      <c r="G69" s="510"/>
      <c r="H69" s="527">
        <v>0</v>
      </c>
      <c r="I69" s="510">
        <v>1</v>
      </c>
      <c r="J69" s="510">
        <v>103.64</v>
      </c>
      <c r="K69" s="527">
        <v>1</v>
      </c>
      <c r="L69" s="510">
        <v>1</v>
      </c>
      <c r="M69" s="511">
        <v>103.64</v>
      </c>
    </row>
    <row r="70" spans="1:13" ht="14.4" customHeight="1" x14ac:dyDescent="0.3">
      <c r="A70" s="505" t="s">
        <v>492</v>
      </c>
      <c r="B70" s="506" t="s">
        <v>1693</v>
      </c>
      <c r="C70" s="506" t="s">
        <v>515</v>
      </c>
      <c r="D70" s="506" t="s">
        <v>516</v>
      </c>
      <c r="E70" s="506" t="s">
        <v>517</v>
      </c>
      <c r="F70" s="510"/>
      <c r="G70" s="510"/>
      <c r="H70" s="527">
        <v>0</v>
      </c>
      <c r="I70" s="510">
        <v>3</v>
      </c>
      <c r="J70" s="510">
        <v>143.10000000000002</v>
      </c>
      <c r="K70" s="527">
        <v>1</v>
      </c>
      <c r="L70" s="510">
        <v>3</v>
      </c>
      <c r="M70" s="511">
        <v>143.10000000000002</v>
      </c>
    </row>
    <row r="71" spans="1:13" ht="14.4" customHeight="1" x14ac:dyDescent="0.3">
      <c r="A71" s="505" t="s">
        <v>492</v>
      </c>
      <c r="B71" s="506" t="s">
        <v>1693</v>
      </c>
      <c r="C71" s="506" t="s">
        <v>540</v>
      </c>
      <c r="D71" s="506" t="s">
        <v>516</v>
      </c>
      <c r="E71" s="506" t="s">
        <v>541</v>
      </c>
      <c r="F71" s="510"/>
      <c r="G71" s="510"/>
      <c r="H71" s="527">
        <v>0</v>
      </c>
      <c r="I71" s="510">
        <v>7</v>
      </c>
      <c r="J71" s="510">
        <v>1001.63</v>
      </c>
      <c r="K71" s="527">
        <v>1</v>
      </c>
      <c r="L71" s="510">
        <v>7</v>
      </c>
      <c r="M71" s="511">
        <v>1001.63</v>
      </c>
    </row>
    <row r="72" spans="1:13" ht="14.4" customHeight="1" x14ac:dyDescent="0.3">
      <c r="A72" s="505" t="s">
        <v>492</v>
      </c>
      <c r="B72" s="506" t="s">
        <v>1693</v>
      </c>
      <c r="C72" s="506" t="s">
        <v>1268</v>
      </c>
      <c r="D72" s="506" t="s">
        <v>1269</v>
      </c>
      <c r="E72" s="506" t="s">
        <v>1270</v>
      </c>
      <c r="F72" s="510"/>
      <c r="G72" s="510"/>
      <c r="H72" s="527">
        <v>0</v>
      </c>
      <c r="I72" s="510">
        <v>6</v>
      </c>
      <c r="J72" s="510">
        <v>1717.08</v>
      </c>
      <c r="K72" s="527">
        <v>1</v>
      </c>
      <c r="L72" s="510">
        <v>6</v>
      </c>
      <c r="M72" s="511">
        <v>1717.08</v>
      </c>
    </row>
    <row r="73" spans="1:13" ht="14.4" customHeight="1" x14ac:dyDescent="0.3">
      <c r="A73" s="505" t="s">
        <v>492</v>
      </c>
      <c r="B73" s="506" t="s">
        <v>1693</v>
      </c>
      <c r="C73" s="506" t="s">
        <v>1271</v>
      </c>
      <c r="D73" s="506" t="s">
        <v>1272</v>
      </c>
      <c r="E73" s="506" t="s">
        <v>1273</v>
      </c>
      <c r="F73" s="510">
        <v>1</v>
      </c>
      <c r="G73" s="510">
        <v>158.99</v>
      </c>
      <c r="H73" s="527">
        <v>1</v>
      </c>
      <c r="I73" s="510"/>
      <c r="J73" s="510"/>
      <c r="K73" s="527">
        <v>0</v>
      </c>
      <c r="L73" s="510">
        <v>1</v>
      </c>
      <c r="M73" s="511">
        <v>158.99</v>
      </c>
    </row>
    <row r="74" spans="1:13" ht="14.4" customHeight="1" x14ac:dyDescent="0.3">
      <c r="A74" s="505" t="s">
        <v>492</v>
      </c>
      <c r="B74" s="506" t="s">
        <v>1693</v>
      </c>
      <c r="C74" s="506" t="s">
        <v>1274</v>
      </c>
      <c r="D74" s="506" t="s">
        <v>616</v>
      </c>
      <c r="E74" s="506" t="s">
        <v>1072</v>
      </c>
      <c r="F74" s="510">
        <v>2</v>
      </c>
      <c r="G74" s="510">
        <v>95.4</v>
      </c>
      <c r="H74" s="527">
        <v>1</v>
      </c>
      <c r="I74" s="510"/>
      <c r="J74" s="510"/>
      <c r="K74" s="527">
        <v>0</v>
      </c>
      <c r="L74" s="510">
        <v>2</v>
      </c>
      <c r="M74" s="511">
        <v>95.4</v>
      </c>
    </row>
    <row r="75" spans="1:13" ht="14.4" customHeight="1" x14ac:dyDescent="0.3">
      <c r="A75" s="505" t="s">
        <v>492</v>
      </c>
      <c r="B75" s="506" t="s">
        <v>1693</v>
      </c>
      <c r="C75" s="506" t="s">
        <v>1275</v>
      </c>
      <c r="D75" s="506" t="s">
        <v>616</v>
      </c>
      <c r="E75" s="506" t="s">
        <v>617</v>
      </c>
      <c r="F75" s="510">
        <v>1</v>
      </c>
      <c r="G75" s="510">
        <v>143.09</v>
      </c>
      <c r="H75" s="527">
        <v>1</v>
      </c>
      <c r="I75" s="510"/>
      <c r="J75" s="510"/>
      <c r="K75" s="527">
        <v>0</v>
      </c>
      <c r="L75" s="510">
        <v>1</v>
      </c>
      <c r="M75" s="511">
        <v>143.09</v>
      </c>
    </row>
    <row r="76" spans="1:13" ht="14.4" customHeight="1" x14ac:dyDescent="0.3">
      <c r="A76" s="505" t="s">
        <v>492</v>
      </c>
      <c r="B76" s="506" t="s">
        <v>1694</v>
      </c>
      <c r="C76" s="506" t="s">
        <v>1306</v>
      </c>
      <c r="D76" s="506" t="s">
        <v>1307</v>
      </c>
      <c r="E76" s="506" t="s">
        <v>665</v>
      </c>
      <c r="F76" s="510">
        <v>1</v>
      </c>
      <c r="G76" s="510">
        <v>143.09</v>
      </c>
      <c r="H76" s="527">
        <v>1</v>
      </c>
      <c r="I76" s="510"/>
      <c r="J76" s="510"/>
      <c r="K76" s="527">
        <v>0</v>
      </c>
      <c r="L76" s="510">
        <v>1</v>
      </c>
      <c r="M76" s="511">
        <v>143.09</v>
      </c>
    </row>
    <row r="77" spans="1:13" ht="14.4" customHeight="1" x14ac:dyDescent="0.3">
      <c r="A77" s="505" t="s">
        <v>492</v>
      </c>
      <c r="B77" s="506" t="s">
        <v>1694</v>
      </c>
      <c r="C77" s="506" t="s">
        <v>831</v>
      </c>
      <c r="D77" s="506" t="s">
        <v>832</v>
      </c>
      <c r="E77" s="506" t="s">
        <v>833</v>
      </c>
      <c r="F77" s="510"/>
      <c r="G77" s="510"/>
      <c r="H77" s="527">
        <v>0</v>
      </c>
      <c r="I77" s="510">
        <v>6</v>
      </c>
      <c r="J77" s="510">
        <v>95.4</v>
      </c>
      <c r="K77" s="527">
        <v>1</v>
      </c>
      <c r="L77" s="510">
        <v>6</v>
      </c>
      <c r="M77" s="511">
        <v>95.4</v>
      </c>
    </row>
    <row r="78" spans="1:13" ht="14.4" customHeight="1" x14ac:dyDescent="0.3">
      <c r="A78" s="505" t="s">
        <v>492</v>
      </c>
      <c r="B78" s="506" t="s">
        <v>1694</v>
      </c>
      <c r="C78" s="506" t="s">
        <v>1305</v>
      </c>
      <c r="D78" s="506" t="s">
        <v>832</v>
      </c>
      <c r="E78" s="506" t="s">
        <v>557</v>
      </c>
      <c r="F78" s="510"/>
      <c r="G78" s="510"/>
      <c r="H78" s="527">
        <v>0</v>
      </c>
      <c r="I78" s="510">
        <v>5</v>
      </c>
      <c r="J78" s="510">
        <v>238.5</v>
      </c>
      <c r="K78" s="527">
        <v>1</v>
      </c>
      <c r="L78" s="510">
        <v>5</v>
      </c>
      <c r="M78" s="511">
        <v>238.5</v>
      </c>
    </row>
    <row r="79" spans="1:13" ht="14.4" customHeight="1" x14ac:dyDescent="0.3">
      <c r="A79" s="505" t="s">
        <v>492</v>
      </c>
      <c r="B79" s="506" t="s">
        <v>1694</v>
      </c>
      <c r="C79" s="506" t="s">
        <v>1308</v>
      </c>
      <c r="D79" s="506" t="s">
        <v>1309</v>
      </c>
      <c r="E79" s="506" t="s">
        <v>1310</v>
      </c>
      <c r="F79" s="510">
        <v>1</v>
      </c>
      <c r="G79" s="510">
        <v>158.99</v>
      </c>
      <c r="H79" s="527">
        <v>1</v>
      </c>
      <c r="I79" s="510"/>
      <c r="J79" s="510"/>
      <c r="K79" s="527">
        <v>0</v>
      </c>
      <c r="L79" s="510">
        <v>1</v>
      </c>
      <c r="M79" s="511">
        <v>158.99</v>
      </c>
    </row>
    <row r="80" spans="1:13" ht="14.4" customHeight="1" x14ac:dyDescent="0.3">
      <c r="A80" s="505" t="s">
        <v>492</v>
      </c>
      <c r="B80" s="506" t="s">
        <v>1695</v>
      </c>
      <c r="C80" s="506" t="s">
        <v>531</v>
      </c>
      <c r="D80" s="506" t="s">
        <v>532</v>
      </c>
      <c r="E80" s="506" t="s">
        <v>533</v>
      </c>
      <c r="F80" s="510"/>
      <c r="G80" s="510"/>
      <c r="H80" s="527">
        <v>0</v>
      </c>
      <c r="I80" s="510">
        <v>1</v>
      </c>
      <c r="J80" s="510">
        <v>155.81</v>
      </c>
      <c r="K80" s="527">
        <v>1</v>
      </c>
      <c r="L80" s="510">
        <v>1</v>
      </c>
      <c r="M80" s="511">
        <v>155.81</v>
      </c>
    </row>
    <row r="81" spans="1:13" ht="14.4" customHeight="1" x14ac:dyDescent="0.3">
      <c r="A81" s="505" t="s">
        <v>492</v>
      </c>
      <c r="B81" s="506" t="s">
        <v>1696</v>
      </c>
      <c r="C81" s="506" t="s">
        <v>1276</v>
      </c>
      <c r="D81" s="506" t="s">
        <v>1277</v>
      </c>
      <c r="E81" s="506" t="s">
        <v>1278</v>
      </c>
      <c r="F81" s="510"/>
      <c r="G81" s="510"/>
      <c r="H81" s="527">
        <v>0</v>
      </c>
      <c r="I81" s="510">
        <v>1</v>
      </c>
      <c r="J81" s="510">
        <v>545.82000000000005</v>
      </c>
      <c r="K81" s="527">
        <v>1</v>
      </c>
      <c r="L81" s="510">
        <v>1</v>
      </c>
      <c r="M81" s="511">
        <v>545.82000000000005</v>
      </c>
    </row>
    <row r="82" spans="1:13" ht="14.4" customHeight="1" x14ac:dyDescent="0.3">
      <c r="A82" s="505" t="s">
        <v>492</v>
      </c>
      <c r="B82" s="506" t="s">
        <v>1696</v>
      </c>
      <c r="C82" s="506" t="s">
        <v>1279</v>
      </c>
      <c r="D82" s="506" t="s">
        <v>1280</v>
      </c>
      <c r="E82" s="506" t="s">
        <v>1281</v>
      </c>
      <c r="F82" s="510">
        <v>2</v>
      </c>
      <c r="G82" s="510">
        <v>271.36</v>
      </c>
      <c r="H82" s="527">
        <v>1</v>
      </c>
      <c r="I82" s="510"/>
      <c r="J82" s="510"/>
      <c r="K82" s="527">
        <v>0</v>
      </c>
      <c r="L82" s="510">
        <v>2</v>
      </c>
      <c r="M82" s="511">
        <v>271.36</v>
      </c>
    </row>
    <row r="83" spans="1:13" ht="14.4" customHeight="1" x14ac:dyDescent="0.3">
      <c r="A83" s="505" t="s">
        <v>492</v>
      </c>
      <c r="B83" s="506" t="s">
        <v>1696</v>
      </c>
      <c r="C83" s="506" t="s">
        <v>1282</v>
      </c>
      <c r="D83" s="506" t="s">
        <v>1280</v>
      </c>
      <c r="E83" s="506" t="s">
        <v>1283</v>
      </c>
      <c r="F83" s="510">
        <v>1</v>
      </c>
      <c r="G83" s="510">
        <v>407.03</v>
      </c>
      <c r="H83" s="527">
        <v>1</v>
      </c>
      <c r="I83" s="510"/>
      <c r="J83" s="510"/>
      <c r="K83" s="527">
        <v>0</v>
      </c>
      <c r="L83" s="510">
        <v>1</v>
      </c>
      <c r="M83" s="511">
        <v>407.03</v>
      </c>
    </row>
    <row r="84" spans="1:13" ht="14.4" customHeight="1" x14ac:dyDescent="0.3">
      <c r="A84" s="505" t="s">
        <v>492</v>
      </c>
      <c r="B84" s="506" t="s">
        <v>1696</v>
      </c>
      <c r="C84" s="506" t="s">
        <v>1284</v>
      </c>
      <c r="D84" s="506" t="s">
        <v>1285</v>
      </c>
      <c r="E84" s="506" t="s">
        <v>1286</v>
      </c>
      <c r="F84" s="510">
        <v>1</v>
      </c>
      <c r="G84" s="510">
        <v>84.45</v>
      </c>
      <c r="H84" s="527">
        <v>1</v>
      </c>
      <c r="I84" s="510"/>
      <c r="J84" s="510"/>
      <c r="K84" s="527">
        <v>0</v>
      </c>
      <c r="L84" s="510">
        <v>1</v>
      </c>
      <c r="M84" s="511">
        <v>84.45</v>
      </c>
    </row>
    <row r="85" spans="1:13" ht="14.4" customHeight="1" x14ac:dyDescent="0.3">
      <c r="A85" s="505" t="s">
        <v>492</v>
      </c>
      <c r="B85" s="506" t="s">
        <v>1697</v>
      </c>
      <c r="C85" s="506" t="s">
        <v>1207</v>
      </c>
      <c r="D85" s="506" t="s">
        <v>784</v>
      </c>
      <c r="E85" s="506" t="s">
        <v>1208</v>
      </c>
      <c r="F85" s="510"/>
      <c r="G85" s="510"/>
      <c r="H85" s="527">
        <v>0</v>
      </c>
      <c r="I85" s="510">
        <v>3</v>
      </c>
      <c r="J85" s="510">
        <v>118.64999999999999</v>
      </c>
      <c r="K85" s="527">
        <v>1</v>
      </c>
      <c r="L85" s="510">
        <v>3</v>
      </c>
      <c r="M85" s="511">
        <v>118.64999999999999</v>
      </c>
    </row>
    <row r="86" spans="1:13" ht="14.4" customHeight="1" x14ac:dyDescent="0.3">
      <c r="A86" s="505" t="s">
        <v>492</v>
      </c>
      <c r="B86" s="506" t="s">
        <v>1697</v>
      </c>
      <c r="C86" s="506" t="s">
        <v>783</v>
      </c>
      <c r="D86" s="506" t="s">
        <v>784</v>
      </c>
      <c r="E86" s="506" t="s">
        <v>785</v>
      </c>
      <c r="F86" s="510"/>
      <c r="G86" s="510"/>
      <c r="H86" s="527">
        <v>0</v>
      </c>
      <c r="I86" s="510">
        <v>1</v>
      </c>
      <c r="J86" s="510">
        <v>118.65</v>
      </c>
      <c r="K86" s="527">
        <v>1</v>
      </c>
      <c r="L86" s="510">
        <v>1</v>
      </c>
      <c r="M86" s="511">
        <v>118.65</v>
      </c>
    </row>
    <row r="87" spans="1:13" ht="14.4" customHeight="1" x14ac:dyDescent="0.3">
      <c r="A87" s="505" t="s">
        <v>492</v>
      </c>
      <c r="B87" s="506" t="s">
        <v>1697</v>
      </c>
      <c r="C87" s="506" t="s">
        <v>1209</v>
      </c>
      <c r="D87" s="506" t="s">
        <v>784</v>
      </c>
      <c r="E87" s="506" t="s">
        <v>1210</v>
      </c>
      <c r="F87" s="510">
        <v>2</v>
      </c>
      <c r="G87" s="510">
        <v>79.099999999999994</v>
      </c>
      <c r="H87" s="527">
        <v>1</v>
      </c>
      <c r="I87" s="510"/>
      <c r="J87" s="510"/>
      <c r="K87" s="527">
        <v>0</v>
      </c>
      <c r="L87" s="510">
        <v>2</v>
      </c>
      <c r="M87" s="511">
        <v>79.099999999999994</v>
      </c>
    </row>
    <row r="88" spans="1:13" ht="14.4" customHeight="1" x14ac:dyDescent="0.3">
      <c r="A88" s="505" t="s">
        <v>492</v>
      </c>
      <c r="B88" s="506" t="s">
        <v>1697</v>
      </c>
      <c r="C88" s="506" t="s">
        <v>1211</v>
      </c>
      <c r="D88" s="506" t="s">
        <v>784</v>
      </c>
      <c r="E88" s="506" t="s">
        <v>1212</v>
      </c>
      <c r="F88" s="510">
        <v>1</v>
      </c>
      <c r="G88" s="510">
        <v>118.65</v>
      </c>
      <c r="H88" s="527">
        <v>1</v>
      </c>
      <c r="I88" s="510"/>
      <c r="J88" s="510"/>
      <c r="K88" s="527">
        <v>0</v>
      </c>
      <c r="L88" s="510">
        <v>1</v>
      </c>
      <c r="M88" s="511">
        <v>118.65</v>
      </c>
    </row>
    <row r="89" spans="1:13" ht="14.4" customHeight="1" x14ac:dyDescent="0.3">
      <c r="A89" s="505" t="s">
        <v>492</v>
      </c>
      <c r="B89" s="506" t="s">
        <v>1697</v>
      </c>
      <c r="C89" s="506" t="s">
        <v>786</v>
      </c>
      <c r="D89" s="506" t="s">
        <v>787</v>
      </c>
      <c r="E89" s="506" t="s">
        <v>788</v>
      </c>
      <c r="F89" s="510">
        <v>1</v>
      </c>
      <c r="G89" s="510">
        <v>110.74</v>
      </c>
      <c r="H89" s="527">
        <v>1</v>
      </c>
      <c r="I89" s="510"/>
      <c r="J89" s="510"/>
      <c r="K89" s="527">
        <v>0</v>
      </c>
      <c r="L89" s="510">
        <v>1</v>
      </c>
      <c r="M89" s="511">
        <v>110.74</v>
      </c>
    </row>
    <row r="90" spans="1:13" ht="14.4" customHeight="1" x14ac:dyDescent="0.3">
      <c r="A90" s="505" t="s">
        <v>492</v>
      </c>
      <c r="B90" s="506" t="s">
        <v>1698</v>
      </c>
      <c r="C90" s="506" t="s">
        <v>1354</v>
      </c>
      <c r="D90" s="506" t="s">
        <v>1355</v>
      </c>
      <c r="E90" s="506" t="s">
        <v>1356</v>
      </c>
      <c r="F90" s="510">
        <v>1</v>
      </c>
      <c r="G90" s="510">
        <v>118.65</v>
      </c>
      <c r="H90" s="527">
        <v>1</v>
      </c>
      <c r="I90" s="510"/>
      <c r="J90" s="510"/>
      <c r="K90" s="527">
        <v>0</v>
      </c>
      <c r="L90" s="510">
        <v>1</v>
      </c>
      <c r="M90" s="511">
        <v>118.65</v>
      </c>
    </row>
    <row r="91" spans="1:13" ht="14.4" customHeight="1" x14ac:dyDescent="0.3">
      <c r="A91" s="505" t="s">
        <v>492</v>
      </c>
      <c r="B91" s="506" t="s">
        <v>1698</v>
      </c>
      <c r="C91" s="506" t="s">
        <v>1357</v>
      </c>
      <c r="D91" s="506" t="s">
        <v>1355</v>
      </c>
      <c r="E91" s="506" t="s">
        <v>874</v>
      </c>
      <c r="F91" s="510">
        <v>4</v>
      </c>
      <c r="G91" s="510">
        <v>295.32</v>
      </c>
      <c r="H91" s="527">
        <v>1</v>
      </c>
      <c r="I91" s="510"/>
      <c r="J91" s="510"/>
      <c r="K91" s="527">
        <v>0</v>
      </c>
      <c r="L91" s="510">
        <v>4</v>
      </c>
      <c r="M91" s="511">
        <v>295.32</v>
      </c>
    </row>
    <row r="92" spans="1:13" ht="14.4" customHeight="1" x14ac:dyDescent="0.3">
      <c r="A92" s="505" t="s">
        <v>492</v>
      </c>
      <c r="B92" s="506" t="s">
        <v>1699</v>
      </c>
      <c r="C92" s="506" t="s">
        <v>1213</v>
      </c>
      <c r="D92" s="506" t="s">
        <v>960</v>
      </c>
      <c r="E92" s="506" t="s">
        <v>1214</v>
      </c>
      <c r="F92" s="510"/>
      <c r="G92" s="510"/>
      <c r="H92" s="527">
        <v>0</v>
      </c>
      <c r="I92" s="510">
        <v>2</v>
      </c>
      <c r="J92" s="510">
        <v>51.88</v>
      </c>
      <c r="K92" s="527">
        <v>1</v>
      </c>
      <c r="L92" s="510">
        <v>2</v>
      </c>
      <c r="M92" s="511">
        <v>51.88</v>
      </c>
    </row>
    <row r="93" spans="1:13" ht="14.4" customHeight="1" x14ac:dyDescent="0.3">
      <c r="A93" s="505" t="s">
        <v>492</v>
      </c>
      <c r="B93" s="506" t="s">
        <v>1699</v>
      </c>
      <c r="C93" s="506" t="s">
        <v>959</v>
      </c>
      <c r="D93" s="506" t="s">
        <v>960</v>
      </c>
      <c r="E93" s="506" t="s">
        <v>961</v>
      </c>
      <c r="F93" s="510"/>
      <c r="G93" s="510"/>
      <c r="H93" s="527">
        <v>0</v>
      </c>
      <c r="I93" s="510">
        <v>2</v>
      </c>
      <c r="J93" s="510">
        <v>155.58000000000001</v>
      </c>
      <c r="K93" s="527">
        <v>1</v>
      </c>
      <c r="L93" s="510">
        <v>2</v>
      </c>
      <c r="M93" s="511">
        <v>155.58000000000001</v>
      </c>
    </row>
    <row r="94" spans="1:13" ht="14.4" customHeight="1" x14ac:dyDescent="0.3">
      <c r="A94" s="505" t="s">
        <v>492</v>
      </c>
      <c r="B94" s="506" t="s">
        <v>1700</v>
      </c>
      <c r="C94" s="506" t="s">
        <v>1361</v>
      </c>
      <c r="D94" s="506" t="s">
        <v>1362</v>
      </c>
      <c r="E94" s="506" t="s">
        <v>1363</v>
      </c>
      <c r="F94" s="510">
        <v>5</v>
      </c>
      <c r="G94" s="510">
        <v>1555.6</v>
      </c>
      <c r="H94" s="527">
        <v>1</v>
      </c>
      <c r="I94" s="510"/>
      <c r="J94" s="510"/>
      <c r="K94" s="527">
        <v>0</v>
      </c>
      <c r="L94" s="510">
        <v>5</v>
      </c>
      <c r="M94" s="511">
        <v>1555.6</v>
      </c>
    </row>
    <row r="95" spans="1:13" ht="14.4" customHeight="1" x14ac:dyDescent="0.3">
      <c r="A95" s="505" t="s">
        <v>492</v>
      </c>
      <c r="B95" s="506" t="s">
        <v>1700</v>
      </c>
      <c r="C95" s="506" t="s">
        <v>1364</v>
      </c>
      <c r="D95" s="506" t="s">
        <v>1362</v>
      </c>
      <c r="E95" s="506" t="s">
        <v>1365</v>
      </c>
      <c r="F95" s="510">
        <v>3</v>
      </c>
      <c r="G95" s="510">
        <v>242.82</v>
      </c>
      <c r="H95" s="527">
        <v>1</v>
      </c>
      <c r="I95" s="510"/>
      <c r="J95" s="510"/>
      <c r="K95" s="527">
        <v>0</v>
      </c>
      <c r="L95" s="510">
        <v>3</v>
      </c>
      <c r="M95" s="511">
        <v>242.82</v>
      </c>
    </row>
    <row r="96" spans="1:13" ht="14.4" customHeight="1" x14ac:dyDescent="0.3">
      <c r="A96" s="505" t="s">
        <v>492</v>
      </c>
      <c r="B96" s="506" t="s">
        <v>1700</v>
      </c>
      <c r="C96" s="506" t="s">
        <v>1366</v>
      </c>
      <c r="D96" s="506" t="s">
        <v>1362</v>
      </c>
      <c r="E96" s="506" t="s">
        <v>880</v>
      </c>
      <c r="F96" s="510">
        <v>5</v>
      </c>
      <c r="G96" s="510">
        <v>484</v>
      </c>
      <c r="H96" s="527">
        <v>1</v>
      </c>
      <c r="I96" s="510"/>
      <c r="J96" s="510"/>
      <c r="K96" s="527">
        <v>0</v>
      </c>
      <c r="L96" s="510">
        <v>5</v>
      </c>
      <c r="M96" s="511">
        <v>484</v>
      </c>
    </row>
    <row r="97" spans="1:13" ht="14.4" customHeight="1" x14ac:dyDescent="0.3">
      <c r="A97" s="505" t="s">
        <v>492</v>
      </c>
      <c r="B97" s="506" t="s">
        <v>1701</v>
      </c>
      <c r="C97" s="506" t="s">
        <v>1358</v>
      </c>
      <c r="D97" s="506" t="s">
        <v>1359</v>
      </c>
      <c r="E97" s="506" t="s">
        <v>1360</v>
      </c>
      <c r="F97" s="510">
        <v>1</v>
      </c>
      <c r="G97" s="510">
        <v>330.58</v>
      </c>
      <c r="H97" s="527">
        <v>1</v>
      </c>
      <c r="I97" s="510"/>
      <c r="J97" s="510"/>
      <c r="K97" s="527">
        <v>0</v>
      </c>
      <c r="L97" s="510">
        <v>1</v>
      </c>
      <c r="M97" s="511">
        <v>330.58</v>
      </c>
    </row>
    <row r="98" spans="1:13" ht="14.4" customHeight="1" x14ac:dyDescent="0.3">
      <c r="A98" s="505" t="s">
        <v>492</v>
      </c>
      <c r="B98" s="506" t="s">
        <v>1702</v>
      </c>
      <c r="C98" s="506" t="s">
        <v>1005</v>
      </c>
      <c r="D98" s="506" t="s">
        <v>560</v>
      </c>
      <c r="E98" s="506" t="s">
        <v>1006</v>
      </c>
      <c r="F98" s="510"/>
      <c r="G98" s="510"/>
      <c r="H98" s="527">
        <v>0</v>
      </c>
      <c r="I98" s="510">
        <v>1</v>
      </c>
      <c r="J98" s="510">
        <v>278.63</v>
      </c>
      <c r="K98" s="527">
        <v>1</v>
      </c>
      <c r="L98" s="510">
        <v>1</v>
      </c>
      <c r="M98" s="511">
        <v>278.63</v>
      </c>
    </row>
    <row r="99" spans="1:13" ht="14.4" customHeight="1" x14ac:dyDescent="0.3">
      <c r="A99" s="505" t="s">
        <v>492</v>
      </c>
      <c r="B99" s="506" t="s">
        <v>1702</v>
      </c>
      <c r="C99" s="506" t="s">
        <v>1015</v>
      </c>
      <c r="D99" s="506" t="s">
        <v>1008</v>
      </c>
      <c r="E99" s="506" t="s">
        <v>674</v>
      </c>
      <c r="F99" s="510">
        <v>1</v>
      </c>
      <c r="G99" s="510">
        <v>279.52999999999997</v>
      </c>
      <c r="H99" s="527">
        <v>1</v>
      </c>
      <c r="I99" s="510"/>
      <c r="J99" s="510"/>
      <c r="K99" s="527">
        <v>0</v>
      </c>
      <c r="L99" s="510">
        <v>1</v>
      </c>
      <c r="M99" s="511">
        <v>279.52999999999997</v>
      </c>
    </row>
    <row r="100" spans="1:13" ht="14.4" customHeight="1" x14ac:dyDescent="0.3">
      <c r="A100" s="505" t="s">
        <v>492</v>
      </c>
      <c r="B100" s="506" t="s">
        <v>1702</v>
      </c>
      <c r="C100" s="506" t="s">
        <v>669</v>
      </c>
      <c r="D100" s="506" t="s">
        <v>667</v>
      </c>
      <c r="E100" s="506" t="s">
        <v>670</v>
      </c>
      <c r="F100" s="510"/>
      <c r="G100" s="510"/>
      <c r="H100" s="527">
        <v>0</v>
      </c>
      <c r="I100" s="510">
        <v>1</v>
      </c>
      <c r="J100" s="510">
        <v>279.52999999999997</v>
      </c>
      <c r="K100" s="527">
        <v>1</v>
      </c>
      <c r="L100" s="510">
        <v>1</v>
      </c>
      <c r="M100" s="511">
        <v>279.52999999999997</v>
      </c>
    </row>
    <row r="101" spans="1:13" ht="14.4" customHeight="1" x14ac:dyDescent="0.3">
      <c r="A101" s="505" t="s">
        <v>492</v>
      </c>
      <c r="B101" s="506" t="s">
        <v>1702</v>
      </c>
      <c r="C101" s="506" t="s">
        <v>559</v>
      </c>
      <c r="D101" s="506" t="s">
        <v>560</v>
      </c>
      <c r="E101" s="506" t="s">
        <v>561</v>
      </c>
      <c r="F101" s="510">
        <v>2</v>
      </c>
      <c r="G101" s="510">
        <v>784.82</v>
      </c>
      <c r="H101" s="527">
        <v>1</v>
      </c>
      <c r="I101" s="510"/>
      <c r="J101" s="510"/>
      <c r="K101" s="527">
        <v>0</v>
      </c>
      <c r="L101" s="510">
        <v>2</v>
      </c>
      <c r="M101" s="511">
        <v>784.82</v>
      </c>
    </row>
    <row r="102" spans="1:13" ht="14.4" customHeight="1" x14ac:dyDescent="0.3">
      <c r="A102" s="505" t="s">
        <v>492</v>
      </c>
      <c r="B102" s="506" t="s">
        <v>1702</v>
      </c>
      <c r="C102" s="506" t="s">
        <v>1007</v>
      </c>
      <c r="D102" s="506" t="s">
        <v>1008</v>
      </c>
      <c r="E102" s="506" t="s">
        <v>674</v>
      </c>
      <c r="F102" s="510">
        <v>1</v>
      </c>
      <c r="G102" s="510">
        <v>279.52999999999997</v>
      </c>
      <c r="H102" s="527">
        <v>1</v>
      </c>
      <c r="I102" s="510"/>
      <c r="J102" s="510"/>
      <c r="K102" s="527">
        <v>0</v>
      </c>
      <c r="L102" s="510">
        <v>1</v>
      </c>
      <c r="M102" s="511">
        <v>279.52999999999997</v>
      </c>
    </row>
    <row r="103" spans="1:13" ht="14.4" customHeight="1" x14ac:dyDescent="0.3">
      <c r="A103" s="505" t="s">
        <v>492</v>
      </c>
      <c r="B103" s="506" t="s">
        <v>1702</v>
      </c>
      <c r="C103" s="506" t="s">
        <v>1010</v>
      </c>
      <c r="D103" s="506" t="s">
        <v>673</v>
      </c>
      <c r="E103" s="506" t="s">
        <v>1011</v>
      </c>
      <c r="F103" s="510">
        <v>10</v>
      </c>
      <c r="G103" s="510">
        <v>1397.7</v>
      </c>
      <c r="H103" s="527">
        <v>1</v>
      </c>
      <c r="I103" s="510"/>
      <c r="J103" s="510"/>
      <c r="K103" s="527">
        <v>0</v>
      </c>
      <c r="L103" s="510">
        <v>10</v>
      </c>
      <c r="M103" s="511">
        <v>1397.7</v>
      </c>
    </row>
    <row r="104" spans="1:13" ht="14.4" customHeight="1" x14ac:dyDescent="0.3">
      <c r="A104" s="505" t="s">
        <v>492</v>
      </c>
      <c r="B104" s="506" t="s">
        <v>1702</v>
      </c>
      <c r="C104" s="506" t="s">
        <v>1009</v>
      </c>
      <c r="D104" s="506" t="s">
        <v>673</v>
      </c>
      <c r="E104" s="506" t="s">
        <v>674</v>
      </c>
      <c r="F104" s="510">
        <v>12</v>
      </c>
      <c r="G104" s="510">
        <v>3354.3599999999997</v>
      </c>
      <c r="H104" s="527">
        <v>1</v>
      </c>
      <c r="I104" s="510"/>
      <c r="J104" s="510"/>
      <c r="K104" s="527">
        <v>0</v>
      </c>
      <c r="L104" s="510">
        <v>12</v>
      </c>
      <c r="M104" s="511">
        <v>3354.3599999999997</v>
      </c>
    </row>
    <row r="105" spans="1:13" ht="14.4" customHeight="1" x14ac:dyDescent="0.3">
      <c r="A105" s="505" t="s">
        <v>492</v>
      </c>
      <c r="B105" s="506" t="s">
        <v>1702</v>
      </c>
      <c r="C105" s="506" t="s">
        <v>1013</v>
      </c>
      <c r="D105" s="506" t="s">
        <v>673</v>
      </c>
      <c r="E105" s="506" t="s">
        <v>1014</v>
      </c>
      <c r="F105" s="510">
        <v>7</v>
      </c>
      <c r="G105" s="510">
        <v>3010.3500000000004</v>
      </c>
      <c r="H105" s="527">
        <v>1</v>
      </c>
      <c r="I105" s="510"/>
      <c r="J105" s="510"/>
      <c r="K105" s="527">
        <v>0</v>
      </c>
      <c r="L105" s="510">
        <v>7</v>
      </c>
      <c r="M105" s="511">
        <v>3010.3500000000004</v>
      </c>
    </row>
    <row r="106" spans="1:13" ht="14.4" customHeight="1" x14ac:dyDescent="0.3">
      <c r="A106" s="505" t="s">
        <v>492</v>
      </c>
      <c r="B106" s="506" t="s">
        <v>1702</v>
      </c>
      <c r="C106" s="506" t="s">
        <v>1012</v>
      </c>
      <c r="D106" s="506" t="s">
        <v>673</v>
      </c>
      <c r="E106" s="506" t="s">
        <v>1006</v>
      </c>
      <c r="F106" s="510">
        <v>3</v>
      </c>
      <c r="G106" s="510">
        <v>661.59</v>
      </c>
      <c r="H106" s="527">
        <v>1</v>
      </c>
      <c r="I106" s="510"/>
      <c r="J106" s="510"/>
      <c r="K106" s="527">
        <v>0</v>
      </c>
      <c r="L106" s="510">
        <v>3</v>
      </c>
      <c r="M106" s="511">
        <v>661.59</v>
      </c>
    </row>
    <row r="107" spans="1:13" ht="14.4" customHeight="1" x14ac:dyDescent="0.3">
      <c r="A107" s="505" t="s">
        <v>492</v>
      </c>
      <c r="B107" s="506" t="s">
        <v>1702</v>
      </c>
      <c r="C107" s="506" t="s">
        <v>672</v>
      </c>
      <c r="D107" s="506" t="s">
        <v>673</v>
      </c>
      <c r="E107" s="506" t="s">
        <v>674</v>
      </c>
      <c r="F107" s="510">
        <v>2</v>
      </c>
      <c r="G107" s="510">
        <v>559.05999999999995</v>
      </c>
      <c r="H107" s="527">
        <v>1</v>
      </c>
      <c r="I107" s="510"/>
      <c r="J107" s="510"/>
      <c r="K107" s="527">
        <v>0</v>
      </c>
      <c r="L107" s="510">
        <v>2</v>
      </c>
      <c r="M107" s="511">
        <v>559.05999999999995</v>
      </c>
    </row>
    <row r="108" spans="1:13" ht="14.4" customHeight="1" x14ac:dyDescent="0.3">
      <c r="A108" s="505" t="s">
        <v>492</v>
      </c>
      <c r="B108" s="506" t="s">
        <v>1703</v>
      </c>
      <c r="C108" s="506" t="s">
        <v>1317</v>
      </c>
      <c r="D108" s="506" t="s">
        <v>848</v>
      </c>
      <c r="E108" s="506" t="s">
        <v>1011</v>
      </c>
      <c r="F108" s="510">
        <v>3</v>
      </c>
      <c r="G108" s="510">
        <v>838.58999999999992</v>
      </c>
      <c r="H108" s="527">
        <v>1</v>
      </c>
      <c r="I108" s="510"/>
      <c r="J108" s="510"/>
      <c r="K108" s="527">
        <v>0</v>
      </c>
      <c r="L108" s="510">
        <v>3</v>
      </c>
      <c r="M108" s="511">
        <v>838.58999999999992</v>
      </c>
    </row>
    <row r="109" spans="1:13" ht="14.4" customHeight="1" x14ac:dyDescent="0.3">
      <c r="A109" s="505" t="s">
        <v>492</v>
      </c>
      <c r="B109" s="506" t="s">
        <v>1703</v>
      </c>
      <c r="C109" s="506" t="s">
        <v>847</v>
      </c>
      <c r="D109" s="506" t="s">
        <v>848</v>
      </c>
      <c r="E109" s="506" t="s">
        <v>674</v>
      </c>
      <c r="F109" s="510">
        <v>10</v>
      </c>
      <c r="G109" s="510">
        <v>4300.5</v>
      </c>
      <c r="H109" s="527">
        <v>1</v>
      </c>
      <c r="I109" s="510"/>
      <c r="J109" s="510"/>
      <c r="K109" s="527">
        <v>0</v>
      </c>
      <c r="L109" s="510">
        <v>10</v>
      </c>
      <c r="M109" s="511">
        <v>4300.5</v>
      </c>
    </row>
    <row r="110" spans="1:13" ht="14.4" customHeight="1" x14ac:dyDescent="0.3">
      <c r="A110" s="505" t="s">
        <v>492</v>
      </c>
      <c r="B110" s="506" t="s">
        <v>1703</v>
      </c>
      <c r="C110" s="506" t="s">
        <v>1318</v>
      </c>
      <c r="D110" s="506" t="s">
        <v>848</v>
      </c>
      <c r="E110" s="506" t="s">
        <v>1014</v>
      </c>
      <c r="F110" s="510">
        <v>2</v>
      </c>
      <c r="G110" s="510">
        <v>1323.24</v>
      </c>
      <c r="H110" s="527">
        <v>1</v>
      </c>
      <c r="I110" s="510"/>
      <c r="J110" s="510"/>
      <c r="K110" s="527">
        <v>0</v>
      </c>
      <c r="L110" s="510">
        <v>2</v>
      </c>
      <c r="M110" s="511">
        <v>1323.24</v>
      </c>
    </row>
    <row r="111" spans="1:13" ht="14.4" customHeight="1" x14ac:dyDescent="0.3">
      <c r="A111" s="505" t="s">
        <v>492</v>
      </c>
      <c r="B111" s="506" t="s">
        <v>1704</v>
      </c>
      <c r="C111" s="506" t="s">
        <v>1092</v>
      </c>
      <c r="D111" s="506" t="s">
        <v>1093</v>
      </c>
      <c r="E111" s="506" t="s">
        <v>1094</v>
      </c>
      <c r="F111" s="510">
        <v>1</v>
      </c>
      <c r="G111" s="510">
        <v>3480.65</v>
      </c>
      <c r="H111" s="527">
        <v>1</v>
      </c>
      <c r="I111" s="510"/>
      <c r="J111" s="510"/>
      <c r="K111" s="527">
        <v>0</v>
      </c>
      <c r="L111" s="510">
        <v>1</v>
      </c>
      <c r="M111" s="511">
        <v>3480.65</v>
      </c>
    </row>
    <row r="112" spans="1:13" ht="14.4" customHeight="1" x14ac:dyDescent="0.3">
      <c r="A112" s="505" t="s">
        <v>492</v>
      </c>
      <c r="B112" s="506" t="s">
        <v>1704</v>
      </c>
      <c r="C112" s="506" t="s">
        <v>734</v>
      </c>
      <c r="D112" s="506" t="s">
        <v>735</v>
      </c>
      <c r="E112" s="506" t="s">
        <v>736</v>
      </c>
      <c r="F112" s="510">
        <v>3</v>
      </c>
      <c r="G112" s="510">
        <v>5978.58</v>
      </c>
      <c r="H112" s="527">
        <v>1</v>
      </c>
      <c r="I112" s="510"/>
      <c r="J112" s="510"/>
      <c r="K112" s="527">
        <v>0</v>
      </c>
      <c r="L112" s="510">
        <v>3</v>
      </c>
      <c r="M112" s="511">
        <v>5978.58</v>
      </c>
    </row>
    <row r="113" spans="1:13" ht="14.4" customHeight="1" x14ac:dyDescent="0.3">
      <c r="A113" s="505" t="s">
        <v>492</v>
      </c>
      <c r="B113" s="506" t="s">
        <v>1705</v>
      </c>
      <c r="C113" s="506" t="s">
        <v>1019</v>
      </c>
      <c r="D113" s="506" t="s">
        <v>1020</v>
      </c>
      <c r="E113" s="506" t="s">
        <v>1021</v>
      </c>
      <c r="F113" s="510">
        <v>1</v>
      </c>
      <c r="G113" s="510">
        <v>233.04</v>
      </c>
      <c r="H113" s="527">
        <v>1</v>
      </c>
      <c r="I113" s="510"/>
      <c r="J113" s="510"/>
      <c r="K113" s="527">
        <v>0</v>
      </c>
      <c r="L113" s="510">
        <v>1</v>
      </c>
      <c r="M113" s="511">
        <v>233.04</v>
      </c>
    </row>
    <row r="114" spans="1:13" ht="14.4" customHeight="1" x14ac:dyDescent="0.3">
      <c r="A114" s="505" t="s">
        <v>492</v>
      </c>
      <c r="B114" s="506" t="s">
        <v>1705</v>
      </c>
      <c r="C114" s="506" t="s">
        <v>1022</v>
      </c>
      <c r="D114" s="506" t="s">
        <v>1020</v>
      </c>
      <c r="E114" s="506" t="s">
        <v>1023</v>
      </c>
      <c r="F114" s="510"/>
      <c r="G114" s="510"/>
      <c r="H114" s="527">
        <v>0</v>
      </c>
      <c r="I114" s="510">
        <v>3</v>
      </c>
      <c r="J114" s="510">
        <v>233.07</v>
      </c>
      <c r="K114" s="527">
        <v>1</v>
      </c>
      <c r="L114" s="510">
        <v>3</v>
      </c>
      <c r="M114" s="511">
        <v>233.07</v>
      </c>
    </row>
    <row r="115" spans="1:13" ht="14.4" customHeight="1" x14ac:dyDescent="0.3">
      <c r="A115" s="505" t="s">
        <v>492</v>
      </c>
      <c r="B115" s="506" t="s">
        <v>1706</v>
      </c>
      <c r="C115" s="506" t="s">
        <v>1351</v>
      </c>
      <c r="D115" s="506" t="s">
        <v>1352</v>
      </c>
      <c r="E115" s="506" t="s">
        <v>1353</v>
      </c>
      <c r="F115" s="510">
        <v>3</v>
      </c>
      <c r="G115" s="510">
        <v>300.29999999999995</v>
      </c>
      <c r="H115" s="527">
        <v>1</v>
      </c>
      <c r="I115" s="510"/>
      <c r="J115" s="510"/>
      <c r="K115" s="527">
        <v>0</v>
      </c>
      <c r="L115" s="510">
        <v>3</v>
      </c>
      <c r="M115" s="511">
        <v>300.29999999999995</v>
      </c>
    </row>
    <row r="116" spans="1:13" ht="14.4" customHeight="1" x14ac:dyDescent="0.3">
      <c r="A116" s="505" t="s">
        <v>492</v>
      </c>
      <c r="B116" s="506" t="s">
        <v>1707</v>
      </c>
      <c r="C116" s="506" t="s">
        <v>1432</v>
      </c>
      <c r="D116" s="506" t="s">
        <v>924</v>
      </c>
      <c r="E116" s="506" t="s">
        <v>1433</v>
      </c>
      <c r="F116" s="510"/>
      <c r="G116" s="510"/>
      <c r="H116" s="527">
        <v>0</v>
      </c>
      <c r="I116" s="510">
        <v>1</v>
      </c>
      <c r="J116" s="510">
        <v>74.08</v>
      </c>
      <c r="K116" s="527">
        <v>1</v>
      </c>
      <c r="L116" s="510">
        <v>1</v>
      </c>
      <c r="M116" s="511">
        <v>74.08</v>
      </c>
    </row>
    <row r="117" spans="1:13" ht="14.4" customHeight="1" x14ac:dyDescent="0.3">
      <c r="A117" s="505" t="s">
        <v>492</v>
      </c>
      <c r="B117" s="506" t="s">
        <v>1707</v>
      </c>
      <c r="C117" s="506" t="s">
        <v>1434</v>
      </c>
      <c r="D117" s="506" t="s">
        <v>924</v>
      </c>
      <c r="E117" s="506" t="s">
        <v>1435</v>
      </c>
      <c r="F117" s="510"/>
      <c r="G117" s="510"/>
      <c r="H117" s="527">
        <v>0</v>
      </c>
      <c r="I117" s="510">
        <v>1</v>
      </c>
      <c r="J117" s="510">
        <v>94.28</v>
      </c>
      <c r="K117" s="527">
        <v>1</v>
      </c>
      <c r="L117" s="510">
        <v>1</v>
      </c>
      <c r="M117" s="511">
        <v>94.28</v>
      </c>
    </row>
    <row r="118" spans="1:13" ht="14.4" customHeight="1" x14ac:dyDescent="0.3">
      <c r="A118" s="505" t="s">
        <v>492</v>
      </c>
      <c r="B118" s="506" t="s">
        <v>1707</v>
      </c>
      <c r="C118" s="506" t="s">
        <v>926</v>
      </c>
      <c r="D118" s="506" t="s">
        <v>656</v>
      </c>
      <c r="E118" s="506" t="s">
        <v>927</v>
      </c>
      <c r="F118" s="510"/>
      <c r="G118" s="510"/>
      <c r="H118" s="527">
        <v>0</v>
      </c>
      <c r="I118" s="510">
        <v>3</v>
      </c>
      <c r="J118" s="510">
        <v>252.54000000000002</v>
      </c>
      <c r="K118" s="527">
        <v>1</v>
      </c>
      <c r="L118" s="510">
        <v>3</v>
      </c>
      <c r="M118" s="511">
        <v>252.54000000000002</v>
      </c>
    </row>
    <row r="119" spans="1:13" ht="14.4" customHeight="1" x14ac:dyDescent="0.3">
      <c r="A119" s="505" t="s">
        <v>492</v>
      </c>
      <c r="B119" s="506" t="s">
        <v>1707</v>
      </c>
      <c r="C119" s="506" t="s">
        <v>1438</v>
      </c>
      <c r="D119" s="506" t="s">
        <v>924</v>
      </c>
      <c r="E119" s="506" t="s">
        <v>1439</v>
      </c>
      <c r="F119" s="510">
        <v>1</v>
      </c>
      <c r="G119" s="510">
        <v>105.23</v>
      </c>
      <c r="H119" s="527">
        <v>1</v>
      </c>
      <c r="I119" s="510"/>
      <c r="J119" s="510"/>
      <c r="K119" s="527">
        <v>0</v>
      </c>
      <c r="L119" s="510">
        <v>1</v>
      </c>
      <c r="M119" s="511">
        <v>105.23</v>
      </c>
    </row>
    <row r="120" spans="1:13" ht="14.4" customHeight="1" x14ac:dyDescent="0.3">
      <c r="A120" s="505" t="s">
        <v>492</v>
      </c>
      <c r="B120" s="506" t="s">
        <v>1707</v>
      </c>
      <c r="C120" s="506" t="s">
        <v>1440</v>
      </c>
      <c r="D120" s="506" t="s">
        <v>924</v>
      </c>
      <c r="E120" s="506" t="s">
        <v>1441</v>
      </c>
      <c r="F120" s="510">
        <v>3</v>
      </c>
      <c r="G120" s="510">
        <v>252.54000000000002</v>
      </c>
      <c r="H120" s="527">
        <v>1</v>
      </c>
      <c r="I120" s="510"/>
      <c r="J120" s="510"/>
      <c r="K120" s="527">
        <v>0</v>
      </c>
      <c r="L120" s="510">
        <v>3</v>
      </c>
      <c r="M120" s="511">
        <v>252.54000000000002</v>
      </c>
    </row>
    <row r="121" spans="1:13" ht="14.4" customHeight="1" x14ac:dyDescent="0.3">
      <c r="A121" s="505" t="s">
        <v>492</v>
      </c>
      <c r="B121" s="506" t="s">
        <v>1707</v>
      </c>
      <c r="C121" s="506" t="s">
        <v>1436</v>
      </c>
      <c r="D121" s="506" t="s">
        <v>656</v>
      </c>
      <c r="E121" s="506" t="s">
        <v>1437</v>
      </c>
      <c r="F121" s="510"/>
      <c r="G121" s="510"/>
      <c r="H121" s="527">
        <v>0</v>
      </c>
      <c r="I121" s="510">
        <v>4</v>
      </c>
      <c r="J121" s="510">
        <v>252.56</v>
      </c>
      <c r="K121" s="527">
        <v>1</v>
      </c>
      <c r="L121" s="510">
        <v>4</v>
      </c>
      <c r="M121" s="511">
        <v>252.56</v>
      </c>
    </row>
    <row r="122" spans="1:13" ht="14.4" customHeight="1" x14ac:dyDescent="0.3">
      <c r="A122" s="505" t="s">
        <v>492</v>
      </c>
      <c r="B122" s="506" t="s">
        <v>1707</v>
      </c>
      <c r="C122" s="506" t="s">
        <v>655</v>
      </c>
      <c r="D122" s="506" t="s">
        <v>656</v>
      </c>
      <c r="E122" s="506" t="s">
        <v>657</v>
      </c>
      <c r="F122" s="510"/>
      <c r="G122" s="510"/>
      <c r="H122" s="527">
        <v>0</v>
      </c>
      <c r="I122" s="510">
        <v>4</v>
      </c>
      <c r="J122" s="510">
        <v>196.32</v>
      </c>
      <c r="K122" s="527">
        <v>1</v>
      </c>
      <c r="L122" s="510">
        <v>4</v>
      </c>
      <c r="M122" s="511">
        <v>196.32</v>
      </c>
    </row>
    <row r="123" spans="1:13" ht="14.4" customHeight="1" x14ac:dyDescent="0.3">
      <c r="A123" s="505" t="s">
        <v>492</v>
      </c>
      <c r="B123" s="506" t="s">
        <v>1708</v>
      </c>
      <c r="C123" s="506" t="s">
        <v>989</v>
      </c>
      <c r="D123" s="506" t="s">
        <v>990</v>
      </c>
      <c r="E123" s="506" t="s">
        <v>596</v>
      </c>
      <c r="F123" s="510">
        <v>2</v>
      </c>
      <c r="G123" s="510">
        <v>145.1</v>
      </c>
      <c r="H123" s="527">
        <v>1</v>
      </c>
      <c r="I123" s="510"/>
      <c r="J123" s="510"/>
      <c r="K123" s="527">
        <v>0</v>
      </c>
      <c r="L123" s="510">
        <v>2</v>
      </c>
      <c r="M123" s="511">
        <v>145.1</v>
      </c>
    </row>
    <row r="124" spans="1:13" ht="14.4" customHeight="1" x14ac:dyDescent="0.3">
      <c r="A124" s="505" t="s">
        <v>492</v>
      </c>
      <c r="B124" s="506" t="s">
        <v>1708</v>
      </c>
      <c r="C124" s="506" t="s">
        <v>991</v>
      </c>
      <c r="D124" s="506" t="s">
        <v>992</v>
      </c>
      <c r="E124" s="506" t="s">
        <v>993</v>
      </c>
      <c r="F124" s="510">
        <v>5</v>
      </c>
      <c r="G124" s="510">
        <v>181.35000000000002</v>
      </c>
      <c r="H124" s="527">
        <v>1</v>
      </c>
      <c r="I124" s="510"/>
      <c r="J124" s="510"/>
      <c r="K124" s="527">
        <v>0</v>
      </c>
      <c r="L124" s="510">
        <v>5</v>
      </c>
      <c r="M124" s="511">
        <v>181.35000000000002</v>
      </c>
    </row>
    <row r="125" spans="1:13" ht="14.4" customHeight="1" x14ac:dyDescent="0.3">
      <c r="A125" s="505" t="s">
        <v>492</v>
      </c>
      <c r="B125" s="506" t="s">
        <v>1708</v>
      </c>
      <c r="C125" s="506" t="s">
        <v>994</v>
      </c>
      <c r="D125" s="506" t="s">
        <v>992</v>
      </c>
      <c r="E125" s="506" t="s">
        <v>993</v>
      </c>
      <c r="F125" s="510">
        <v>2</v>
      </c>
      <c r="G125" s="510">
        <v>72.540000000000006</v>
      </c>
      <c r="H125" s="527">
        <v>1</v>
      </c>
      <c r="I125" s="510"/>
      <c r="J125" s="510"/>
      <c r="K125" s="527">
        <v>0</v>
      </c>
      <c r="L125" s="510">
        <v>2</v>
      </c>
      <c r="M125" s="511">
        <v>72.540000000000006</v>
      </c>
    </row>
    <row r="126" spans="1:13" ht="14.4" customHeight="1" x14ac:dyDescent="0.3">
      <c r="A126" s="505" t="s">
        <v>492</v>
      </c>
      <c r="B126" s="506" t="s">
        <v>1708</v>
      </c>
      <c r="C126" s="506" t="s">
        <v>995</v>
      </c>
      <c r="D126" s="506" t="s">
        <v>992</v>
      </c>
      <c r="E126" s="506" t="s">
        <v>996</v>
      </c>
      <c r="F126" s="510">
        <v>1</v>
      </c>
      <c r="G126" s="510">
        <v>121.75</v>
      </c>
      <c r="H126" s="527">
        <v>1</v>
      </c>
      <c r="I126" s="510"/>
      <c r="J126" s="510"/>
      <c r="K126" s="527">
        <v>0</v>
      </c>
      <c r="L126" s="510">
        <v>1</v>
      </c>
      <c r="M126" s="511">
        <v>121.75</v>
      </c>
    </row>
    <row r="127" spans="1:13" ht="14.4" customHeight="1" x14ac:dyDescent="0.3">
      <c r="A127" s="505" t="s">
        <v>492</v>
      </c>
      <c r="B127" s="506" t="s">
        <v>1708</v>
      </c>
      <c r="C127" s="506" t="s">
        <v>997</v>
      </c>
      <c r="D127" s="506" t="s">
        <v>998</v>
      </c>
      <c r="E127" s="506" t="s">
        <v>993</v>
      </c>
      <c r="F127" s="510">
        <v>1</v>
      </c>
      <c r="G127" s="510">
        <v>36.270000000000003</v>
      </c>
      <c r="H127" s="527">
        <v>1</v>
      </c>
      <c r="I127" s="510"/>
      <c r="J127" s="510"/>
      <c r="K127" s="527">
        <v>0</v>
      </c>
      <c r="L127" s="510">
        <v>1</v>
      </c>
      <c r="M127" s="511">
        <v>36.270000000000003</v>
      </c>
    </row>
    <row r="128" spans="1:13" ht="14.4" customHeight="1" x14ac:dyDescent="0.3">
      <c r="A128" s="505" t="s">
        <v>492</v>
      </c>
      <c r="B128" s="506" t="s">
        <v>1708</v>
      </c>
      <c r="C128" s="506" t="s">
        <v>934</v>
      </c>
      <c r="D128" s="506" t="s">
        <v>660</v>
      </c>
      <c r="E128" s="506" t="s">
        <v>596</v>
      </c>
      <c r="F128" s="510"/>
      <c r="G128" s="510"/>
      <c r="H128" s="527">
        <v>0</v>
      </c>
      <c r="I128" s="510">
        <v>2</v>
      </c>
      <c r="J128" s="510">
        <v>145.1</v>
      </c>
      <c r="K128" s="527">
        <v>1</v>
      </c>
      <c r="L128" s="510">
        <v>2</v>
      </c>
      <c r="M128" s="511">
        <v>145.1</v>
      </c>
    </row>
    <row r="129" spans="1:13" ht="14.4" customHeight="1" x14ac:dyDescent="0.3">
      <c r="A129" s="505" t="s">
        <v>492</v>
      </c>
      <c r="B129" s="506" t="s">
        <v>1709</v>
      </c>
      <c r="C129" s="506" t="s">
        <v>1333</v>
      </c>
      <c r="D129" s="506" t="s">
        <v>1334</v>
      </c>
      <c r="E129" s="506" t="s">
        <v>1335</v>
      </c>
      <c r="F129" s="510"/>
      <c r="G129" s="510"/>
      <c r="H129" s="527"/>
      <c r="I129" s="510">
        <v>3</v>
      </c>
      <c r="J129" s="510">
        <v>0</v>
      </c>
      <c r="K129" s="527"/>
      <c r="L129" s="510">
        <v>3</v>
      </c>
      <c r="M129" s="511">
        <v>0</v>
      </c>
    </row>
    <row r="130" spans="1:13" ht="14.4" customHeight="1" x14ac:dyDescent="0.3">
      <c r="A130" s="505" t="s">
        <v>492</v>
      </c>
      <c r="B130" s="506" t="s">
        <v>1710</v>
      </c>
      <c r="C130" s="506" t="s">
        <v>1197</v>
      </c>
      <c r="D130" s="506" t="s">
        <v>1198</v>
      </c>
      <c r="E130" s="506" t="s">
        <v>1199</v>
      </c>
      <c r="F130" s="510"/>
      <c r="G130" s="510"/>
      <c r="H130" s="527">
        <v>0</v>
      </c>
      <c r="I130" s="510">
        <v>4</v>
      </c>
      <c r="J130" s="510">
        <v>1465.24</v>
      </c>
      <c r="K130" s="527">
        <v>1</v>
      </c>
      <c r="L130" s="510">
        <v>4</v>
      </c>
      <c r="M130" s="511">
        <v>1465.24</v>
      </c>
    </row>
    <row r="131" spans="1:13" ht="14.4" customHeight="1" x14ac:dyDescent="0.3">
      <c r="A131" s="505" t="s">
        <v>492</v>
      </c>
      <c r="B131" s="506" t="s">
        <v>1711</v>
      </c>
      <c r="C131" s="506" t="s">
        <v>1399</v>
      </c>
      <c r="D131" s="506" t="s">
        <v>1400</v>
      </c>
      <c r="E131" s="506" t="s">
        <v>937</v>
      </c>
      <c r="F131" s="510">
        <v>1</v>
      </c>
      <c r="G131" s="510">
        <v>0</v>
      </c>
      <c r="H131" s="527"/>
      <c r="I131" s="510"/>
      <c r="J131" s="510"/>
      <c r="K131" s="527"/>
      <c r="L131" s="510">
        <v>1</v>
      </c>
      <c r="M131" s="511">
        <v>0</v>
      </c>
    </row>
    <row r="132" spans="1:13" ht="14.4" customHeight="1" x14ac:dyDescent="0.3">
      <c r="A132" s="505" t="s">
        <v>492</v>
      </c>
      <c r="B132" s="506" t="s">
        <v>1711</v>
      </c>
      <c r="C132" s="506" t="s">
        <v>1397</v>
      </c>
      <c r="D132" s="506" t="s">
        <v>982</v>
      </c>
      <c r="E132" s="506" t="s">
        <v>1398</v>
      </c>
      <c r="F132" s="510"/>
      <c r="G132" s="510"/>
      <c r="H132" s="527"/>
      <c r="I132" s="510">
        <v>7</v>
      </c>
      <c r="J132" s="510">
        <v>0</v>
      </c>
      <c r="K132" s="527"/>
      <c r="L132" s="510">
        <v>7</v>
      </c>
      <c r="M132" s="511">
        <v>0</v>
      </c>
    </row>
    <row r="133" spans="1:13" ht="14.4" customHeight="1" x14ac:dyDescent="0.3">
      <c r="A133" s="505" t="s">
        <v>492</v>
      </c>
      <c r="B133" s="506" t="s">
        <v>1712</v>
      </c>
      <c r="C133" s="506" t="s">
        <v>1401</v>
      </c>
      <c r="D133" s="506" t="s">
        <v>902</v>
      </c>
      <c r="E133" s="506" t="s">
        <v>1402</v>
      </c>
      <c r="F133" s="510"/>
      <c r="G133" s="510"/>
      <c r="H133" s="527">
        <v>0</v>
      </c>
      <c r="I133" s="510">
        <v>7</v>
      </c>
      <c r="J133" s="510">
        <v>37376.639999999999</v>
      </c>
      <c r="K133" s="527">
        <v>1</v>
      </c>
      <c r="L133" s="510">
        <v>7</v>
      </c>
      <c r="M133" s="511">
        <v>37376.639999999999</v>
      </c>
    </row>
    <row r="134" spans="1:13" ht="14.4" customHeight="1" x14ac:dyDescent="0.3">
      <c r="A134" s="505" t="s">
        <v>492</v>
      </c>
      <c r="B134" s="506" t="s">
        <v>1712</v>
      </c>
      <c r="C134" s="506" t="s">
        <v>904</v>
      </c>
      <c r="D134" s="506" t="s">
        <v>902</v>
      </c>
      <c r="E134" s="506" t="s">
        <v>905</v>
      </c>
      <c r="F134" s="510"/>
      <c r="G134" s="510"/>
      <c r="H134" s="527">
        <v>0</v>
      </c>
      <c r="I134" s="510">
        <v>2</v>
      </c>
      <c r="J134" s="510">
        <v>5339.5</v>
      </c>
      <c r="K134" s="527">
        <v>1</v>
      </c>
      <c r="L134" s="510">
        <v>2</v>
      </c>
      <c r="M134" s="511">
        <v>5339.5</v>
      </c>
    </row>
    <row r="135" spans="1:13" ht="14.4" customHeight="1" x14ac:dyDescent="0.3">
      <c r="A135" s="505" t="s">
        <v>492</v>
      </c>
      <c r="B135" s="506" t="s">
        <v>1713</v>
      </c>
      <c r="C135" s="506" t="s">
        <v>505</v>
      </c>
      <c r="D135" s="506" t="s">
        <v>506</v>
      </c>
      <c r="E135" s="506" t="s">
        <v>507</v>
      </c>
      <c r="F135" s="510"/>
      <c r="G135" s="510"/>
      <c r="H135" s="527">
        <v>0</v>
      </c>
      <c r="I135" s="510">
        <v>1</v>
      </c>
      <c r="J135" s="510">
        <v>327.49</v>
      </c>
      <c r="K135" s="527">
        <v>1</v>
      </c>
      <c r="L135" s="510">
        <v>1</v>
      </c>
      <c r="M135" s="511">
        <v>327.49</v>
      </c>
    </row>
    <row r="136" spans="1:13" ht="14.4" customHeight="1" x14ac:dyDescent="0.3">
      <c r="A136" s="505" t="s">
        <v>492</v>
      </c>
      <c r="B136" s="506" t="s">
        <v>1714</v>
      </c>
      <c r="C136" s="506" t="s">
        <v>911</v>
      </c>
      <c r="D136" s="506" t="s">
        <v>912</v>
      </c>
      <c r="E136" s="506" t="s">
        <v>913</v>
      </c>
      <c r="F136" s="510"/>
      <c r="G136" s="510"/>
      <c r="H136" s="527">
        <v>0</v>
      </c>
      <c r="I136" s="510">
        <v>4</v>
      </c>
      <c r="J136" s="510">
        <v>1656.28</v>
      </c>
      <c r="K136" s="527">
        <v>1</v>
      </c>
      <c r="L136" s="510">
        <v>4</v>
      </c>
      <c r="M136" s="511">
        <v>1656.28</v>
      </c>
    </row>
    <row r="137" spans="1:13" ht="14.4" customHeight="1" x14ac:dyDescent="0.3">
      <c r="A137" s="505" t="s">
        <v>493</v>
      </c>
      <c r="B137" s="506" t="s">
        <v>1696</v>
      </c>
      <c r="C137" s="506" t="s">
        <v>501</v>
      </c>
      <c r="D137" s="506" t="s">
        <v>502</v>
      </c>
      <c r="E137" s="506" t="s">
        <v>503</v>
      </c>
      <c r="F137" s="510"/>
      <c r="G137" s="510"/>
      <c r="H137" s="527">
        <v>0</v>
      </c>
      <c r="I137" s="510">
        <v>1</v>
      </c>
      <c r="J137" s="510">
        <v>352.37</v>
      </c>
      <c r="K137" s="527">
        <v>1</v>
      </c>
      <c r="L137" s="510">
        <v>1</v>
      </c>
      <c r="M137" s="511">
        <v>352.37</v>
      </c>
    </row>
    <row r="138" spans="1:13" ht="14.4" customHeight="1" x14ac:dyDescent="0.3">
      <c r="A138" s="505" t="s">
        <v>493</v>
      </c>
      <c r="B138" s="506" t="s">
        <v>1713</v>
      </c>
      <c r="C138" s="506" t="s">
        <v>505</v>
      </c>
      <c r="D138" s="506" t="s">
        <v>506</v>
      </c>
      <c r="E138" s="506" t="s">
        <v>507</v>
      </c>
      <c r="F138" s="510"/>
      <c r="G138" s="510"/>
      <c r="H138" s="527">
        <v>0</v>
      </c>
      <c r="I138" s="510">
        <v>1</v>
      </c>
      <c r="J138" s="510">
        <v>327.49</v>
      </c>
      <c r="K138" s="527">
        <v>1</v>
      </c>
      <c r="L138" s="510">
        <v>1</v>
      </c>
      <c r="M138" s="511">
        <v>327.49</v>
      </c>
    </row>
    <row r="139" spans="1:13" ht="14.4" customHeight="1" x14ac:dyDescent="0.3">
      <c r="A139" s="505" t="s">
        <v>494</v>
      </c>
      <c r="B139" s="506" t="s">
        <v>1674</v>
      </c>
      <c r="C139" s="506" t="s">
        <v>649</v>
      </c>
      <c r="D139" s="506" t="s">
        <v>650</v>
      </c>
      <c r="E139" s="506" t="s">
        <v>651</v>
      </c>
      <c r="F139" s="510"/>
      <c r="G139" s="510"/>
      <c r="H139" s="527">
        <v>0</v>
      </c>
      <c r="I139" s="510">
        <v>1</v>
      </c>
      <c r="J139" s="510">
        <v>184.74</v>
      </c>
      <c r="K139" s="527">
        <v>1</v>
      </c>
      <c r="L139" s="510">
        <v>1</v>
      </c>
      <c r="M139" s="511">
        <v>184.74</v>
      </c>
    </row>
    <row r="140" spans="1:13" ht="14.4" customHeight="1" x14ac:dyDescent="0.3">
      <c r="A140" s="505" t="s">
        <v>494</v>
      </c>
      <c r="B140" s="506" t="s">
        <v>1676</v>
      </c>
      <c r="C140" s="506" t="s">
        <v>952</v>
      </c>
      <c r="D140" s="506" t="s">
        <v>953</v>
      </c>
      <c r="E140" s="506" t="s">
        <v>954</v>
      </c>
      <c r="F140" s="510">
        <v>1</v>
      </c>
      <c r="G140" s="510">
        <v>300.33</v>
      </c>
      <c r="H140" s="527">
        <v>1</v>
      </c>
      <c r="I140" s="510"/>
      <c r="J140" s="510"/>
      <c r="K140" s="527">
        <v>0</v>
      </c>
      <c r="L140" s="510">
        <v>1</v>
      </c>
      <c r="M140" s="511">
        <v>300.33</v>
      </c>
    </row>
    <row r="141" spans="1:13" ht="14.4" customHeight="1" x14ac:dyDescent="0.3">
      <c r="A141" s="505" t="s">
        <v>494</v>
      </c>
      <c r="B141" s="506" t="s">
        <v>1679</v>
      </c>
      <c r="C141" s="506" t="s">
        <v>978</v>
      </c>
      <c r="D141" s="506" t="s">
        <v>891</v>
      </c>
      <c r="E141" s="506" t="s">
        <v>979</v>
      </c>
      <c r="F141" s="510">
        <v>1</v>
      </c>
      <c r="G141" s="510">
        <v>393.94</v>
      </c>
      <c r="H141" s="527">
        <v>1</v>
      </c>
      <c r="I141" s="510"/>
      <c r="J141" s="510"/>
      <c r="K141" s="527">
        <v>0</v>
      </c>
      <c r="L141" s="510">
        <v>1</v>
      </c>
      <c r="M141" s="511">
        <v>393.94</v>
      </c>
    </row>
    <row r="142" spans="1:13" ht="14.4" customHeight="1" x14ac:dyDescent="0.3">
      <c r="A142" s="505" t="s">
        <v>494</v>
      </c>
      <c r="B142" s="506" t="s">
        <v>1685</v>
      </c>
      <c r="C142" s="506" t="s">
        <v>798</v>
      </c>
      <c r="D142" s="506" t="s">
        <v>799</v>
      </c>
      <c r="E142" s="506" t="s">
        <v>800</v>
      </c>
      <c r="F142" s="510"/>
      <c r="G142" s="510"/>
      <c r="H142" s="527">
        <v>0</v>
      </c>
      <c r="I142" s="510">
        <v>2</v>
      </c>
      <c r="J142" s="510">
        <v>82.64</v>
      </c>
      <c r="K142" s="527">
        <v>1</v>
      </c>
      <c r="L142" s="510">
        <v>2</v>
      </c>
      <c r="M142" s="511">
        <v>82.64</v>
      </c>
    </row>
    <row r="143" spans="1:13" ht="14.4" customHeight="1" x14ac:dyDescent="0.3">
      <c r="A143" s="505" t="s">
        <v>494</v>
      </c>
      <c r="B143" s="506" t="s">
        <v>1687</v>
      </c>
      <c r="C143" s="506" t="s">
        <v>941</v>
      </c>
      <c r="D143" s="506" t="s">
        <v>568</v>
      </c>
      <c r="E143" s="506" t="s">
        <v>694</v>
      </c>
      <c r="F143" s="510"/>
      <c r="G143" s="510"/>
      <c r="H143" s="527">
        <v>0</v>
      </c>
      <c r="I143" s="510">
        <v>3</v>
      </c>
      <c r="J143" s="510">
        <v>52.679999999999993</v>
      </c>
      <c r="K143" s="527">
        <v>1</v>
      </c>
      <c r="L143" s="510">
        <v>3</v>
      </c>
      <c r="M143" s="511">
        <v>52.679999999999993</v>
      </c>
    </row>
    <row r="144" spans="1:13" ht="14.4" customHeight="1" x14ac:dyDescent="0.3">
      <c r="A144" s="505" t="s">
        <v>494</v>
      </c>
      <c r="B144" s="506" t="s">
        <v>1691</v>
      </c>
      <c r="C144" s="506" t="s">
        <v>935</v>
      </c>
      <c r="D144" s="506" t="s">
        <v>556</v>
      </c>
      <c r="E144" s="506" t="s">
        <v>736</v>
      </c>
      <c r="F144" s="510"/>
      <c r="G144" s="510"/>
      <c r="H144" s="527">
        <v>0</v>
      </c>
      <c r="I144" s="510">
        <v>1</v>
      </c>
      <c r="J144" s="510">
        <v>186.55</v>
      </c>
      <c r="K144" s="527">
        <v>1</v>
      </c>
      <c r="L144" s="510">
        <v>1</v>
      </c>
      <c r="M144" s="511">
        <v>186.55</v>
      </c>
    </row>
    <row r="145" spans="1:13" ht="14.4" customHeight="1" x14ac:dyDescent="0.3">
      <c r="A145" s="505" t="s">
        <v>494</v>
      </c>
      <c r="B145" s="506" t="s">
        <v>1691</v>
      </c>
      <c r="C145" s="506" t="s">
        <v>555</v>
      </c>
      <c r="D145" s="506" t="s">
        <v>556</v>
      </c>
      <c r="E145" s="506" t="s">
        <v>557</v>
      </c>
      <c r="F145" s="510"/>
      <c r="G145" s="510"/>
      <c r="H145" s="527">
        <v>0</v>
      </c>
      <c r="I145" s="510">
        <v>1</v>
      </c>
      <c r="J145" s="510">
        <v>31.09</v>
      </c>
      <c r="K145" s="527">
        <v>1</v>
      </c>
      <c r="L145" s="510">
        <v>1</v>
      </c>
      <c r="M145" s="511">
        <v>31.09</v>
      </c>
    </row>
    <row r="146" spans="1:13" ht="14.4" customHeight="1" x14ac:dyDescent="0.3">
      <c r="A146" s="505" t="s">
        <v>494</v>
      </c>
      <c r="B146" s="506" t="s">
        <v>1693</v>
      </c>
      <c r="C146" s="506" t="s">
        <v>515</v>
      </c>
      <c r="D146" s="506" t="s">
        <v>516</v>
      </c>
      <c r="E146" s="506" t="s">
        <v>517</v>
      </c>
      <c r="F146" s="510"/>
      <c r="G146" s="510"/>
      <c r="H146" s="527">
        <v>0</v>
      </c>
      <c r="I146" s="510">
        <v>4</v>
      </c>
      <c r="J146" s="510">
        <v>190.8</v>
      </c>
      <c r="K146" s="527">
        <v>1</v>
      </c>
      <c r="L146" s="510">
        <v>4</v>
      </c>
      <c r="M146" s="511">
        <v>190.8</v>
      </c>
    </row>
    <row r="147" spans="1:13" ht="14.4" customHeight="1" x14ac:dyDescent="0.3">
      <c r="A147" s="505" t="s">
        <v>494</v>
      </c>
      <c r="B147" s="506" t="s">
        <v>1694</v>
      </c>
      <c r="C147" s="506" t="s">
        <v>831</v>
      </c>
      <c r="D147" s="506" t="s">
        <v>832</v>
      </c>
      <c r="E147" s="506" t="s">
        <v>833</v>
      </c>
      <c r="F147" s="510"/>
      <c r="G147" s="510"/>
      <c r="H147" s="527">
        <v>0</v>
      </c>
      <c r="I147" s="510">
        <v>4</v>
      </c>
      <c r="J147" s="510">
        <v>63.6</v>
      </c>
      <c r="K147" s="527">
        <v>1</v>
      </c>
      <c r="L147" s="510">
        <v>4</v>
      </c>
      <c r="M147" s="511">
        <v>63.6</v>
      </c>
    </row>
    <row r="148" spans="1:13" ht="14.4" customHeight="1" x14ac:dyDescent="0.3">
      <c r="A148" s="505" t="s">
        <v>494</v>
      </c>
      <c r="B148" s="506" t="s">
        <v>1696</v>
      </c>
      <c r="C148" s="506" t="s">
        <v>618</v>
      </c>
      <c r="D148" s="506" t="s">
        <v>502</v>
      </c>
      <c r="E148" s="506" t="s">
        <v>619</v>
      </c>
      <c r="F148" s="510"/>
      <c r="G148" s="510"/>
      <c r="H148" s="527">
        <v>0</v>
      </c>
      <c r="I148" s="510">
        <v>3</v>
      </c>
      <c r="J148" s="510">
        <v>352.38</v>
      </c>
      <c r="K148" s="527">
        <v>1</v>
      </c>
      <c r="L148" s="510">
        <v>3</v>
      </c>
      <c r="M148" s="511">
        <v>352.38</v>
      </c>
    </row>
    <row r="149" spans="1:13" ht="14.4" customHeight="1" x14ac:dyDescent="0.3">
      <c r="A149" s="505" t="s">
        <v>494</v>
      </c>
      <c r="B149" s="506" t="s">
        <v>1696</v>
      </c>
      <c r="C149" s="506" t="s">
        <v>501</v>
      </c>
      <c r="D149" s="506" t="s">
        <v>502</v>
      </c>
      <c r="E149" s="506" t="s">
        <v>503</v>
      </c>
      <c r="F149" s="510"/>
      <c r="G149" s="510"/>
      <c r="H149" s="527">
        <v>0</v>
      </c>
      <c r="I149" s="510">
        <v>1</v>
      </c>
      <c r="J149" s="510">
        <v>352.37</v>
      </c>
      <c r="K149" s="527">
        <v>1</v>
      </c>
      <c r="L149" s="510">
        <v>1</v>
      </c>
      <c r="M149" s="511">
        <v>352.37</v>
      </c>
    </row>
    <row r="150" spans="1:13" ht="14.4" customHeight="1" x14ac:dyDescent="0.3">
      <c r="A150" s="505" t="s">
        <v>494</v>
      </c>
      <c r="B150" s="506" t="s">
        <v>1696</v>
      </c>
      <c r="C150" s="506" t="s">
        <v>968</v>
      </c>
      <c r="D150" s="506" t="s">
        <v>502</v>
      </c>
      <c r="E150" s="506" t="s">
        <v>969</v>
      </c>
      <c r="F150" s="510"/>
      <c r="G150" s="510"/>
      <c r="H150" s="527">
        <v>0</v>
      </c>
      <c r="I150" s="510">
        <v>3</v>
      </c>
      <c r="J150" s="510">
        <v>511.29</v>
      </c>
      <c r="K150" s="527">
        <v>1</v>
      </c>
      <c r="L150" s="510">
        <v>3</v>
      </c>
      <c r="M150" s="511">
        <v>511.29</v>
      </c>
    </row>
    <row r="151" spans="1:13" ht="14.4" customHeight="1" x14ac:dyDescent="0.3">
      <c r="A151" s="505" t="s">
        <v>494</v>
      </c>
      <c r="B151" s="506" t="s">
        <v>1698</v>
      </c>
      <c r="C151" s="506" t="s">
        <v>869</v>
      </c>
      <c r="D151" s="506" t="s">
        <v>870</v>
      </c>
      <c r="E151" s="506" t="s">
        <v>871</v>
      </c>
      <c r="F151" s="510"/>
      <c r="G151" s="510"/>
      <c r="H151" s="527">
        <v>0</v>
      </c>
      <c r="I151" s="510">
        <v>1</v>
      </c>
      <c r="J151" s="510">
        <v>79.11</v>
      </c>
      <c r="K151" s="527">
        <v>1</v>
      </c>
      <c r="L151" s="510">
        <v>1</v>
      </c>
      <c r="M151" s="511">
        <v>79.11</v>
      </c>
    </row>
    <row r="152" spans="1:13" ht="14.4" customHeight="1" x14ac:dyDescent="0.3">
      <c r="A152" s="505" t="s">
        <v>494</v>
      </c>
      <c r="B152" s="506" t="s">
        <v>1699</v>
      </c>
      <c r="C152" s="506" t="s">
        <v>959</v>
      </c>
      <c r="D152" s="506" t="s">
        <v>960</v>
      </c>
      <c r="E152" s="506" t="s">
        <v>961</v>
      </c>
      <c r="F152" s="510"/>
      <c r="G152" s="510"/>
      <c r="H152" s="527">
        <v>0</v>
      </c>
      <c r="I152" s="510">
        <v>1</v>
      </c>
      <c r="J152" s="510">
        <v>77.790000000000006</v>
      </c>
      <c r="K152" s="527">
        <v>1</v>
      </c>
      <c r="L152" s="510">
        <v>1</v>
      </c>
      <c r="M152" s="511">
        <v>77.790000000000006</v>
      </c>
    </row>
    <row r="153" spans="1:13" ht="14.4" customHeight="1" x14ac:dyDescent="0.3">
      <c r="A153" s="505" t="s">
        <v>494</v>
      </c>
      <c r="B153" s="506" t="s">
        <v>1701</v>
      </c>
      <c r="C153" s="506" t="s">
        <v>645</v>
      </c>
      <c r="D153" s="506" t="s">
        <v>646</v>
      </c>
      <c r="E153" s="506" t="s">
        <v>647</v>
      </c>
      <c r="F153" s="510"/>
      <c r="G153" s="510"/>
      <c r="H153" s="527">
        <v>0</v>
      </c>
      <c r="I153" s="510">
        <v>6</v>
      </c>
      <c r="J153" s="510">
        <v>617.09999999999991</v>
      </c>
      <c r="K153" s="527">
        <v>1</v>
      </c>
      <c r="L153" s="510">
        <v>6</v>
      </c>
      <c r="M153" s="511">
        <v>617.09999999999991</v>
      </c>
    </row>
    <row r="154" spans="1:13" ht="14.4" customHeight="1" x14ac:dyDescent="0.3">
      <c r="A154" s="505" t="s">
        <v>494</v>
      </c>
      <c r="B154" s="506" t="s">
        <v>1715</v>
      </c>
      <c r="C154" s="506" t="s">
        <v>975</v>
      </c>
      <c r="D154" s="506" t="s">
        <v>976</v>
      </c>
      <c r="E154" s="506" t="s">
        <v>977</v>
      </c>
      <c r="F154" s="510"/>
      <c r="G154" s="510"/>
      <c r="H154" s="527">
        <v>0</v>
      </c>
      <c r="I154" s="510">
        <v>1</v>
      </c>
      <c r="J154" s="510">
        <v>155.30000000000001</v>
      </c>
      <c r="K154" s="527">
        <v>1</v>
      </c>
      <c r="L154" s="510">
        <v>1</v>
      </c>
      <c r="M154" s="511">
        <v>155.30000000000001</v>
      </c>
    </row>
    <row r="155" spans="1:13" ht="14.4" customHeight="1" x14ac:dyDescent="0.3">
      <c r="A155" s="505" t="s">
        <v>494</v>
      </c>
      <c r="B155" s="506" t="s">
        <v>1702</v>
      </c>
      <c r="C155" s="506" t="s">
        <v>666</v>
      </c>
      <c r="D155" s="506" t="s">
        <v>667</v>
      </c>
      <c r="E155" s="506" t="s">
        <v>668</v>
      </c>
      <c r="F155" s="510"/>
      <c r="G155" s="510"/>
      <c r="H155" s="527">
        <v>0</v>
      </c>
      <c r="I155" s="510">
        <v>1</v>
      </c>
      <c r="J155" s="510">
        <v>139.77000000000001</v>
      </c>
      <c r="K155" s="527">
        <v>1</v>
      </c>
      <c r="L155" s="510">
        <v>1</v>
      </c>
      <c r="M155" s="511">
        <v>139.77000000000001</v>
      </c>
    </row>
    <row r="156" spans="1:13" ht="14.4" customHeight="1" x14ac:dyDescent="0.3">
      <c r="A156" s="505" t="s">
        <v>494</v>
      </c>
      <c r="B156" s="506" t="s">
        <v>1702</v>
      </c>
      <c r="C156" s="506" t="s">
        <v>936</v>
      </c>
      <c r="D156" s="506" t="s">
        <v>560</v>
      </c>
      <c r="E156" s="506" t="s">
        <v>937</v>
      </c>
      <c r="F156" s="510">
        <v>1</v>
      </c>
      <c r="G156" s="510">
        <v>196.2</v>
      </c>
      <c r="H156" s="527">
        <v>1</v>
      </c>
      <c r="I156" s="510"/>
      <c r="J156" s="510"/>
      <c r="K156" s="527">
        <v>0</v>
      </c>
      <c r="L156" s="510">
        <v>1</v>
      </c>
      <c r="M156" s="511">
        <v>196.2</v>
      </c>
    </row>
    <row r="157" spans="1:13" ht="14.4" customHeight="1" x14ac:dyDescent="0.3">
      <c r="A157" s="505" t="s">
        <v>494</v>
      </c>
      <c r="B157" s="506" t="s">
        <v>1702</v>
      </c>
      <c r="C157" s="506" t="s">
        <v>671</v>
      </c>
      <c r="D157" s="506" t="s">
        <v>560</v>
      </c>
      <c r="E157" s="506" t="s">
        <v>631</v>
      </c>
      <c r="F157" s="510">
        <v>3</v>
      </c>
      <c r="G157" s="510">
        <v>543.33000000000004</v>
      </c>
      <c r="H157" s="527">
        <v>1</v>
      </c>
      <c r="I157" s="510"/>
      <c r="J157" s="510"/>
      <c r="K157" s="527">
        <v>0</v>
      </c>
      <c r="L157" s="510">
        <v>3</v>
      </c>
      <c r="M157" s="511">
        <v>543.33000000000004</v>
      </c>
    </row>
    <row r="158" spans="1:13" ht="14.4" customHeight="1" x14ac:dyDescent="0.3">
      <c r="A158" s="505" t="s">
        <v>494</v>
      </c>
      <c r="B158" s="506" t="s">
        <v>1703</v>
      </c>
      <c r="C158" s="506" t="s">
        <v>632</v>
      </c>
      <c r="D158" s="506" t="s">
        <v>628</v>
      </c>
      <c r="E158" s="506" t="s">
        <v>633</v>
      </c>
      <c r="F158" s="510"/>
      <c r="G158" s="510"/>
      <c r="H158" s="527">
        <v>0</v>
      </c>
      <c r="I158" s="510">
        <v>3</v>
      </c>
      <c r="J158" s="510">
        <v>279.54000000000002</v>
      </c>
      <c r="K158" s="527">
        <v>1</v>
      </c>
      <c r="L158" s="510">
        <v>3</v>
      </c>
      <c r="M158" s="511">
        <v>279.54000000000002</v>
      </c>
    </row>
    <row r="159" spans="1:13" ht="14.4" customHeight="1" x14ac:dyDescent="0.3">
      <c r="A159" s="505" t="s">
        <v>494</v>
      </c>
      <c r="B159" s="506" t="s">
        <v>1716</v>
      </c>
      <c r="C159" s="506" t="s">
        <v>571</v>
      </c>
      <c r="D159" s="506" t="s">
        <v>572</v>
      </c>
      <c r="E159" s="506" t="s">
        <v>573</v>
      </c>
      <c r="F159" s="510"/>
      <c r="G159" s="510"/>
      <c r="H159" s="527">
        <v>0</v>
      </c>
      <c r="I159" s="510">
        <v>1</v>
      </c>
      <c r="J159" s="510">
        <v>556.04</v>
      </c>
      <c r="K159" s="527">
        <v>1</v>
      </c>
      <c r="L159" s="510">
        <v>1</v>
      </c>
      <c r="M159" s="511">
        <v>556.04</v>
      </c>
    </row>
    <row r="160" spans="1:13" ht="14.4" customHeight="1" x14ac:dyDescent="0.3">
      <c r="A160" s="505" t="s">
        <v>494</v>
      </c>
      <c r="B160" s="506" t="s">
        <v>1708</v>
      </c>
      <c r="C160" s="506" t="s">
        <v>934</v>
      </c>
      <c r="D160" s="506" t="s">
        <v>660</v>
      </c>
      <c r="E160" s="506" t="s">
        <v>596</v>
      </c>
      <c r="F160" s="510"/>
      <c r="G160" s="510"/>
      <c r="H160" s="527">
        <v>0</v>
      </c>
      <c r="I160" s="510">
        <v>2</v>
      </c>
      <c r="J160" s="510">
        <v>145.1</v>
      </c>
      <c r="K160" s="527">
        <v>1</v>
      </c>
      <c r="L160" s="510">
        <v>2</v>
      </c>
      <c r="M160" s="511">
        <v>145.1</v>
      </c>
    </row>
    <row r="161" spans="1:13" ht="14.4" customHeight="1" x14ac:dyDescent="0.3">
      <c r="A161" s="505" t="s">
        <v>494</v>
      </c>
      <c r="B161" s="506" t="s">
        <v>1711</v>
      </c>
      <c r="C161" s="506" t="s">
        <v>981</v>
      </c>
      <c r="D161" s="506" t="s">
        <v>982</v>
      </c>
      <c r="E161" s="506" t="s">
        <v>983</v>
      </c>
      <c r="F161" s="510"/>
      <c r="G161" s="510"/>
      <c r="H161" s="527"/>
      <c r="I161" s="510">
        <v>2</v>
      </c>
      <c r="J161" s="510">
        <v>0</v>
      </c>
      <c r="K161" s="527"/>
      <c r="L161" s="510">
        <v>2</v>
      </c>
      <c r="M161" s="511">
        <v>0</v>
      </c>
    </row>
    <row r="162" spans="1:13" ht="14.4" customHeight="1" x14ac:dyDescent="0.3">
      <c r="A162" s="505" t="s">
        <v>494</v>
      </c>
      <c r="B162" s="506" t="s">
        <v>1712</v>
      </c>
      <c r="C162" s="506" t="s">
        <v>901</v>
      </c>
      <c r="D162" s="506" t="s">
        <v>902</v>
      </c>
      <c r="E162" s="506" t="s">
        <v>903</v>
      </c>
      <c r="F162" s="510"/>
      <c r="G162" s="510"/>
      <c r="H162" s="527">
        <v>0</v>
      </c>
      <c r="I162" s="510">
        <v>3</v>
      </c>
      <c r="J162" s="510">
        <v>5663.7000000000007</v>
      </c>
      <c r="K162" s="527">
        <v>1</v>
      </c>
      <c r="L162" s="510">
        <v>3</v>
      </c>
      <c r="M162" s="511">
        <v>5663.7000000000007</v>
      </c>
    </row>
    <row r="163" spans="1:13" ht="14.4" customHeight="1" x14ac:dyDescent="0.3">
      <c r="A163" s="505" t="s">
        <v>494</v>
      </c>
      <c r="B163" s="506" t="s">
        <v>1713</v>
      </c>
      <c r="C163" s="506" t="s">
        <v>652</v>
      </c>
      <c r="D163" s="506" t="s">
        <v>506</v>
      </c>
      <c r="E163" s="506" t="s">
        <v>653</v>
      </c>
      <c r="F163" s="510"/>
      <c r="G163" s="510"/>
      <c r="H163" s="527">
        <v>0</v>
      </c>
      <c r="I163" s="510">
        <v>1</v>
      </c>
      <c r="J163" s="510">
        <v>109.17</v>
      </c>
      <c r="K163" s="527">
        <v>1</v>
      </c>
      <c r="L163" s="510">
        <v>1</v>
      </c>
      <c r="M163" s="511">
        <v>109.17</v>
      </c>
    </row>
    <row r="164" spans="1:13" ht="14.4" customHeight="1" x14ac:dyDescent="0.3">
      <c r="A164" s="505" t="s">
        <v>494</v>
      </c>
      <c r="B164" s="506" t="s">
        <v>1713</v>
      </c>
      <c r="C164" s="506" t="s">
        <v>505</v>
      </c>
      <c r="D164" s="506" t="s">
        <v>506</v>
      </c>
      <c r="E164" s="506" t="s">
        <v>507</v>
      </c>
      <c r="F164" s="510"/>
      <c r="G164" s="510"/>
      <c r="H164" s="527">
        <v>0</v>
      </c>
      <c r="I164" s="510">
        <v>2</v>
      </c>
      <c r="J164" s="510">
        <v>654.98</v>
      </c>
      <c r="K164" s="527">
        <v>1</v>
      </c>
      <c r="L164" s="510">
        <v>2</v>
      </c>
      <c r="M164" s="511">
        <v>654.98</v>
      </c>
    </row>
    <row r="165" spans="1:13" ht="14.4" customHeight="1" x14ac:dyDescent="0.3">
      <c r="A165" s="505" t="s">
        <v>495</v>
      </c>
      <c r="B165" s="506" t="s">
        <v>1693</v>
      </c>
      <c r="C165" s="506" t="s">
        <v>540</v>
      </c>
      <c r="D165" s="506" t="s">
        <v>516</v>
      </c>
      <c r="E165" s="506" t="s">
        <v>541</v>
      </c>
      <c r="F165" s="510"/>
      <c r="G165" s="510"/>
      <c r="H165" s="527">
        <v>0</v>
      </c>
      <c r="I165" s="510">
        <v>1</v>
      </c>
      <c r="J165" s="510">
        <v>143.09</v>
      </c>
      <c r="K165" s="527">
        <v>1</v>
      </c>
      <c r="L165" s="510">
        <v>1</v>
      </c>
      <c r="M165" s="511">
        <v>143.09</v>
      </c>
    </row>
    <row r="166" spans="1:13" ht="14.4" customHeight="1" x14ac:dyDescent="0.3">
      <c r="A166" s="505" t="s">
        <v>495</v>
      </c>
      <c r="B166" s="506" t="s">
        <v>1713</v>
      </c>
      <c r="C166" s="506" t="s">
        <v>908</v>
      </c>
      <c r="D166" s="506" t="s">
        <v>506</v>
      </c>
      <c r="E166" s="506" t="s">
        <v>909</v>
      </c>
      <c r="F166" s="510"/>
      <c r="G166" s="510"/>
      <c r="H166" s="527">
        <v>0</v>
      </c>
      <c r="I166" s="510">
        <v>1</v>
      </c>
      <c r="J166" s="510">
        <v>218.32</v>
      </c>
      <c r="K166" s="527">
        <v>1</v>
      </c>
      <c r="L166" s="510">
        <v>1</v>
      </c>
      <c r="M166" s="511">
        <v>218.32</v>
      </c>
    </row>
    <row r="167" spans="1:13" ht="14.4" customHeight="1" x14ac:dyDescent="0.3">
      <c r="A167" s="505" t="s">
        <v>496</v>
      </c>
      <c r="B167" s="506" t="s">
        <v>1671</v>
      </c>
      <c r="C167" s="506" t="s">
        <v>1550</v>
      </c>
      <c r="D167" s="506" t="s">
        <v>613</v>
      </c>
      <c r="E167" s="506" t="s">
        <v>817</v>
      </c>
      <c r="F167" s="510"/>
      <c r="G167" s="510"/>
      <c r="H167" s="527">
        <v>0</v>
      </c>
      <c r="I167" s="510">
        <v>3</v>
      </c>
      <c r="J167" s="510">
        <v>96.75</v>
      </c>
      <c r="K167" s="527">
        <v>1</v>
      </c>
      <c r="L167" s="510">
        <v>3</v>
      </c>
      <c r="M167" s="511">
        <v>96.75</v>
      </c>
    </row>
    <row r="168" spans="1:13" ht="14.4" customHeight="1" x14ac:dyDescent="0.3">
      <c r="A168" s="505" t="s">
        <v>496</v>
      </c>
      <c r="B168" s="506" t="s">
        <v>1671</v>
      </c>
      <c r="C168" s="506" t="s">
        <v>612</v>
      </c>
      <c r="D168" s="506" t="s">
        <v>613</v>
      </c>
      <c r="E168" s="506" t="s">
        <v>614</v>
      </c>
      <c r="F168" s="510"/>
      <c r="G168" s="510"/>
      <c r="H168" s="527">
        <v>0</v>
      </c>
      <c r="I168" s="510">
        <v>1</v>
      </c>
      <c r="J168" s="510">
        <v>115.18</v>
      </c>
      <c r="K168" s="527">
        <v>1</v>
      </c>
      <c r="L168" s="510">
        <v>1</v>
      </c>
      <c r="M168" s="511">
        <v>115.18</v>
      </c>
    </row>
    <row r="169" spans="1:13" ht="14.4" customHeight="1" x14ac:dyDescent="0.3">
      <c r="A169" s="505" t="s">
        <v>496</v>
      </c>
      <c r="B169" s="506" t="s">
        <v>1673</v>
      </c>
      <c r="C169" s="506" t="s">
        <v>1535</v>
      </c>
      <c r="D169" s="506" t="s">
        <v>1536</v>
      </c>
      <c r="E169" s="506" t="s">
        <v>1537</v>
      </c>
      <c r="F169" s="510"/>
      <c r="G169" s="510"/>
      <c r="H169" s="527">
        <v>0</v>
      </c>
      <c r="I169" s="510">
        <v>2</v>
      </c>
      <c r="J169" s="510">
        <v>172.86</v>
      </c>
      <c r="K169" s="527">
        <v>1</v>
      </c>
      <c r="L169" s="510">
        <v>2</v>
      </c>
      <c r="M169" s="511">
        <v>172.86</v>
      </c>
    </row>
    <row r="170" spans="1:13" ht="14.4" customHeight="1" x14ac:dyDescent="0.3">
      <c r="A170" s="505" t="s">
        <v>496</v>
      </c>
      <c r="B170" s="506" t="s">
        <v>1673</v>
      </c>
      <c r="C170" s="506" t="s">
        <v>1538</v>
      </c>
      <c r="D170" s="506" t="s">
        <v>1539</v>
      </c>
      <c r="E170" s="506" t="s">
        <v>1540</v>
      </c>
      <c r="F170" s="510"/>
      <c r="G170" s="510"/>
      <c r="H170" s="527">
        <v>0</v>
      </c>
      <c r="I170" s="510">
        <v>1</v>
      </c>
      <c r="J170" s="510">
        <v>146.9</v>
      </c>
      <c r="K170" s="527">
        <v>1</v>
      </c>
      <c r="L170" s="510">
        <v>1</v>
      </c>
      <c r="M170" s="511">
        <v>146.9</v>
      </c>
    </row>
    <row r="171" spans="1:13" ht="14.4" customHeight="1" x14ac:dyDescent="0.3">
      <c r="A171" s="505" t="s">
        <v>496</v>
      </c>
      <c r="B171" s="506" t="s">
        <v>1673</v>
      </c>
      <c r="C171" s="506" t="s">
        <v>1541</v>
      </c>
      <c r="D171" s="506" t="s">
        <v>1536</v>
      </c>
      <c r="E171" s="506" t="s">
        <v>1542</v>
      </c>
      <c r="F171" s="510"/>
      <c r="G171" s="510"/>
      <c r="H171" s="527">
        <v>0</v>
      </c>
      <c r="I171" s="510">
        <v>3</v>
      </c>
      <c r="J171" s="510">
        <v>129.63</v>
      </c>
      <c r="K171" s="527">
        <v>1</v>
      </c>
      <c r="L171" s="510">
        <v>3</v>
      </c>
      <c r="M171" s="511">
        <v>129.63</v>
      </c>
    </row>
    <row r="172" spans="1:13" ht="14.4" customHeight="1" x14ac:dyDescent="0.3">
      <c r="A172" s="505" t="s">
        <v>496</v>
      </c>
      <c r="B172" s="506" t="s">
        <v>1674</v>
      </c>
      <c r="C172" s="506" t="s">
        <v>649</v>
      </c>
      <c r="D172" s="506" t="s">
        <v>650</v>
      </c>
      <c r="E172" s="506" t="s">
        <v>651</v>
      </c>
      <c r="F172" s="510"/>
      <c r="G172" s="510"/>
      <c r="H172" s="527">
        <v>0</v>
      </c>
      <c r="I172" s="510">
        <v>5</v>
      </c>
      <c r="J172" s="510">
        <v>923.7</v>
      </c>
      <c r="K172" s="527">
        <v>1</v>
      </c>
      <c r="L172" s="510">
        <v>5</v>
      </c>
      <c r="M172" s="511">
        <v>923.7</v>
      </c>
    </row>
    <row r="173" spans="1:13" ht="14.4" customHeight="1" x14ac:dyDescent="0.3">
      <c r="A173" s="505" t="s">
        <v>496</v>
      </c>
      <c r="B173" s="506" t="s">
        <v>1674</v>
      </c>
      <c r="C173" s="506" t="s">
        <v>1585</v>
      </c>
      <c r="D173" s="506" t="s">
        <v>1586</v>
      </c>
      <c r="E173" s="506" t="s">
        <v>1587</v>
      </c>
      <c r="F173" s="510"/>
      <c r="G173" s="510"/>
      <c r="H173" s="527">
        <v>0</v>
      </c>
      <c r="I173" s="510">
        <v>4</v>
      </c>
      <c r="J173" s="510">
        <v>482.44</v>
      </c>
      <c r="K173" s="527">
        <v>1</v>
      </c>
      <c r="L173" s="510">
        <v>4</v>
      </c>
      <c r="M173" s="511">
        <v>482.44</v>
      </c>
    </row>
    <row r="174" spans="1:13" ht="14.4" customHeight="1" x14ac:dyDescent="0.3">
      <c r="A174" s="505" t="s">
        <v>496</v>
      </c>
      <c r="B174" s="506" t="s">
        <v>1675</v>
      </c>
      <c r="C174" s="506" t="s">
        <v>604</v>
      </c>
      <c r="D174" s="506" t="s">
        <v>605</v>
      </c>
      <c r="E174" s="506" t="s">
        <v>606</v>
      </c>
      <c r="F174" s="510"/>
      <c r="G174" s="510"/>
      <c r="H174" s="527">
        <v>0</v>
      </c>
      <c r="I174" s="510">
        <v>3</v>
      </c>
      <c r="J174" s="510">
        <v>2208.9900000000002</v>
      </c>
      <c r="K174" s="527">
        <v>1</v>
      </c>
      <c r="L174" s="510">
        <v>3</v>
      </c>
      <c r="M174" s="511">
        <v>2208.9900000000002</v>
      </c>
    </row>
    <row r="175" spans="1:13" ht="14.4" customHeight="1" x14ac:dyDescent="0.3">
      <c r="A175" s="505" t="s">
        <v>496</v>
      </c>
      <c r="B175" s="506" t="s">
        <v>1675</v>
      </c>
      <c r="C175" s="506" t="s">
        <v>1548</v>
      </c>
      <c r="D175" s="506" t="s">
        <v>605</v>
      </c>
      <c r="E175" s="506" t="s">
        <v>1549</v>
      </c>
      <c r="F175" s="510"/>
      <c r="G175" s="510"/>
      <c r="H175" s="527">
        <v>0</v>
      </c>
      <c r="I175" s="510">
        <v>2</v>
      </c>
      <c r="J175" s="510">
        <v>1847.48</v>
      </c>
      <c r="K175" s="527">
        <v>1</v>
      </c>
      <c r="L175" s="510">
        <v>2</v>
      </c>
      <c r="M175" s="511">
        <v>1847.48</v>
      </c>
    </row>
    <row r="176" spans="1:13" ht="14.4" customHeight="1" x14ac:dyDescent="0.3">
      <c r="A176" s="505" t="s">
        <v>496</v>
      </c>
      <c r="B176" s="506" t="s">
        <v>1676</v>
      </c>
      <c r="C176" s="506" t="s">
        <v>1527</v>
      </c>
      <c r="D176" s="506" t="s">
        <v>1171</v>
      </c>
      <c r="E176" s="506" t="s">
        <v>1528</v>
      </c>
      <c r="F176" s="510"/>
      <c r="G176" s="510"/>
      <c r="H176" s="527">
        <v>0</v>
      </c>
      <c r="I176" s="510">
        <v>6</v>
      </c>
      <c r="J176" s="510">
        <v>560.58000000000004</v>
      </c>
      <c r="K176" s="527">
        <v>1</v>
      </c>
      <c r="L176" s="510">
        <v>6</v>
      </c>
      <c r="M176" s="511">
        <v>560.58000000000004</v>
      </c>
    </row>
    <row r="177" spans="1:13" ht="14.4" customHeight="1" x14ac:dyDescent="0.3">
      <c r="A177" s="505" t="s">
        <v>496</v>
      </c>
      <c r="B177" s="506" t="s">
        <v>1677</v>
      </c>
      <c r="C177" s="506" t="s">
        <v>1294</v>
      </c>
      <c r="D177" s="506" t="s">
        <v>1295</v>
      </c>
      <c r="E177" s="506" t="s">
        <v>827</v>
      </c>
      <c r="F177" s="510">
        <v>1</v>
      </c>
      <c r="G177" s="510">
        <v>320.20999999999998</v>
      </c>
      <c r="H177" s="527">
        <v>1</v>
      </c>
      <c r="I177" s="510"/>
      <c r="J177" s="510"/>
      <c r="K177" s="527">
        <v>0</v>
      </c>
      <c r="L177" s="510">
        <v>1</v>
      </c>
      <c r="M177" s="511">
        <v>320.20999999999998</v>
      </c>
    </row>
    <row r="178" spans="1:13" ht="14.4" customHeight="1" x14ac:dyDescent="0.3">
      <c r="A178" s="505" t="s">
        <v>496</v>
      </c>
      <c r="B178" s="506" t="s">
        <v>1677</v>
      </c>
      <c r="C178" s="506" t="s">
        <v>825</v>
      </c>
      <c r="D178" s="506" t="s">
        <v>826</v>
      </c>
      <c r="E178" s="506" t="s">
        <v>827</v>
      </c>
      <c r="F178" s="510"/>
      <c r="G178" s="510"/>
      <c r="H178" s="527">
        <v>0</v>
      </c>
      <c r="I178" s="510">
        <v>7</v>
      </c>
      <c r="J178" s="510">
        <v>2241.4699999999998</v>
      </c>
      <c r="K178" s="527">
        <v>1</v>
      </c>
      <c r="L178" s="510">
        <v>7</v>
      </c>
      <c r="M178" s="511">
        <v>2241.4699999999998</v>
      </c>
    </row>
    <row r="179" spans="1:13" ht="14.4" customHeight="1" x14ac:dyDescent="0.3">
      <c r="A179" s="505" t="s">
        <v>496</v>
      </c>
      <c r="B179" s="506" t="s">
        <v>1678</v>
      </c>
      <c r="C179" s="506" t="s">
        <v>1000</v>
      </c>
      <c r="D179" s="506" t="s">
        <v>1001</v>
      </c>
      <c r="E179" s="506" t="s">
        <v>1002</v>
      </c>
      <c r="F179" s="510"/>
      <c r="G179" s="510"/>
      <c r="H179" s="527">
        <v>0</v>
      </c>
      <c r="I179" s="510">
        <v>3</v>
      </c>
      <c r="J179" s="510">
        <v>240.03000000000003</v>
      </c>
      <c r="K179" s="527">
        <v>1</v>
      </c>
      <c r="L179" s="510">
        <v>3</v>
      </c>
      <c r="M179" s="511">
        <v>240.03000000000003</v>
      </c>
    </row>
    <row r="180" spans="1:13" ht="14.4" customHeight="1" x14ac:dyDescent="0.3">
      <c r="A180" s="505" t="s">
        <v>496</v>
      </c>
      <c r="B180" s="506" t="s">
        <v>1679</v>
      </c>
      <c r="C180" s="506" t="s">
        <v>893</v>
      </c>
      <c r="D180" s="506" t="s">
        <v>894</v>
      </c>
      <c r="E180" s="506" t="s">
        <v>895</v>
      </c>
      <c r="F180" s="510"/>
      <c r="G180" s="510"/>
      <c r="H180" s="527">
        <v>0</v>
      </c>
      <c r="I180" s="510">
        <v>6</v>
      </c>
      <c r="J180" s="510">
        <v>787.92</v>
      </c>
      <c r="K180" s="527">
        <v>1</v>
      </c>
      <c r="L180" s="510">
        <v>6</v>
      </c>
      <c r="M180" s="511">
        <v>787.92</v>
      </c>
    </row>
    <row r="181" spans="1:13" ht="14.4" customHeight="1" x14ac:dyDescent="0.3">
      <c r="A181" s="505" t="s">
        <v>496</v>
      </c>
      <c r="B181" s="506" t="s">
        <v>1679</v>
      </c>
      <c r="C181" s="506" t="s">
        <v>890</v>
      </c>
      <c r="D181" s="506" t="s">
        <v>891</v>
      </c>
      <c r="E181" s="506" t="s">
        <v>892</v>
      </c>
      <c r="F181" s="510">
        <v>2</v>
      </c>
      <c r="G181" s="510">
        <v>262.64</v>
      </c>
      <c r="H181" s="527">
        <v>1</v>
      </c>
      <c r="I181" s="510"/>
      <c r="J181" s="510"/>
      <c r="K181" s="527">
        <v>0</v>
      </c>
      <c r="L181" s="510">
        <v>2</v>
      </c>
      <c r="M181" s="511">
        <v>262.64</v>
      </c>
    </row>
    <row r="182" spans="1:13" ht="14.4" customHeight="1" x14ac:dyDescent="0.3">
      <c r="A182" s="505" t="s">
        <v>496</v>
      </c>
      <c r="B182" s="506" t="s">
        <v>1679</v>
      </c>
      <c r="C182" s="506" t="s">
        <v>978</v>
      </c>
      <c r="D182" s="506" t="s">
        <v>891</v>
      </c>
      <c r="E182" s="506" t="s">
        <v>979</v>
      </c>
      <c r="F182" s="510">
        <v>1</v>
      </c>
      <c r="G182" s="510">
        <v>393.94</v>
      </c>
      <c r="H182" s="527">
        <v>1</v>
      </c>
      <c r="I182" s="510"/>
      <c r="J182" s="510"/>
      <c r="K182" s="527">
        <v>0</v>
      </c>
      <c r="L182" s="510">
        <v>1</v>
      </c>
      <c r="M182" s="511">
        <v>393.94</v>
      </c>
    </row>
    <row r="183" spans="1:13" ht="14.4" customHeight="1" x14ac:dyDescent="0.3">
      <c r="A183" s="505" t="s">
        <v>496</v>
      </c>
      <c r="B183" s="506" t="s">
        <v>1679</v>
      </c>
      <c r="C183" s="506" t="s">
        <v>1571</v>
      </c>
      <c r="D183" s="506" t="s">
        <v>1567</v>
      </c>
      <c r="E183" s="506" t="s">
        <v>1572</v>
      </c>
      <c r="F183" s="510">
        <v>1</v>
      </c>
      <c r="G183" s="510">
        <v>131.32</v>
      </c>
      <c r="H183" s="527">
        <v>1</v>
      </c>
      <c r="I183" s="510"/>
      <c r="J183" s="510"/>
      <c r="K183" s="527">
        <v>0</v>
      </c>
      <c r="L183" s="510">
        <v>1</v>
      </c>
      <c r="M183" s="511">
        <v>131.32</v>
      </c>
    </row>
    <row r="184" spans="1:13" ht="14.4" customHeight="1" x14ac:dyDescent="0.3">
      <c r="A184" s="505" t="s">
        <v>496</v>
      </c>
      <c r="B184" s="506" t="s">
        <v>1683</v>
      </c>
      <c r="C184" s="506" t="s">
        <v>1070</v>
      </c>
      <c r="D184" s="506" t="s">
        <v>727</v>
      </c>
      <c r="E184" s="506" t="s">
        <v>617</v>
      </c>
      <c r="F184" s="510"/>
      <c r="G184" s="510"/>
      <c r="H184" s="527">
        <v>0</v>
      </c>
      <c r="I184" s="510">
        <v>1</v>
      </c>
      <c r="J184" s="510">
        <v>300.31</v>
      </c>
      <c r="K184" s="527">
        <v>1</v>
      </c>
      <c r="L184" s="510">
        <v>1</v>
      </c>
      <c r="M184" s="511">
        <v>300.31</v>
      </c>
    </row>
    <row r="185" spans="1:13" ht="14.4" customHeight="1" x14ac:dyDescent="0.3">
      <c r="A185" s="505" t="s">
        <v>496</v>
      </c>
      <c r="B185" s="506" t="s">
        <v>1684</v>
      </c>
      <c r="C185" s="506" t="s">
        <v>745</v>
      </c>
      <c r="D185" s="506" t="s">
        <v>746</v>
      </c>
      <c r="E185" s="506" t="s">
        <v>747</v>
      </c>
      <c r="F185" s="510"/>
      <c r="G185" s="510"/>
      <c r="H185" s="527">
        <v>0</v>
      </c>
      <c r="I185" s="510">
        <v>2</v>
      </c>
      <c r="J185" s="510">
        <v>85.02</v>
      </c>
      <c r="K185" s="527">
        <v>1</v>
      </c>
      <c r="L185" s="510">
        <v>2</v>
      </c>
      <c r="M185" s="511">
        <v>85.02</v>
      </c>
    </row>
    <row r="186" spans="1:13" ht="14.4" customHeight="1" x14ac:dyDescent="0.3">
      <c r="A186" s="505" t="s">
        <v>496</v>
      </c>
      <c r="B186" s="506" t="s">
        <v>1684</v>
      </c>
      <c r="C186" s="506" t="s">
        <v>1098</v>
      </c>
      <c r="D186" s="506" t="s">
        <v>746</v>
      </c>
      <c r="E186" s="506" t="s">
        <v>1099</v>
      </c>
      <c r="F186" s="510"/>
      <c r="G186" s="510"/>
      <c r="H186" s="527">
        <v>0</v>
      </c>
      <c r="I186" s="510">
        <v>1</v>
      </c>
      <c r="J186" s="510">
        <v>85.02</v>
      </c>
      <c r="K186" s="527">
        <v>1</v>
      </c>
      <c r="L186" s="510">
        <v>1</v>
      </c>
      <c r="M186" s="511">
        <v>85.02</v>
      </c>
    </row>
    <row r="187" spans="1:13" ht="14.4" customHeight="1" x14ac:dyDescent="0.3">
      <c r="A187" s="505" t="s">
        <v>496</v>
      </c>
      <c r="B187" s="506" t="s">
        <v>1685</v>
      </c>
      <c r="C187" s="506" t="s">
        <v>598</v>
      </c>
      <c r="D187" s="506" t="s">
        <v>599</v>
      </c>
      <c r="E187" s="506" t="s">
        <v>600</v>
      </c>
      <c r="F187" s="510"/>
      <c r="G187" s="510"/>
      <c r="H187" s="527">
        <v>0</v>
      </c>
      <c r="I187" s="510">
        <v>2</v>
      </c>
      <c r="J187" s="510">
        <v>76.08</v>
      </c>
      <c r="K187" s="527">
        <v>1</v>
      </c>
      <c r="L187" s="510">
        <v>2</v>
      </c>
      <c r="M187" s="511">
        <v>76.08</v>
      </c>
    </row>
    <row r="188" spans="1:13" ht="14.4" customHeight="1" x14ac:dyDescent="0.3">
      <c r="A188" s="505" t="s">
        <v>496</v>
      </c>
      <c r="B188" s="506" t="s">
        <v>1685</v>
      </c>
      <c r="C188" s="506" t="s">
        <v>1236</v>
      </c>
      <c r="D188" s="506" t="s">
        <v>599</v>
      </c>
      <c r="E188" s="506" t="s">
        <v>1237</v>
      </c>
      <c r="F188" s="510"/>
      <c r="G188" s="510"/>
      <c r="H188" s="527">
        <v>0</v>
      </c>
      <c r="I188" s="510">
        <v>2</v>
      </c>
      <c r="J188" s="510">
        <v>21.3</v>
      </c>
      <c r="K188" s="527">
        <v>1</v>
      </c>
      <c r="L188" s="510">
        <v>2</v>
      </c>
      <c r="M188" s="511">
        <v>21.3</v>
      </c>
    </row>
    <row r="189" spans="1:13" ht="14.4" customHeight="1" x14ac:dyDescent="0.3">
      <c r="A189" s="505" t="s">
        <v>496</v>
      </c>
      <c r="B189" s="506" t="s">
        <v>1685</v>
      </c>
      <c r="C189" s="506" t="s">
        <v>796</v>
      </c>
      <c r="D189" s="506" t="s">
        <v>794</v>
      </c>
      <c r="E189" s="506" t="s">
        <v>797</v>
      </c>
      <c r="F189" s="510"/>
      <c r="G189" s="510"/>
      <c r="H189" s="527">
        <v>0</v>
      </c>
      <c r="I189" s="510">
        <v>5</v>
      </c>
      <c r="J189" s="510">
        <v>351.15</v>
      </c>
      <c r="K189" s="527">
        <v>1</v>
      </c>
      <c r="L189" s="510">
        <v>5</v>
      </c>
      <c r="M189" s="511">
        <v>351.15</v>
      </c>
    </row>
    <row r="190" spans="1:13" ht="14.4" customHeight="1" x14ac:dyDescent="0.3">
      <c r="A190" s="505" t="s">
        <v>496</v>
      </c>
      <c r="B190" s="506" t="s">
        <v>1685</v>
      </c>
      <c r="C190" s="506" t="s">
        <v>601</v>
      </c>
      <c r="D190" s="506" t="s">
        <v>599</v>
      </c>
      <c r="E190" s="506" t="s">
        <v>602</v>
      </c>
      <c r="F190" s="510"/>
      <c r="G190" s="510"/>
      <c r="H190" s="527">
        <v>0</v>
      </c>
      <c r="I190" s="510">
        <v>3</v>
      </c>
      <c r="J190" s="510">
        <v>52.679999999999993</v>
      </c>
      <c r="K190" s="527">
        <v>1</v>
      </c>
      <c r="L190" s="510">
        <v>3</v>
      </c>
      <c r="M190" s="511">
        <v>52.679999999999993</v>
      </c>
    </row>
    <row r="191" spans="1:13" ht="14.4" customHeight="1" x14ac:dyDescent="0.3">
      <c r="A191" s="505" t="s">
        <v>496</v>
      </c>
      <c r="B191" s="506" t="s">
        <v>1685</v>
      </c>
      <c r="C191" s="506" t="s">
        <v>1239</v>
      </c>
      <c r="D191" s="506" t="s">
        <v>599</v>
      </c>
      <c r="E191" s="506" t="s">
        <v>1240</v>
      </c>
      <c r="F191" s="510"/>
      <c r="G191" s="510"/>
      <c r="H191" s="527">
        <v>0</v>
      </c>
      <c r="I191" s="510">
        <v>1</v>
      </c>
      <c r="J191" s="510">
        <v>58.52</v>
      </c>
      <c r="K191" s="527">
        <v>1</v>
      </c>
      <c r="L191" s="510">
        <v>1</v>
      </c>
      <c r="M191" s="511">
        <v>58.52</v>
      </c>
    </row>
    <row r="192" spans="1:13" ht="14.4" customHeight="1" x14ac:dyDescent="0.3">
      <c r="A192" s="505" t="s">
        <v>496</v>
      </c>
      <c r="B192" s="506" t="s">
        <v>1685</v>
      </c>
      <c r="C192" s="506" t="s">
        <v>798</v>
      </c>
      <c r="D192" s="506" t="s">
        <v>799</v>
      </c>
      <c r="E192" s="506" t="s">
        <v>800</v>
      </c>
      <c r="F192" s="510"/>
      <c r="G192" s="510"/>
      <c r="H192" s="527">
        <v>0</v>
      </c>
      <c r="I192" s="510">
        <v>1</v>
      </c>
      <c r="J192" s="510">
        <v>41.32</v>
      </c>
      <c r="K192" s="527">
        <v>1</v>
      </c>
      <c r="L192" s="510">
        <v>1</v>
      </c>
      <c r="M192" s="511">
        <v>41.32</v>
      </c>
    </row>
    <row r="193" spans="1:13" ht="14.4" customHeight="1" x14ac:dyDescent="0.3">
      <c r="A193" s="505" t="s">
        <v>496</v>
      </c>
      <c r="B193" s="506" t="s">
        <v>1717</v>
      </c>
      <c r="C193" s="506" t="s">
        <v>1475</v>
      </c>
      <c r="D193" s="506" t="s">
        <v>1476</v>
      </c>
      <c r="E193" s="506" t="s">
        <v>1337</v>
      </c>
      <c r="F193" s="510"/>
      <c r="G193" s="510"/>
      <c r="H193" s="527">
        <v>0</v>
      </c>
      <c r="I193" s="510">
        <v>1</v>
      </c>
      <c r="J193" s="510">
        <v>82.63</v>
      </c>
      <c r="K193" s="527">
        <v>1</v>
      </c>
      <c r="L193" s="510">
        <v>1</v>
      </c>
      <c r="M193" s="511">
        <v>82.63</v>
      </c>
    </row>
    <row r="194" spans="1:13" ht="14.4" customHeight="1" x14ac:dyDescent="0.3">
      <c r="A194" s="505" t="s">
        <v>496</v>
      </c>
      <c r="B194" s="506" t="s">
        <v>1687</v>
      </c>
      <c r="C194" s="506" t="s">
        <v>567</v>
      </c>
      <c r="D194" s="506" t="s">
        <v>568</v>
      </c>
      <c r="E194" s="506" t="s">
        <v>517</v>
      </c>
      <c r="F194" s="510"/>
      <c r="G194" s="510"/>
      <c r="H194" s="527">
        <v>0</v>
      </c>
      <c r="I194" s="510">
        <v>16</v>
      </c>
      <c r="J194" s="510">
        <v>561.76</v>
      </c>
      <c r="K194" s="527">
        <v>1</v>
      </c>
      <c r="L194" s="510">
        <v>16</v>
      </c>
      <c r="M194" s="511">
        <v>561.76</v>
      </c>
    </row>
    <row r="195" spans="1:13" ht="14.4" customHeight="1" x14ac:dyDescent="0.3">
      <c r="A195" s="505" t="s">
        <v>496</v>
      </c>
      <c r="B195" s="506" t="s">
        <v>1687</v>
      </c>
      <c r="C195" s="506" t="s">
        <v>684</v>
      </c>
      <c r="D195" s="506" t="s">
        <v>685</v>
      </c>
      <c r="E195" s="506" t="s">
        <v>686</v>
      </c>
      <c r="F195" s="510">
        <v>2</v>
      </c>
      <c r="G195" s="510">
        <v>210.64</v>
      </c>
      <c r="H195" s="527">
        <v>1</v>
      </c>
      <c r="I195" s="510"/>
      <c r="J195" s="510"/>
      <c r="K195" s="527">
        <v>0</v>
      </c>
      <c r="L195" s="510">
        <v>2</v>
      </c>
      <c r="M195" s="511">
        <v>210.64</v>
      </c>
    </row>
    <row r="196" spans="1:13" ht="14.4" customHeight="1" x14ac:dyDescent="0.3">
      <c r="A196" s="505" t="s">
        <v>496</v>
      </c>
      <c r="B196" s="506" t="s">
        <v>1687</v>
      </c>
      <c r="C196" s="506" t="s">
        <v>1028</v>
      </c>
      <c r="D196" s="506" t="s">
        <v>688</v>
      </c>
      <c r="E196" s="506" t="s">
        <v>1029</v>
      </c>
      <c r="F196" s="510">
        <v>1</v>
      </c>
      <c r="G196" s="510">
        <v>16.38</v>
      </c>
      <c r="H196" s="527">
        <v>1</v>
      </c>
      <c r="I196" s="510"/>
      <c r="J196" s="510"/>
      <c r="K196" s="527">
        <v>0</v>
      </c>
      <c r="L196" s="510">
        <v>1</v>
      </c>
      <c r="M196" s="511">
        <v>16.38</v>
      </c>
    </row>
    <row r="197" spans="1:13" ht="14.4" customHeight="1" x14ac:dyDescent="0.3">
      <c r="A197" s="505" t="s">
        <v>496</v>
      </c>
      <c r="B197" s="506" t="s">
        <v>1687</v>
      </c>
      <c r="C197" s="506" t="s">
        <v>687</v>
      </c>
      <c r="D197" s="506" t="s">
        <v>688</v>
      </c>
      <c r="E197" s="506" t="s">
        <v>689</v>
      </c>
      <c r="F197" s="510">
        <v>6</v>
      </c>
      <c r="G197" s="510">
        <v>196.56</v>
      </c>
      <c r="H197" s="527">
        <v>1</v>
      </c>
      <c r="I197" s="510"/>
      <c r="J197" s="510"/>
      <c r="K197" s="527">
        <v>0</v>
      </c>
      <c r="L197" s="510">
        <v>6</v>
      </c>
      <c r="M197" s="511">
        <v>196.56</v>
      </c>
    </row>
    <row r="198" spans="1:13" ht="14.4" customHeight="1" x14ac:dyDescent="0.3">
      <c r="A198" s="505" t="s">
        <v>496</v>
      </c>
      <c r="B198" s="506" t="s">
        <v>1687</v>
      </c>
      <c r="C198" s="506" t="s">
        <v>1030</v>
      </c>
      <c r="D198" s="506" t="s">
        <v>685</v>
      </c>
      <c r="E198" s="506" t="s">
        <v>517</v>
      </c>
      <c r="F198" s="510">
        <v>3</v>
      </c>
      <c r="G198" s="510">
        <v>105.33</v>
      </c>
      <c r="H198" s="527">
        <v>1</v>
      </c>
      <c r="I198" s="510"/>
      <c r="J198" s="510"/>
      <c r="K198" s="527">
        <v>0</v>
      </c>
      <c r="L198" s="510">
        <v>3</v>
      </c>
      <c r="M198" s="511">
        <v>105.33</v>
      </c>
    </row>
    <row r="199" spans="1:13" ht="14.4" customHeight="1" x14ac:dyDescent="0.3">
      <c r="A199" s="505" t="s">
        <v>496</v>
      </c>
      <c r="B199" s="506" t="s">
        <v>1687</v>
      </c>
      <c r="C199" s="506" t="s">
        <v>565</v>
      </c>
      <c r="D199" s="506" t="s">
        <v>566</v>
      </c>
      <c r="E199" s="506" t="s">
        <v>517</v>
      </c>
      <c r="F199" s="510">
        <v>8</v>
      </c>
      <c r="G199" s="510">
        <v>280.88</v>
      </c>
      <c r="H199" s="527">
        <v>1</v>
      </c>
      <c r="I199" s="510"/>
      <c r="J199" s="510"/>
      <c r="K199" s="527">
        <v>0</v>
      </c>
      <c r="L199" s="510">
        <v>8</v>
      </c>
      <c r="M199" s="511">
        <v>280.88</v>
      </c>
    </row>
    <row r="200" spans="1:13" ht="14.4" customHeight="1" x14ac:dyDescent="0.3">
      <c r="A200" s="505" t="s">
        <v>496</v>
      </c>
      <c r="B200" s="506" t="s">
        <v>1687</v>
      </c>
      <c r="C200" s="506" t="s">
        <v>1487</v>
      </c>
      <c r="D200" s="506" t="s">
        <v>1488</v>
      </c>
      <c r="E200" s="506" t="s">
        <v>1489</v>
      </c>
      <c r="F200" s="510">
        <v>3</v>
      </c>
      <c r="G200" s="510">
        <v>105.33</v>
      </c>
      <c r="H200" s="527">
        <v>1</v>
      </c>
      <c r="I200" s="510"/>
      <c r="J200" s="510"/>
      <c r="K200" s="527">
        <v>0</v>
      </c>
      <c r="L200" s="510">
        <v>3</v>
      </c>
      <c r="M200" s="511">
        <v>105.33</v>
      </c>
    </row>
    <row r="201" spans="1:13" ht="14.4" customHeight="1" x14ac:dyDescent="0.3">
      <c r="A201" s="505" t="s">
        <v>496</v>
      </c>
      <c r="B201" s="506" t="s">
        <v>1687</v>
      </c>
      <c r="C201" s="506" t="s">
        <v>941</v>
      </c>
      <c r="D201" s="506" t="s">
        <v>568</v>
      </c>
      <c r="E201" s="506" t="s">
        <v>694</v>
      </c>
      <c r="F201" s="510"/>
      <c r="G201" s="510"/>
      <c r="H201" s="527">
        <v>0</v>
      </c>
      <c r="I201" s="510">
        <v>1</v>
      </c>
      <c r="J201" s="510">
        <v>17.559999999999999</v>
      </c>
      <c r="K201" s="527">
        <v>1</v>
      </c>
      <c r="L201" s="510">
        <v>1</v>
      </c>
      <c r="M201" s="511">
        <v>17.559999999999999</v>
      </c>
    </row>
    <row r="202" spans="1:13" ht="14.4" customHeight="1" x14ac:dyDescent="0.3">
      <c r="A202" s="505" t="s">
        <v>496</v>
      </c>
      <c r="B202" s="506" t="s">
        <v>1687</v>
      </c>
      <c r="C202" s="506" t="s">
        <v>1035</v>
      </c>
      <c r="D202" s="506" t="s">
        <v>568</v>
      </c>
      <c r="E202" s="506" t="s">
        <v>1036</v>
      </c>
      <c r="F202" s="510"/>
      <c r="G202" s="510"/>
      <c r="H202" s="527">
        <v>0</v>
      </c>
      <c r="I202" s="510">
        <v>1</v>
      </c>
      <c r="J202" s="510">
        <v>117.03</v>
      </c>
      <c r="K202" s="527">
        <v>1</v>
      </c>
      <c r="L202" s="510">
        <v>1</v>
      </c>
      <c r="M202" s="511">
        <v>117.03</v>
      </c>
    </row>
    <row r="203" spans="1:13" ht="14.4" customHeight="1" x14ac:dyDescent="0.3">
      <c r="A203" s="505" t="s">
        <v>496</v>
      </c>
      <c r="B203" s="506" t="s">
        <v>1688</v>
      </c>
      <c r="C203" s="506" t="s">
        <v>1250</v>
      </c>
      <c r="D203" s="506" t="s">
        <v>1251</v>
      </c>
      <c r="E203" s="506" t="s">
        <v>1252</v>
      </c>
      <c r="F203" s="510">
        <v>2</v>
      </c>
      <c r="G203" s="510">
        <v>65.52</v>
      </c>
      <c r="H203" s="527">
        <v>1</v>
      </c>
      <c r="I203" s="510"/>
      <c r="J203" s="510"/>
      <c r="K203" s="527">
        <v>0</v>
      </c>
      <c r="L203" s="510">
        <v>2</v>
      </c>
      <c r="M203" s="511">
        <v>65.52</v>
      </c>
    </row>
    <row r="204" spans="1:13" ht="14.4" customHeight="1" x14ac:dyDescent="0.3">
      <c r="A204" s="505" t="s">
        <v>496</v>
      </c>
      <c r="B204" s="506" t="s">
        <v>1688</v>
      </c>
      <c r="C204" s="506" t="s">
        <v>1253</v>
      </c>
      <c r="D204" s="506" t="s">
        <v>1254</v>
      </c>
      <c r="E204" s="506" t="s">
        <v>1252</v>
      </c>
      <c r="F204" s="510"/>
      <c r="G204" s="510"/>
      <c r="H204" s="527">
        <v>0</v>
      </c>
      <c r="I204" s="510">
        <v>6</v>
      </c>
      <c r="J204" s="510">
        <v>196.56</v>
      </c>
      <c r="K204" s="527">
        <v>1</v>
      </c>
      <c r="L204" s="510">
        <v>6</v>
      </c>
      <c r="M204" s="511">
        <v>196.56</v>
      </c>
    </row>
    <row r="205" spans="1:13" ht="14.4" customHeight="1" x14ac:dyDescent="0.3">
      <c r="A205" s="505" t="s">
        <v>496</v>
      </c>
      <c r="B205" s="506" t="s">
        <v>1688</v>
      </c>
      <c r="C205" s="506" t="s">
        <v>1255</v>
      </c>
      <c r="D205" s="506" t="s">
        <v>1251</v>
      </c>
      <c r="E205" s="506" t="s">
        <v>665</v>
      </c>
      <c r="F205" s="510">
        <v>1</v>
      </c>
      <c r="G205" s="510">
        <v>105.32</v>
      </c>
      <c r="H205" s="527">
        <v>1</v>
      </c>
      <c r="I205" s="510"/>
      <c r="J205" s="510"/>
      <c r="K205" s="527">
        <v>0</v>
      </c>
      <c r="L205" s="510">
        <v>1</v>
      </c>
      <c r="M205" s="511">
        <v>105.32</v>
      </c>
    </row>
    <row r="206" spans="1:13" ht="14.4" customHeight="1" x14ac:dyDescent="0.3">
      <c r="A206" s="505" t="s">
        <v>496</v>
      </c>
      <c r="B206" s="506" t="s">
        <v>1689</v>
      </c>
      <c r="C206" s="506" t="s">
        <v>1523</v>
      </c>
      <c r="D206" s="506" t="s">
        <v>1163</v>
      </c>
      <c r="E206" s="506" t="s">
        <v>1524</v>
      </c>
      <c r="F206" s="510"/>
      <c r="G206" s="510"/>
      <c r="H206" s="527">
        <v>0</v>
      </c>
      <c r="I206" s="510">
        <v>4</v>
      </c>
      <c r="J206" s="510">
        <v>117.08</v>
      </c>
      <c r="K206" s="527">
        <v>1</v>
      </c>
      <c r="L206" s="510">
        <v>4</v>
      </c>
      <c r="M206" s="511">
        <v>117.08</v>
      </c>
    </row>
    <row r="207" spans="1:13" ht="14.4" customHeight="1" x14ac:dyDescent="0.3">
      <c r="A207" s="505" t="s">
        <v>496</v>
      </c>
      <c r="B207" s="506" t="s">
        <v>1689</v>
      </c>
      <c r="C207" s="506" t="s">
        <v>1525</v>
      </c>
      <c r="D207" s="506" t="s">
        <v>770</v>
      </c>
      <c r="E207" s="506" t="s">
        <v>1526</v>
      </c>
      <c r="F207" s="510">
        <v>2</v>
      </c>
      <c r="G207" s="510">
        <v>210.64</v>
      </c>
      <c r="H207" s="527">
        <v>1</v>
      </c>
      <c r="I207" s="510"/>
      <c r="J207" s="510"/>
      <c r="K207" s="527">
        <v>0</v>
      </c>
      <c r="L207" s="510">
        <v>2</v>
      </c>
      <c r="M207" s="511">
        <v>210.64</v>
      </c>
    </row>
    <row r="208" spans="1:13" ht="14.4" customHeight="1" x14ac:dyDescent="0.3">
      <c r="A208" s="505" t="s">
        <v>496</v>
      </c>
      <c r="B208" s="506" t="s">
        <v>1689</v>
      </c>
      <c r="C208" s="506" t="s">
        <v>769</v>
      </c>
      <c r="D208" s="506" t="s">
        <v>770</v>
      </c>
      <c r="E208" s="506" t="s">
        <v>771</v>
      </c>
      <c r="F208" s="510">
        <v>6</v>
      </c>
      <c r="G208" s="510">
        <v>52.739999999999995</v>
      </c>
      <c r="H208" s="527">
        <v>1</v>
      </c>
      <c r="I208" s="510"/>
      <c r="J208" s="510"/>
      <c r="K208" s="527">
        <v>0</v>
      </c>
      <c r="L208" s="510">
        <v>6</v>
      </c>
      <c r="M208" s="511">
        <v>52.739999999999995</v>
      </c>
    </row>
    <row r="209" spans="1:13" ht="14.4" customHeight="1" x14ac:dyDescent="0.3">
      <c r="A209" s="505" t="s">
        <v>496</v>
      </c>
      <c r="B209" s="506" t="s">
        <v>1691</v>
      </c>
      <c r="C209" s="506" t="s">
        <v>1468</v>
      </c>
      <c r="D209" s="506" t="s">
        <v>1469</v>
      </c>
      <c r="E209" s="506" t="s">
        <v>557</v>
      </c>
      <c r="F209" s="510">
        <v>3</v>
      </c>
      <c r="G209" s="510">
        <v>93.27</v>
      </c>
      <c r="H209" s="527">
        <v>1</v>
      </c>
      <c r="I209" s="510"/>
      <c r="J209" s="510"/>
      <c r="K209" s="527">
        <v>0</v>
      </c>
      <c r="L209" s="510">
        <v>3</v>
      </c>
      <c r="M209" s="511">
        <v>93.27</v>
      </c>
    </row>
    <row r="210" spans="1:13" ht="14.4" customHeight="1" x14ac:dyDescent="0.3">
      <c r="A210" s="505" t="s">
        <v>496</v>
      </c>
      <c r="B210" s="506" t="s">
        <v>1691</v>
      </c>
      <c r="C210" s="506" t="s">
        <v>555</v>
      </c>
      <c r="D210" s="506" t="s">
        <v>556</v>
      </c>
      <c r="E210" s="506" t="s">
        <v>557</v>
      </c>
      <c r="F210" s="510"/>
      <c r="G210" s="510"/>
      <c r="H210" s="527">
        <v>0</v>
      </c>
      <c r="I210" s="510">
        <v>8</v>
      </c>
      <c r="J210" s="510">
        <v>248.72</v>
      </c>
      <c r="K210" s="527">
        <v>1</v>
      </c>
      <c r="L210" s="510">
        <v>8</v>
      </c>
      <c r="M210" s="511">
        <v>248.72</v>
      </c>
    </row>
    <row r="211" spans="1:13" ht="14.4" customHeight="1" x14ac:dyDescent="0.3">
      <c r="A211" s="505" t="s">
        <v>496</v>
      </c>
      <c r="B211" s="506" t="s">
        <v>1718</v>
      </c>
      <c r="C211" s="506" t="s">
        <v>1574</v>
      </c>
      <c r="D211" s="506" t="s">
        <v>1575</v>
      </c>
      <c r="E211" s="506" t="s">
        <v>1576</v>
      </c>
      <c r="F211" s="510">
        <v>1</v>
      </c>
      <c r="G211" s="510">
        <v>729.09</v>
      </c>
      <c r="H211" s="527">
        <v>1</v>
      </c>
      <c r="I211" s="510"/>
      <c r="J211" s="510"/>
      <c r="K211" s="527">
        <v>0</v>
      </c>
      <c r="L211" s="510">
        <v>1</v>
      </c>
      <c r="M211" s="511">
        <v>729.09</v>
      </c>
    </row>
    <row r="212" spans="1:13" ht="14.4" customHeight="1" x14ac:dyDescent="0.3">
      <c r="A212" s="505" t="s">
        <v>496</v>
      </c>
      <c r="B212" s="506" t="s">
        <v>1718</v>
      </c>
      <c r="C212" s="506" t="s">
        <v>1577</v>
      </c>
      <c r="D212" s="506" t="s">
        <v>1578</v>
      </c>
      <c r="E212" s="506" t="s">
        <v>1576</v>
      </c>
      <c r="F212" s="510"/>
      <c r="G212" s="510"/>
      <c r="H212" s="527">
        <v>0</v>
      </c>
      <c r="I212" s="510">
        <v>3</v>
      </c>
      <c r="J212" s="510">
        <v>2187.27</v>
      </c>
      <c r="K212" s="527">
        <v>1</v>
      </c>
      <c r="L212" s="510">
        <v>3</v>
      </c>
      <c r="M212" s="511">
        <v>2187.27</v>
      </c>
    </row>
    <row r="213" spans="1:13" ht="14.4" customHeight="1" x14ac:dyDescent="0.3">
      <c r="A213" s="505" t="s">
        <v>496</v>
      </c>
      <c r="B213" s="506" t="s">
        <v>1693</v>
      </c>
      <c r="C213" s="506" t="s">
        <v>515</v>
      </c>
      <c r="D213" s="506" t="s">
        <v>516</v>
      </c>
      <c r="E213" s="506" t="s">
        <v>517</v>
      </c>
      <c r="F213" s="510"/>
      <c r="G213" s="510"/>
      <c r="H213" s="527">
        <v>0</v>
      </c>
      <c r="I213" s="510">
        <v>27</v>
      </c>
      <c r="J213" s="510">
        <v>1287.9000000000001</v>
      </c>
      <c r="K213" s="527">
        <v>1</v>
      </c>
      <c r="L213" s="510">
        <v>27</v>
      </c>
      <c r="M213" s="511">
        <v>1287.9000000000001</v>
      </c>
    </row>
    <row r="214" spans="1:13" ht="14.4" customHeight="1" x14ac:dyDescent="0.3">
      <c r="A214" s="505" t="s">
        <v>496</v>
      </c>
      <c r="B214" s="506" t="s">
        <v>1693</v>
      </c>
      <c r="C214" s="506" t="s">
        <v>540</v>
      </c>
      <c r="D214" s="506" t="s">
        <v>516</v>
      </c>
      <c r="E214" s="506" t="s">
        <v>541</v>
      </c>
      <c r="F214" s="510"/>
      <c r="G214" s="510"/>
      <c r="H214" s="527">
        <v>0</v>
      </c>
      <c r="I214" s="510">
        <v>6</v>
      </c>
      <c r="J214" s="510">
        <v>858.54000000000008</v>
      </c>
      <c r="K214" s="527">
        <v>1</v>
      </c>
      <c r="L214" s="510">
        <v>6</v>
      </c>
      <c r="M214" s="511">
        <v>858.54000000000008</v>
      </c>
    </row>
    <row r="215" spans="1:13" ht="14.4" customHeight="1" x14ac:dyDescent="0.3">
      <c r="A215" s="505" t="s">
        <v>496</v>
      </c>
      <c r="B215" s="506" t="s">
        <v>1693</v>
      </c>
      <c r="C215" s="506" t="s">
        <v>1268</v>
      </c>
      <c r="D215" s="506" t="s">
        <v>1269</v>
      </c>
      <c r="E215" s="506" t="s">
        <v>1270</v>
      </c>
      <c r="F215" s="510"/>
      <c r="G215" s="510"/>
      <c r="H215" s="527">
        <v>0</v>
      </c>
      <c r="I215" s="510">
        <v>1</v>
      </c>
      <c r="J215" s="510">
        <v>286.18</v>
      </c>
      <c r="K215" s="527">
        <v>1</v>
      </c>
      <c r="L215" s="510">
        <v>1</v>
      </c>
      <c r="M215" s="511">
        <v>286.18</v>
      </c>
    </row>
    <row r="216" spans="1:13" ht="14.4" customHeight="1" x14ac:dyDescent="0.3">
      <c r="A216" s="505" t="s">
        <v>496</v>
      </c>
      <c r="B216" s="506" t="s">
        <v>1694</v>
      </c>
      <c r="C216" s="506" t="s">
        <v>831</v>
      </c>
      <c r="D216" s="506" t="s">
        <v>832</v>
      </c>
      <c r="E216" s="506" t="s">
        <v>833</v>
      </c>
      <c r="F216" s="510"/>
      <c r="G216" s="510"/>
      <c r="H216" s="527">
        <v>0</v>
      </c>
      <c r="I216" s="510">
        <v>9</v>
      </c>
      <c r="J216" s="510">
        <v>143.1</v>
      </c>
      <c r="K216" s="527">
        <v>1</v>
      </c>
      <c r="L216" s="510">
        <v>9</v>
      </c>
      <c r="M216" s="511">
        <v>143.1</v>
      </c>
    </row>
    <row r="217" spans="1:13" ht="14.4" customHeight="1" x14ac:dyDescent="0.3">
      <c r="A217" s="505" t="s">
        <v>496</v>
      </c>
      <c r="B217" s="506" t="s">
        <v>1694</v>
      </c>
      <c r="C217" s="506" t="s">
        <v>1305</v>
      </c>
      <c r="D217" s="506" t="s">
        <v>832</v>
      </c>
      <c r="E217" s="506" t="s">
        <v>557</v>
      </c>
      <c r="F217" s="510"/>
      <c r="G217" s="510"/>
      <c r="H217" s="527">
        <v>0</v>
      </c>
      <c r="I217" s="510">
        <v>3</v>
      </c>
      <c r="J217" s="510">
        <v>143.10000000000002</v>
      </c>
      <c r="K217" s="527">
        <v>1</v>
      </c>
      <c r="L217" s="510">
        <v>3</v>
      </c>
      <c r="M217" s="511">
        <v>143.10000000000002</v>
      </c>
    </row>
    <row r="218" spans="1:13" ht="14.4" customHeight="1" x14ac:dyDescent="0.3">
      <c r="A218" s="505" t="s">
        <v>496</v>
      </c>
      <c r="B218" s="506" t="s">
        <v>1695</v>
      </c>
      <c r="C218" s="506" t="s">
        <v>531</v>
      </c>
      <c r="D218" s="506" t="s">
        <v>532</v>
      </c>
      <c r="E218" s="506" t="s">
        <v>533</v>
      </c>
      <c r="F218" s="510"/>
      <c r="G218" s="510"/>
      <c r="H218" s="527">
        <v>0</v>
      </c>
      <c r="I218" s="510">
        <v>1</v>
      </c>
      <c r="J218" s="510">
        <v>155.81</v>
      </c>
      <c r="K218" s="527">
        <v>1</v>
      </c>
      <c r="L218" s="510">
        <v>1</v>
      </c>
      <c r="M218" s="511">
        <v>155.81</v>
      </c>
    </row>
    <row r="219" spans="1:13" ht="14.4" customHeight="1" x14ac:dyDescent="0.3">
      <c r="A219" s="505" t="s">
        <v>496</v>
      </c>
      <c r="B219" s="506" t="s">
        <v>1696</v>
      </c>
      <c r="C219" s="506" t="s">
        <v>618</v>
      </c>
      <c r="D219" s="506" t="s">
        <v>502</v>
      </c>
      <c r="E219" s="506" t="s">
        <v>619</v>
      </c>
      <c r="F219" s="510"/>
      <c r="G219" s="510"/>
      <c r="H219" s="527">
        <v>0</v>
      </c>
      <c r="I219" s="510">
        <v>11</v>
      </c>
      <c r="J219" s="510">
        <v>1292.06</v>
      </c>
      <c r="K219" s="527">
        <v>1</v>
      </c>
      <c r="L219" s="510">
        <v>11</v>
      </c>
      <c r="M219" s="511">
        <v>1292.06</v>
      </c>
    </row>
    <row r="220" spans="1:13" ht="14.4" customHeight="1" x14ac:dyDescent="0.3">
      <c r="A220" s="505" t="s">
        <v>496</v>
      </c>
      <c r="B220" s="506" t="s">
        <v>1696</v>
      </c>
      <c r="C220" s="506" t="s">
        <v>501</v>
      </c>
      <c r="D220" s="506" t="s">
        <v>502</v>
      </c>
      <c r="E220" s="506" t="s">
        <v>503</v>
      </c>
      <c r="F220" s="510"/>
      <c r="G220" s="510"/>
      <c r="H220" s="527">
        <v>0</v>
      </c>
      <c r="I220" s="510">
        <v>10</v>
      </c>
      <c r="J220" s="510">
        <v>3523.7</v>
      </c>
      <c r="K220" s="527">
        <v>1</v>
      </c>
      <c r="L220" s="510">
        <v>10</v>
      </c>
      <c r="M220" s="511">
        <v>3523.7</v>
      </c>
    </row>
    <row r="221" spans="1:13" ht="14.4" customHeight="1" x14ac:dyDescent="0.3">
      <c r="A221" s="505" t="s">
        <v>496</v>
      </c>
      <c r="B221" s="506" t="s">
        <v>1696</v>
      </c>
      <c r="C221" s="506" t="s">
        <v>620</v>
      </c>
      <c r="D221" s="506" t="s">
        <v>502</v>
      </c>
      <c r="E221" s="506" t="s">
        <v>621</v>
      </c>
      <c r="F221" s="510"/>
      <c r="G221" s="510"/>
      <c r="H221" s="527">
        <v>0</v>
      </c>
      <c r="I221" s="510">
        <v>1</v>
      </c>
      <c r="J221" s="510">
        <v>614.48</v>
      </c>
      <c r="K221" s="527">
        <v>1</v>
      </c>
      <c r="L221" s="510">
        <v>1</v>
      </c>
      <c r="M221" s="511">
        <v>614.48</v>
      </c>
    </row>
    <row r="222" spans="1:13" ht="14.4" customHeight="1" x14ac:dyDescent="0.3">
      <c r="A222" s="505" t="s">
        <v>496</v>
      </c>
      <c r="B222" s="506" t="s">
        <v>1696</v>
      </c>
      <c r="C222" s="506" t="s">
        <v>1551</v>
      </c>
      <c r="D222" s="506" t="s">
        <v>502</v>
      </c>
      <c r="E222" s="506" t="s">
        <v>1552</v>
      </c>
      <c r="F222" s="510"/>
      <c r="G222" s="510"/>
      <c r="H222" s="527">
        <v>0</v>
      </c>
      <c r="I222" s="510">
        <v>2</v>
      </c>
      <c r="J222" s="510">
        <v>363.88</v>
      </c>
      <c r="K222" s="527">
        <v>1</v>
      </c>
      <c r="L222" s="510">
        <v>2</v>
      </c>
      <c r="M222" s="511">
        <v>363.88</v>
      </c>
    </row>
    <row r="223" spans="1:13" ht="14.4" customHeight="1" x14ac:dyDescent="0.3">
      <c r="A223" s="505" t="s">
        <v>496</v>
      </c>
      <c r="B223" s="506" t="s">
        <v>1696</v>
      </c>
      <c r="C223" s="506" t="s">
        <v>1553</v>
      </c>
      <c r="D223" s="506" t="s">
        <v>502</v>
      </c>
      <c r="E223" s="506" t="s">
        <v>1554</v>
      </c>
      <c r="F223" s="510"/>
      <c r="G223" s="510"/>
      <c r="H223" s="527">
        <v>0</v>
      </c>
      <c r="I223" s="510">
        <v>1</v>
      </c>
      <c r="J223" s="510">
        <v>704.73</v>
      </c>
      <c r="K223" s="527">
        <v>1</v>
      </c>
      <c r="L223" s="510">
        <v>1</v>
      </c>
      <c r="M223" s="511">
        <v>704.73</v>
      </c>
    </row>
    <row r="224" spans="1:13" ht="14.4" customHeight="1" x14ac:dyDescent="0.3">
      <c r="A224" s="505" t="s">
        <v>496</v>
      </c>
      <c r="B224" s="506" t="s">
        <v>1698</v>
      </c>
      <c r="C224" s="506" t="s">
        <v>869</v>
      </c>
      <c r="D224" s="506" t="s">
        <v>870</v>
      </c>
      <c r="E224" s="506" t="s">
        <v>871</v>
      </c>
      <c r="F224" s="510"/>
      <c r="G224" s="510"/>
      <c r="H224" s="527">
        <v>0</v>
      </c>
      <c r="I224" s="510">
        <v>10</v>
      </c>
      <c r="J224" s="510">
        <v>791.09999999999991</v>
      </c>
      <c r="K224" s="527">
        <v>1</v>
      </c>
      <c r="L224" s="510">
        <v>10</v>
      </c>
      <c r="M224" s="511">
        <v>791.09999999999991</v>
      </c>
    </row>
    <row r="225" spans="1:13" ht="14.4" customHeight="1" x14ac:dyDescent="0.3">
      <c r="A225" s="505" t="s">
        <v>496</v>
      </c>
      <c r="B225" s="506" t="s">
        <v>1698</v>
      </c>
      <c r="C225" s="506" t="s">
        <v>1563</v>
      </c>
      <c r="D225" s="506" t="s">
        <v>870</v>
      </c>
      <c r="E225" s="506" t="s">
        <v>1562</v>
      </c>
      <c r="F225" s="510"/>
      <c r="G225" s="510"/>
      <c r="H225" s="527">
        <v>0</v>
      </c>
      <c r="I225" s="510">
        <v>2</v>
      </c>
      <c r="J225" s="510">
        <v>527.36</v>
      </c>
      <c r="K225" s="527">
        <v>1</v>
      </c>
      <c r="L225" s="510">
        <v>2</v>
      </c>
      <c r="M225" s="511">
        <v>527.36</v>
      </c>
    </row>
    <row r="226" spans="1:13" ht="14.4" customHeight="1" x14ac:dyDescent="0.3">
      <c r="A226" s="505" t="s">
        <v>496</v>
      </c>
      <c r="B226" s="506" t="s">
        <v>1698</v>
      </c>
      <c r="C226" s="506" t="s">
        <v>872</v>
      </c>
      <c r="D226" s="506" t="s">
        <v>873</v>
      </c>
      <c r="E226" s="506" t="s">
        <v>874</v>
      </c>
      <c r="F226" s="510">
        <v>1</v>
      </c>
      <c r="G226" s="510">
        <v>73.83</v>
      </c>
      <c r="H226" s="527">
        <v>1</v>
      </c>
      <c r="I226" s="510"/>
      <c r="J226" s="510"/>
      <c r="K226" s="527">
        <v>0</v>
      </c>
      <c r="L226" s="510">
        <v>1</v>
      </c>
      <c r="M226" s="511">
        <v>73.83</v>
      </c>
    </row>
    <row r="227" spans="1:13" ht="14.4" customHeight="1" x14ac:dyDescent="0.3">
      <c r="A227" s="505" t="s">
        <v>496</v>
      </c>
      <c r="B227" s="506" t="s">
        <v>1698</v>
      </c>
      <c r="C227" s="506" t="s">
        <v>639</v>
      </c>
      <c r="D227" s="506" t="s">
        <v>640</v>
      </c>
      <c r="E227" s="506" t="s">
        <v>631</v>
      </c>
      <c r="F227" s="510">
        <v>6</v>
      </c>
      <c r="G227" s="510">
        <v>237.29999999999998</v>
      </c>
      <c r="H227" s="527">
        <v>1</v>
      </c>
      <c r="I227" s="510"/>
      <c r="J227" s="510"/>
      <c r="K227" s="527">
        <v>0</v>
      </c>
      <c r="L227" s="510">
        <v>6</v>
      </c>
      <c r="M227" s="511">
        <v>237.29999999999998</v>
      </c>
    </row>
    <row r="228" spans="1:13" ht="14.4" customHeight="1" x14ac:dyDescent="0.3">
      <c r="A228" s="505" t="s">
        <v>496</v>
      </c>
      <c r="B228" s="506" t="s">
        <v>1699</v>
      </c>
      <c r="C228" s="506" t="s">
        <v>959</v>
      </c>
      <c r="D228" s="506" t="s">
        <v>960</v>
      </c>
      <c r="E228" s="506" t="s">
        <v>961</v>
      </c>
      <c r="F228" s="510"/>
      <c r="G228" s="510"/>
      <c r="H228" s="527">
        <v>0</v>
      </c>
      <c r="I228" s="510">
        <v>1</v>
      </c>
      <c r="J228" s="510">
        <v>77.790000000000006</v>
      </c>
      <c r="K228" s="527">
        <v>1</v>
      </c>
      <c r="L228" s="510">
        <v>1</v>
      </c>
      <c r="M228" s="511">
        <v>77.790000000000006</v>
      </c>
    </row>
    <row r="229" spans="1:13" ht="14.4" customHeight="1" x14ac:dyDescent="0.3">
      <c r="A229" s="505" t="s">
        <v>496</v>
      </c>
      <c r="B229" s="506" t="s">
        <v>1700</v>
      </c>
      <c r="C229" s="506" t="s">
        <v>878</v>
      </c>
      <c r="D229" s="506" t="s">
        <v>879</v>
      </c>
      <c r="E229" s="506" t="s">
        <v>880</v>
      </c>
      <c r="F229" s="510">
        <v>3</v>
      </c>
      <c r="G229" s="510">
        <v>290.39999999999998</v>
      </c>
      <c r="H229" s="527">
        <v>1</v>
      </c>
      <c r="I229" s="510"/>
      <c r="J229" s="510"/>
      <c r="K229" s="527">
        <v>0</v>
      </c>
      <c r="L229" s="510">
        <v>3</v>
      </c>
      <c r="M229" s="511">
        <v>290.39999999999998</v>
      </c>
    </row>
    <row r="230" spans="1:13" ht="14.4" customHeight="1" x14ac:dyDescent="0.3">
      <c r="A230" s="505" t="s">
        <v>496</v>
      </c>
      <c r="B230" s="506" t="s">
        <v>1701</v>
      </c>
      <c r="C230" s="506" t="s">
        <v>645</v>
      </c>
      <c r="D230" s="506" t="s">
        <v>646</v>
      </c>
      <c r="E230" s="506" t="s">
        <v>647</v>
      </c>
      <c r="F230" s="510"/>
      <c r="G230" s="510"/>
      <c r="H230" s="527">
        <v>0</v>
      </c>
      <c r="I230" s="510">
        <v>16</v>
      </c>
      <c r="J230" s="510">
        <v>1645.6</v>
      </c>
      <c r="K230" s="527">
        <v>1</v>
      </c>
      <c r="L230" s="510">
        <v>16</v>
      </c>
      <c r="M230" s="511">
        <v>1645.6</v>
      </c>
    </row>
    <row r="231" spans="1:13" ht="14.4" customHeight="1" x14ac:dyDescent="0.3">
      <c r="A231" s="505" t="s">
        <v>496</v>
      </c>
      <c r="B231" s="506" t="s">
        <v>1701</v>
      </c>
      <c r="C231" s="506" t="s">
        <v>875</v>
      </c>
      <c r="D231" s="506" t="s">
        <v>646</v>
      </c>
      <c r="E231" s="506" t="s">
        <v>876</v>
      </c>
      <c r="F231" s="510"/>
      <c r="G231" s="510"/>
      <c r="H231" s="527">
        <v>0</v>
      </c>
      <c r="I231" s="510">
        <v>3</v>
      </c>
      <c r="J231" s="510">
        <v>395.58000000000004</v>
      </c>
      <c r="K231" s="527">
        <v>1</v>
      </c>
      <c r="L231" s="510">
        <v>3</v>
      </c>
      <c r="M231" s="511">
        <v>395.58000000000004</v>
      </c>
    </row>
    <row r="232" spans="1:13" ht="14.4" customHeight="1" x14ac:dyDescent="0.3">
      <c r="A232" s="505" t="s">
        <v>496</v>
      </c>
      <c r="B232" s="506" t="s">
        <v>1715</v>
      </c>
      <c r="C232" s="506" t="s">
        <v>975</v>
      </c>
      <c r="D232" s="506" t="s">
        <v>976</v>
      </c>
      <c r="E232" s="506" t="s">
        <v>977</v>
      </c>
      <c r="F232" s="510"/>
      <c r="G232" s="510"/>
      <c r="H232" s="527">
        <v>0</v>
      </c>
      <c r="I232" s="510">
        <v>1</v>
      </c>
      <c r="J232" s="510">
        <v>155.30000000000001</v>
      </c>
      <c r="K232" s="527">
        <v>1</v>
      </c>
      <c r="L232" s="510">
        <v>1</v>
      </c>
      <c r="M232" s="511">
        <v>155.30000000000001</v>
      </c>
    </row>
    <row r="233" spans="1:13" ht="14.4" customHeight="1" x14ac:dyDescent="0.3">
      <c r="A233" s="505" t="s">
        <v>496</v>
      </c>
      <c r="B233" s="506" t="s">
        <v>1702</v>
      </c>
      <c r="C233" s="506" t="s">
        <v>1005</v>
      </c>
      <c r="D233" s="506" t="s">
        <v>560</v>
      </c>
      <c r="E233" s="506" t="s">
        <v>1006</v>
      </c>
      <c r="F233" s="510"/>
      <c r="G233" s="510"/>
      <c r="H233" s="527">
        <v>0</v>
      </c>
      <c r="I233" s="510">
        <v>1</v>
      </c>
      <c r="J233" s="510">
        <v>278.63</v>
      </c>
      <c r="K233" s="527">
        <v>1</v>
      </c>
      <c r="L233" s="510">
        <v>1</v>
      </c>
      <c r="M233" s="511">
        <v>278.63</v>
      </c>
    </row>
    <row r="234" spans="1:13" ht="14.4" customHeight="1" x14ac:dyDescent="0.3">
      <c r="A234" s="505" t="s">
        <v>496</v>
      </c>
      <c r="B234" s="506" t="s">
        <v>1702</v>
      </c>
      <c r="C234" s="506" t="s">
        <v>1477</v>
      </c>
      <c r="D234" s="506" t="s">
        <v>667</v>
      </c>
      <c r="E234" s="506" t="s">
        <v>1014</v>
      </c>
      <c r="F234" s="510"/>
      <c r="G234" s="510"/>
      <c r="H234" s="527">
        <v>0</v>
      </c>
      <c r="I234" s="510">
        <v>1</v>
      </c>
      <c r="J234" s="510">
        <v>430.05</v>
      </c>
      <c r="K234" s="527">
        <v>1</v>
      </c>
      <c r="L234" s="510">
        <v>1</v>
      </c>
      <c r="M234" s="511">
        <v>430.05</v>
      </c>
    </row>
    <row r="235" spans="1:13" ht="14.4" customHeight="1" x14ac:dyDescent="0.3">
      <c r="A235" s="505" t="s">
        <v>496</v>
      </c>
      <c r="B235" s="506" t="s">
        <v>1702</v>
      </c>
      <c r="C235" s="506" t="s">
        <v>666</v>
      </c>
      <c r="D235" s="506" t="s">
        <v>667</v>
      </c>
      <c r="E235" s="506" t="s">
        <v>668</v>
      </c>
      <c r="F235" s="510"/>
      <c r="G235" s="510"/>
      <c r="H235" s="527">
        <v>0</v>
      </c>
      <c r="I235" s="510">
        <v>8</v>
      </c>
      <c r="J235" s="510">
        <v>1118.1600000000003</v>
      </c>
      <c r="K235" s="527">
        <v>1</v>
      </c>
      <c r="L235" s="510">
        <v>8</v>
      </c>
      <c r="M235" s="511">
        <v>1118.1600000000003</v>
      </c>
    </row>
    <row r="236" spans="1:13" ht="14.4" customHeight="1" x14ac:dyDescent="0.3">
      <c r="A236" s="505" t="s">
        <v>496</v>
      </c>
      <c r="B236" s="506" t="s">
        <v>1702</v>
      </c>
      <c r="C236" s="506" t="s">
        <v>1479</v>
      </c>
      <c r="D236" s="506" t="s">
        <v>667</v>
      </c>
      <c r="E236" s="506" t="s">
        <v>1480</v>
      </c>
      <c r="F236" s="510"/>
      <c r="G236" s="510"/>
      <c r="H236" s="527">
        <v>0</v>
      </c>
      <c r="I236" s="510">
        <v>6</v>
      </c>
      <c r="J236" s="510">
        <v>559.08000000000004</v>
      </c>
      <c r="K236" s="527">
        <v>1</v>
      </c>
      <c r="L236" s="510">
        <v>6</v>
      </c>
      <c r="M236" s="511">
        <v>559.08000000000004</v>
      </c>
    </row>
    <row r="237" spans="1:13" ht="14.4" customHeight="1" x14ac:dyDescent="0.3">
      <c r="A237" s="505" t="s">
        <v>496</v>
      </c>
      <c r="B237" s="506" t="s">
        <v>1702</v>
      </c>
      <c r="C237" s="506" t="s">
        <v>669</v>
      </c>
      <c r="D237" s="506" t="s">
        <v>667</v>
      </c>
      <c r="E237" s="506" t="s">
        <v>670</v>
      </c>
      <c r="F237" s="510"/>
      <c r="G237" s="510"/>
      <c r="H237" s="527">
        <v>0</v>
      </c>
      <c r="I237" s="510">
        <v>9</v>
      </c>
      <c r="J237" s="510">
        <v>2515.7699999999995</v>
      </c>
      <c r="K237" s="527">
        <v>1</v>
      </c>
      <c r="L237" s="510">
        <v>9</v>
      </c>
      <c r="M237" s="511">
        <v>2515.7699999999995</v>
      </c>
    </row>
    <row r="238" spans="1:13" ht="14.4" customHeight="1" x14ac:dyDescent="0.3">
      <c r="A238" s="505" t="s">
        <v>496</v>
      </c>
      <c r="B238" s="506" t="s">
        <v>1702</v>
      </c>
      <c r="C238" s="506" t="s">
        <v>936</v>
      </c>
      <c r="D238" s="506" t="s">
        <v>560</v>
      </c>
      <c r="E238" s="506" t="s">
        <v>937</v>
      </c>
      <c r="F238" s="510">
        <v>6</v>
      </c>
      <c r="G238" s="510">
        <v>1177.1999999999998</v>
      </c>
      <c r="H238" s="527">
        <v>1</v>
      </c>
      <c r="I238" s="510"/>
      <c r="J238" s="510"/>
      <c r="K238" s="527">
        <v>0</v>
      </c>
      <c r="L238" s="510">
        <v>6</v>
      </c>
      <c r="M238" s="511">
        <v>1177.1999999999998</v>
      </c>
    </row>
    <row r="239" spans="1:13" ht="14.4" customHeight="1" x14ac:dyDescent="0.3">
      <c r="A239" s="505" t="s">
        <v>496</v>
      </c>
      <c r="B239" s="506" t="s">
        <v>1702</v>
      </c>
      <c r="C239" s="506" t="s">
        <v>1478</v>
      </c>
      <c r="D239" s="506" t="s">
        <v>560</v>
      </c>
      <c r="E239" s="506" t="s">
        <v>629</v>
      </c>
      <c r="F239" s="510">
        <v>3</v>
      </c>
      <c r="G239" s="510">
        <v>353.13</v>
      </c>
      <c r="H239" s="527">
        <v>1</v>
      </c>
      <c r="I239" s="510"/>
      <c r="J239" s="510"/>
      <c r="K239" s="527">
        <v>0</v>
      </c>
      <c r="L239" s="510">
        <v>3</v>
      </c>
      <c r="M239" s="511">
        <v>353.13</v>
      </c>
    </row>
    <row r="240" spans="1:13" ht="14.4" customHeight="1" x14ac:dyDescent="0.3">
      <c r="A240" s="505" t="s">
        <v>496</v>
      </c>
      <c r="B240" s="506" t="s">
        <v>1702</v>
      </c>
      <c r="C240" s="506" t="s">
        <v>559</v>
      </c>
      <c r="D240" s="506" t="s">
        <v>560</v>
      </c>
      <c r="E240" s="506" t="s">
        <v>561</v>
      </c>
      <c r="F240" s="510">
        <v>6</v>
      </c>
      <c r="G240" s="510">
        <v>2354.46</v>
      </c>
      <c r="H240" s="527">
        <v>1</v>
      </c>
      <c r="I240" s="510"/>
      <c r="J240" s="510"/>
      <c r="K240" s="527">
        <v>0</v>
      </c>
      <c r="L240" s="510">
        <v>6</v>
      </c>
      <c r="M240" s="511">
        <v>2354.46</v>
      </c>
    </row>
    <row r="241" spans="1:13" ht="14.4" customHeight="1" x14ac:dyDescent="0.3">
      <c r="A241" s="505" t="s">
        <v>496</v>
      </c>
      <c r="B241" s="506" t="s">
        <v>1702</v>
      </c>
      <c r="C241" s="506" t="s">
        <v>562</v>
      </c>
      <c r="D241" s="506" t="s">
        <v>560</v>
      </c>
      <c r="E241" s="506" t="s">
        <v>563</v>
      </c>
      <c r="F241" s="510">
        <v>3</v>
      </c>
      <c r="G241" s="510">
        <v>1811.16</v>
      </c>
      <c r="H241" s="527">
        <v>1</v>
      </c>
      <c r="I241" s="510"/>
      <c r="J241" s="510"/>
      <c r="K241" s="527">
        <v>0</v>
      </c>
      <c r="L241" s="510">
        <v>3</v>
      </c>
      <c r="M241" s="511">
        <v>1811.16</v>
      </c>
    </row>
    <row r="242" spans="1:13" ht="14.4" customHeight="1" x14ac:dyDescent="0.3">
      <c r="A242" s="505" t="s">
        <v>496</v>
      </c>
      <c r="B242" s="506" t="s">
        <v>1703</v>
      </c>
      <c r="C242" s="506" t="s">
        <v>847</v>
      </c>
      <c r="D242" s="506" t="s">
        <v>848</v>
      </c>
      <c r="E242" s="506" t="s">
        <v>674</v>
      </c>
      <c r="F242" s="510">
        <v>2</v>
      </c>
      <c r="G242" s="510">
        <v>860.1</v>
      </c>
      <c r="H242" s="527">
        <v>1</v>
      </c>
      <c r="I242" s="510"/>
      <c r="J242" s="510"/>
      <c r="K242" s="527">
        <v>0</v>
      </c>
      <c r="L242" s="510">
        <v>2</v>
      </c>
      <c r="M242" s="511">
        <v>860.1</v>
      </c>
    </row>
    <row r="243" spans="1:13" ht="14.4" customHeight="1" x14ac:dyDescent="0.3">
      <c r="A243" s="505" t="s">
        <v>496</v>
      </c>
      <c r="B243" s="506" t="s">
        <v>1703</v>
      </c>
      <c r="C243" s="506" t="s">
        <v>627</v>
      </c>
      <c r="D243" s="506" t="s">
        <v>628</v>
      </c>
      <c r="E243" s="506" t="s">
        <v>629</v>
      </c>
      <c r="F243" s="510"/>
      <c r="G243" s="510"/>
      <c r="H243" s="527">
        <v>0</v>
      </c>
      <c r="I243" s="510">
        <v>11</v>
      </c>
      <c r="J243" s="510">
        <v>1576.85</v>
      </c>
      <c r="K243" s="527">
        <v>1</v>
      </c>
      <c r="L243" s="510">
        <v>11</v>
      </c>
      <c r="M243" s="511">
        <v>1576.85</v>
      </c>
    </row>
    <row r="244" spans="1:13" ht="14.4" customHeight="1" x14ac:dyDescent="0.3">
      <c r="A244" s="505" t="s">
        <v>496</v>
      </c>
      <c r="B244" s="506" t="s">
        <v>1703</v>
      </c>
      <c r="C244" s="506" t="s">
        <v>849</v>
      </c>
      <c r="D244" s="506" t="s">
        <v>628</v>
      </c>
      <c r="E244" s="506" t="s">
        <v>561</v>
      </c>
      <c r="F244" s="510"/>
      <c r="G244" s="510"/>
      <c r="H244" s="527">
        <v>0</v>
      </c>
      <c r="I244" s="510">
        <v>3</v>
      </c>
      <c r="J244" s="510">
        <v>1433.52</v>
      </c>
      <c r="K244" s="527">
        <v>1</v>
      </c>
      <c r="L244" s="510">
        <v>3</v>
      </c>
      <c r="M244" s="511">
        <v>1433.52</v>
      </c>
    </row>
    <row r="245" spans="1:13" ht="14.4" customHeight="1" x14ac:dyDescent="0.3">
      <c r="A245" s="505" t="s">
        <v>496</v>
      </c>
      <c r="B245" s="506" t="s">
        <v>1703</v>
      </c>
      <c r="C245" s="506" t="s">
        <v>630</v>
      </c>
      <c r="D245" s="506" t="s">
        <v>628</v>
      </c>
      <c r="E245" s="506" t="s">
        <v>631</v>
      </c>
      <c r="F245" s="510"/>
      <c r="G245" s="510"/>
      <c r="H245" s="527">
        <v>0</v>
      </c>
      <c r="I245" s="510">
        <v>11</v>
      </c>
      <c r="J245" s="510">
        <v>2425.83</v>
      </c>
      <c r="K245" s="527">
        <v>1</v>
      </c>
      <c r="L245" s="510">
        <v>11</v>
      </c>
      <c r="M245" s="511">
        <v>2425.83</v>
      </c>
    </row>
    <row r="246" spans="1:13" ht="14.4" customHeight="1" x14ac:dyDescent="0.3">
      <c r="A246" s="505" t="s">
        <v>496</v>
      </c>
      <c r="B246" s="506" t="s">
        <v>1703</v>
      </c>
      <c r="C246" s="506" t="s">
        <v>632</v>
      </c>
      <c r="D246" s="506" t="s">
        <v>628</v>
      </c>
      <c r="E246" s="506" t="s">
        <v>633</v>
      </c>
      <c r="F246" s="510"/>
      <c r="G246" s="510"/>
      <c r="H246" s="527">
        <v>0</v>
      </c>
      <c r="I246" s="510">
        <v>6</v>
      </c>
      <c r="J246" s="510">
        <v>559.08000000000004</v>
      </c>
      <c r="K246" s="527">
        <v>1</v>
      </c>
      <c r="L246" s="510">
        <v>6</v>
      </c>
      <c r="M246" s="511">
        <v>559.08000000000004</v>
      </c>
    </row>
    <row r="247" spans="1:13" ht="14.4" customHeight="1" x14ac:dyDescent="0.3">
      <c r="A247" s="505" t="s">
        <v>496</v>
      </c>
      <c r="B247" s="506" t="s">
        <v>1703</v>
      </c>
      <c r="C247" s="506" t="s">
        <v>1556</v>
      </c>
      <c r="D247" s="506" t="s">
        <v>628</v>
      </c>
      <c r="E247" s="506" t="s">
        <v>937</v>
      </c>
      <c r="F247" s="510"/>
      <c r="G247" s="510"/>
      <c r="H247" s="527">
        <v>0</v>
      </c>
      <c r="I247" s="510">
        <v>2</v>
      </c>
      <c r="J247" s="510">
        <v>621.17999999999995</v>
      </c>
      <c r="K247" s="527">
        <v>1</v>
      </c>
      <c r="L247" s="510">
        <v>2</v>
      </c>
      <c r="M247" s="511">
        <v>621.17999999999995</v>
      </c>
    </row>
    <row r="248" spans="1:13" ht="14.4" customHeight="1" x14ac:dyDescent="0.3">
      <c r="A248" s="505" t="s">
        <v>496</v>
      </c>
      <c r="B248" s="506" t="s">
        <v>1716</v>
      </c>
      <c r="C248" s="506" t="s">
        <v>571</v>
      </c>
      <c r="D248" s="506" t="s">
        <v>572</v>
      </c>
      <c r="E248" s="506" t="s">
        <v>573</v>
      </c>
      <c r="F248" s="510"/>
      <c r="G248" s="510"/>
      <c r="H248" s="527">
        <v>0</v>
      </c>
      <c r="I248" s="510">
        <v>7</v>
      </c>
      <c r="J248" s="510">
        <v>3892.2799999999997</v>
      </c>
      <c r="K248" s="527">
        <v>1</v>
      </c>
      <c r="L248" s="510">
        <v>7</v>
      </c>
      <c r="M248" s="511">
        <v>3892.2799999999997</v>
      </c>
    </row>
    <row r="249" spans="1:13" ht="14.4" customHeight="1" x14ac:dyDescent="0.3">
      <c r="A249" s="505" t="s">
        <v>496</v>
      </c>
      <c r="B249" s="506" t="s">
        <v>1716</v>
      </c>
      <c r="C249" s="506" t="s">
        <v>1504</v>
      </c>
      <c r="D249" s="506" t="s">
        <v>572</v>
      </c>
      <c r="E249" s="506" t="s">
        <v>1505</v>
      </c>
      <c r="F249" s="510"/>
      <c r="G249" s="510"/>
      <c r="H249" s="527">
        <v>0</v>
      </c>
      <c r="I249" s="510">
        <v>3</v>
      </c>
      <c r="J249" s="510">
        <v>556.02</v>
      </c>
      <c r="K249" s="527">
        <v>1</v>
      </c>
      <c r="L249" s="510">
        <v>3</v>
      </c>
      <c r="M249" s="511">
        <v>556.02</v>
      </c>
    </row>
    <row r="250" spans="1:13" ht="14.4" customHeight="1" x14ac:dyDescent="0.3">
      <c r="A250" s="505" t="s">
        <v>496</v>
      </c>
      <c r="B250" s="506" t="s">
        <v>1704</v>
      </c>
      <c r="C250" s="506" t="s">
        <v>1499</v>
      </c>
      <c r="D250" s="506" t="s">
        <v>1093</v>
      </c>
      <c r="E250" s="506" t="s">
        <v>1500</v>
      </c>
      <c r="F250" s="510">
        <v>3</v>
      </c>
      <c r="G250" s="510">
        <v>3196.5299999999997</v>
      </c>
      <c r="H250" s="527">
        <v>1</v>
      </c>
      <c r="I250" s="510"/>
      <c r="J250" s="510"/>
      <c r="K250" s="527">
        <v>0</v>
      </c>
      <c r="L250" s="510">
        <v>3</v>
      </c>
      <c r="M250" s="511">
        <v>3196.5299999999997</v>
      </c>
    </row>
    <row r="251" spans="1:13" ht="14.4" customHeight="1" x14ac:dyDescent="0.3">
      <c r="A251" s="505" t="s">
        <v>496</v>
      </c>
      <c r="B251" s="506" t="s">
        <v>1704</v>
      </c>
      <c r="C251" s="506" t="s">
        <v>1092</v>
      </c>
      <c r="D251" s="506" t="s">
        <v>1093</v>
      </c>
      <c r="E251" s="506" t="s">
        <v>1094</v>
      </c>
      <c r="F251" s="510">
        <v>3</v>
      </c>
      <c r="G251" s="510">
        <v>10441.950000000001</v>
      </c>
      <c r="H251" s="527">
        <v>1</v>
      </c>
      <c r="I251" s="510"/>
      <c r="J251" s="510"/>
      <c r="K251" s="527">
        <v>0</v>
      </c>
      <c r="L251" s="510">
        <v>3</v>
      </c>
      <c r="M251" s="511">
        <v>10441.950000000001</v>
      </c>
    </row>
    <row r="252" spans="1:13" ht="14.4" customHeight="1" x14ac:dyDescent="0.3">
      <c r="A252" s="505" t="s">
        <v>496</v>
      </c>
      <c r="B252" s="506" t="s">
        <v>1704</v>
      </c>
      <c r="C252" s="506" t="s">
        <v>737</v>
      </c>
      <c r="D252" s="506" t="s">
        <v>738</v>
      </c>
      <c r="E252" s="506" t="s">
        <v>739</v>
      </c>
      <c r="F252" s="510"/>
      <c r="G252" s="510"/>
      <c r="H252" s="527">
        <v>0</v>
      </c>
      <c r="I252" s="510">
        <v>2</v>
      </c>
      <c r="J252" s="510">
        <v>1328.58</v>
      </c>
      <c r="K252" s="527">
        <v>1</v>
      </c>
      <c r="L252" s="510">
        <v>2</v>
      </c>
      <c r="M252" s="511">
        <v>1328.58</v>
      </c>
    </row>
    <row r="253" spans="1:13" ht="14.4" customHeight="1" x14ac:dyDescent="0.3">
      <c r="A253" s="505" t="s">
        <v>496</v>
      </c>
      <c r="B253" s="506" t="s">
        <v>1707</v>
      </c>
      <c r="C253" s="506" t="s">
        <v>1432</v>
      </c>
      <c r="D253" s="506" t="s">
        <v>924</v>
      </c>
      <c r="E253" s="506" t="s">
        <v>1433</v>
      </c>
      <c r="F253" s="510"/>
      <c r="G253" s="510"/>
      <c r="H253" s="527">
        <v>0</v>
      </c>
      <c r="I253" s="510">
        <v>1</v>
      </c>
      <c r="J253" s="510">
        <v>74.08</v>
      </c>
      <c r="K253" s="527">
        <v>1</v>
      </c>
      <c r="L253" s="510">
        <v>1</v>
      </c>
      <c r="M253" s="511">
        <v>74.08</v>
      </c>
    </row>
    <row r="254" spans="1:13" ht="14.4" customHeight="1" x14ac:dyDescent="0.3">
      <c r="A254" s="505" t="s">
        <v>496</v>
      </c>
      <c r="B254" s="506" t="s">
        <v>1707</v>
      </c>
      <c r="C254" s="506" t="s">
        <v>1595</v>
      </c>
      <c r="D254" s="506" t="s">
        <v>656</v>
      </c>
      <c r="E254" s="506" t="s">
        <v>1596</v>
      </c>
      <c r="F254" s="510"/>
      <c r="G254" s="510"/>
      <c r="H254" s="527">
        <v>0</v>
      </c>
      <c r="I254" s="510">
        <v>1</v>
      </c>
      <c r="J254" s="510">
        <v>105.23</v>
      </c>
      <c r="K254" s="527">
        <v>1</v>
      </c>
      <c r="L254" s="510">
        <v>1</v>
      </c>
      <c r="M254" s="511">
        <v>105.23</v>
      </c>
    </row>
    <row r="255" spans="1:13" ht="14.4" customHeight="1" x14ac:dyDescent="0.3">
      <c r="A255" s="505" t="s">
        <v>496</v>
      </c>
      <c r="B255" s="506" t="s">
        <v>1707</v>
      </c>
      <c r="C255" s="506" t="s">
        <v>926</v>
      </c>
      <c r="D255" s="506" t="s">
        <v>656</v>
      </c>
      <c r="E255" s="506" t="s">
        <v>927</v>
      </c>
      <c r="F255" s="510"/>
      <c r="G255" s="510"/>
      <c r="H255" s="527">
        <v>0</v>
      </c>
      <c r="I255" s="510">
        <v>1</v>
      </c>
      <c r="J255" s="510">
        <v>84.18</v>
      </c>
      <c r="K255" s="527">
        <v>1</v>
      </c>
      <c r="L255" s="510">
        <v>1</v>
      </c>
      <c r="M255" s="511">
        <v>84.18</v>
      </c>
    </row>
    <row r="256" spans="1:13" ht="14.4" customHeight="1" x14ac:dyDescent="0.3">
      <c r="A256" s="505" t="s">
        <v>496</v>
      </c>
      <c r="B256" s="506" t="s">
        <v>1707</v>
      </c>
      <c r="C256" s="506" t="s">
        <v>655</v>
      </c>
      <c r="D256" s="506" t="s">
        <v>656</v>
      </c>
      <c r="E256" s="506" t="s">
        <v>657</v>
      </c>
      <c r="F256" s="510"/>
      <c r="G256" s="510"/>
      <c r="H256" s="527">
        <v>0</v>
      </c>
      <c r="I256" s="510">
        <v>1</v>
      </c>
      <c r="J256" s="510">
        <v>49.08</v>
      </c>
      <c r="K256" s="527">
        <v>1</v>
      </c>
      <c r="L256" s="510">
        <v>1</v>
      </c>
      <c r="M256" s="511">
        <v>49.08</v>
      </c>
    </row>
    <row r="257" spans="1:13" ht="14.4" customHeight="1" x14ac:dyDescent="0.3">
      <c r="A257" s="505" t="s">
        <v>496</v>
      </c>
      <c r="B257" s="506" t="s">
        <v>1708</v>
      </c>
      <c r="C257" s="506" t="s">
        <v>991</v>
      </c>
      <c r="D257" s="506" t="s">
        <v>992</v>
      </c>
      <c r="E257" s="506" t="s">
        <v>993</v>
      </c>
      <c r="F257" s="510">
        <v>2</v>
      </c>
      <c r="G257" s="510">
        <v>72.540000000000006</v>
      </c>
      <c r="H257" s="527">
        <v>1</v>
      </c>
      <c r="I257" s="510"/>
      <c r="J257" s="510"/>
      <c r="K257" s="527">
        <v>0</v>
      </c>
      <c r="L257" s="510">
        <v>2</v>
      </c>
      <c r="M257" s="511">
        <v>72.540000000000006</v>
      </c>
    </row>
    <row r="258" spans="1:13" ht="14.4" customHeight="1" x14ac:dyDescent="0.3">
      <c r="A258" s="505" t="s">
        <v>496</v>
      </c>
      <c r="B258" s="506" t="s">
        <v>1708</v>
      </c>
      <c r="C258" s="506" t="s">
        <v>934</v>
      </c>
      <c r="D258" s="506" t="s">
        <v>660</v>
      </c>
      <c r="E258" s="506" t="s">
        <v>596</v>
      </c>
      <c r="F258" s="510"/>
      <c r="G258" s="510"/>
      <c r="H258" s="527">
        <v>0</v>
      </c>
      <c r="I258" s="510">
        <v>10</v>
      </c>
      <c r="J258" s="510">
        <v>725.5</v>
      </c>
      <c r="K258" s="527">
        <v>1</v>
      </c>
      <c r="L258" s="510">
        <v>10</v>
      </c>
      <c r="M258" s="511">
        <v>725.5</v>
      </c>
    </row>
    <row r="259" spans="1:13" ht="14.4" customHeight="1" x14ac:dyDescent="0.3">
      <c r="A259" s="505" t="s">
        <v>496</v>
      </c>
      <c r="B259" s="506" t="s">
        <v>1708</v>
      </c>
      <c r="C259" s="506" t="s">
        <v>659</v>
      </c>
      <c r="D259" s="506" t="s">
        <v>660</v>
      </c>
      <c r="E259" s="506" t="s">
        <v>661</v>
      </c>
      <c r="F259" s="510"/>
      <c r="G259" s="510"/>
      <c r="H259" s="527">
        <v>0</v>
      </c>
      <c r="I259" s="510">
        <v>8</v>
      </c>
      <c r="J259" s="510">
        <v>174.08</v>
      </c>
      <c r="K259" s="527">
        <v>1</v>
      </c>
      <c r="L259" s="510">
        <v>8</v>
      </c>
      <c r="M259" s="511">
        <v>174.08</v>
      </c>
    </row>
    <row r="260" spans="1:13" ht="14.4" customHeight="1" x14ac:dyDescent="0.3">
      <c r="A260" s="505" t="s">
        <v>496</v>
      </c>
      <c r="B260" s="506" t="s">
        <v>1709</v>
      </c>
      <c r="C260" s="506" t="s">
        <v>1333</v>
      </c>
      <c r="D260" s="506" t="s">
        <v>1334</v>
      </c>
      <c r="E260" s="506" t="s">
        <v>1335</v>
      </c>
      <c r="F260" s="510"/>
      <c r="G260" s="510"/>
      <c r="H260" s="527"/>
      <c r="I260" s="510">
        <v>2</v>
      </c>
      <c r="J260" s="510">
        <v>0</v>
      </c>
      <c r="K260" s="527"/>
      <c r="L260" s="510">
        <v>2</v>
      </c>
      <c r="M260" s="511">
        <v>0</v>
      </c>
    </row>
    <row r="261" spans="1:13" ht="14.4" customHeight="1" x14ac:dyDescent="0.3">
      <c r="A261" s="505" t="s">
        <v>496</v>
      </c>
      <c r="B261" s="506" t="s">
        <v>1719</v>
      </c>
      <c r="C261" s="506" t="s">
        <v>1465</v>
      </c>
      <c r="D261" s="506" t="s">
        <v>1466</v>
      </c>
      <c r="E261" s="506" t="s">
        <v>1467</v>
      </c>
      <c r="F261" s="510"/>
      <c r="G261" s="510"/>
      <c r="H261" s="527">
        <v>0</v>
      </c>
      <c r="I261" s="510">
        <v>2</v>
      </c>
      <c r="J261" s="510">
        <v>18.8</v>
      </c>
      <c r="K261" s="527">
        <v>1</v>
      </c>
      <c r="L261" s="510">
        <v>2</v>
      </c>
      <c r="M261" s="511">
        <v>18.8</v>
      </c>
    </row>
    <row r="262" spans="1:13" ht="14.4" customHeight="1" x14ac:dyDescent="0.3">
      <c r="A262" s="505" t="s">
        <v>496</v>
      </c>
      <c r="B262" s="506" t="s">
        <v>1711</v>
      </c>
      <c r="C262" s="506" t="s">
        <v>1397</v>
      </c>
      <c r="D262" s="506" t="s">
        <v>982</v>
      </c>
      <c r="E262" s="506" t="s">
        <v>1398</v>
      </c>
      <c r="F262" s="510"/>
      <c r="G262" s="510"/>
      <c r="H262" s="527"/>
      <c r="I262" s="510">
        <v>2</v>
      </c>
      <c r="J262" s="510">
        <v>0</v>
      </c>
      <c r="K262" s="527"/>
      <c r="L262" s="510">
        <v>2</v>
      </c>
      <c r="M262" s="511">
        <v>0</v>
      </c>
    </row>
    <row r="263" spans="1:13" ht="14.4" customHeight="1" x14ac:dyDescent="0.3">
      <c r="A263" s="505" t="s">
        <v>496</v>
      </c>
      <c r="B263" s="506" t="s">
        <v>1720</v>
      </c>
      <c r="C263" s="506" t="s">
        <v>1490</v>
      </c>
      <c r="D263" s="506" t="s">
        <v>1053</v>
      </c>
      <c r="E263" s="506" t="s">
        <v>633</v>
      </c>
      <c r="F263" s="510"/>
      <c r="G263" s="510"/>
      <c r="H263" s="527">
        <v>0</v>
      </c>
      <c r="I263" s="510">
        <v>3</v>
      </c>
      <c r="J263" s="510">
        <v>197.96999999999997</v>
      </c>
      <c r="K263" s="527">
        <v>1</v>
      </c>
      <c r="L263" s="510">
        <v>3</v>
      </c>
      <c r="M263" s="511">
        <v>197.96999999999997</v>
      </c>
    </row>
    <row r="264" spans="1:13" ht="14.4" customHeight="1" x14ac:dyDescent="0.3">
      <c r="A264" s="505" t="s">
        <v>496</v>
      </c>
      <c r="B264" s="506" t="s">
        <v>1720</v>
      </c>
      <c r="C264" s="506" t="s">
        <v>1491</v>
      </c>
      <c r="D264" s="506" t="s">
        <v>1492</v>
      </c>
      <c r="E264" s="506" t="s">
        <v>629</v>
      </c>
      <c r="F264" s="510"/>
      <c r="G264" s="510"/>
      <c r="H264" s="527">
        <v>0</v>
      </c>
      <c r="I264" s="510">
        <v>3</v>
      </c>
      <c r="J264" s="510">
        <v>396</v>
      </c>
      <c r="K264" s="527">
        <v>1</v>
      </c>
      <c r="L264" s="510">
        <v>3</v>
      </c>
      <c r="M264" s="511">
        <v>396</v>
      </c>
    </row>
    <row r="265" spans="1:13" ht="14.4" customHeight="1" x14ac:dyDescent="0.3">
      <c r="A265" s="505" t="s">
        <v>496</v>
      </c>
      <c r="B265" s="506" t="s">
        <v>1721</v>
      </c>
      <c r="C265" s="506" t="s">
        <v>1583</v>
      </c>
      <c r="D265" s="506" t="s">
        <v>1584</v>
      </c>
      <c r="E265" s="506" t="s">
        <v>736</v>
      </c>
      <c r="F265" s="510"/>
      <c r="G265" s="510"/>
      <c r="H265" s="527"/>
      <c r="I265" s="510">
        <v>3</v>
      </c>
      <c r="J265" s="510">
        <v>0</v>
      </c>
      <c r="K265" s="527"/>
      <c r="L265" s="510">
        <v>3</v>
      </c>
      <c r="M265" s="511">
        <v>0</v>
      </c>
    </row>
    <row r="266" spans="1:13" ht="14.4" customHeight="1" x14ac:dyDescent="0.3">
      <c r="A266" s="505" t="s">
        <v>496</v>
      </c>
      <c r="B266" s="506" t="s">
        <v>1722</v>
      </c>
      <c r="C266" s="506" t="s">
        <v>1484</v>
      </c>
      <c r="D266" s="506" t="s">
        <v>1485</v>
      </c>
      <c r="E266" s="506" t="s">
        <v>1486</v>
      </c>
      <c r="F266" s="510">
        <v>1</v>
      </c>
      <c r="G266" s="510">
        <v>103.8</v>
      </c>
      <c r="H266" s="527">
        <v>1</v>
      </c>
      <c r="I266" s="510"/>
      <c r="J266" s="510"/>
      <c r="K266" s="527">
        <v>0</v>
      </c>
      <c r="L266" s="510">
        <v>1</v>
      </c>
      <c r="M266" s="511">
        <v>103.8</v>
      </c>
    </row>
    <row r="267" spans="1:13" ht="14.4" customHeight="1" x14ac:dyDescent="0.3">
      <c r="A267" s="505" t="s">
        <v>496</v>
      </c>
      <c r="B267" s="506" t="s">
        <v>1712</v>
      </c>
      <c r="C267" s="506" t="s">
        <v>1588</v>
      </c>
      <c r="D267" s="506" t="s">
        <v>902</v>
      </c>
      <c r="E267" s="506" t="s">
        <v>1589</v>
      </c>
      <c r="F267" s="510"/>
      <c r="G267" s="510"/>
      <c r="H267" s="527">
        <v>0</v>
      </c>
      <c r="I267" s="510">
        <v>9</v>
      </c>
      <c r="J267" s="510">
        <v>18896.549999999996</v>
      </c>
      <c r="K267" s="527">
        <v>1</v>
      </c>
      <c r="L267" s="510">
        <v>9</v>
      </c>
      <c r="M267" s="511">
        <v>18896.549999999996</v>
      </c>
    </row>
    <row r="268" spans="1:13" ht="14.4" customHeight="1" x14ac:dyDescent="0.3">
      <c r="A268" s="505" t="s">
        <v>496</v>
      </c>
      <c r="B268" s="506" t="s">
        <v>1712</v>
      </c>
      <c r="C268" s="506" t="s">
        <v>901</v>
      </c>
      <c r="D268" s="506" t="s">
        <v>902</v>
      </c>
      <c r="E268" s="506" t="s">
        <v>903</v>
      </c>
      <c r="F268" s="510"/>
      <c r="G268" s="510"/>
      <c r="H268" s="527">
        <v>0</v>
      </c>
      <c r="I268" s="510">
        <v>5</v>
      </c>
      <c r="J268" s="510">
        <v>9439.5</v>
      </c>
      <c r="K268" s="527">
        <v>1</v>
      </c>
      <c r="L268" s="510">
        <v>5</v>
      </c>
      <c r="M268" s="511">
        <v>9439.5</v>
      </c>
    </row>
    <row r="269" spans="1:13" ht="14.4" customHeight="1" x14ac:dyDescent="0.3">
      <c r="A269" s="505" t="s">
        <v>496</v>
      </c>
      <c r="B269" s="506" t="s">
        <v>1712</v>
      </c>
      <c r="C269" s="506" t="s">
        <v>1591</v>
      </c>
      <c r="D269" s="506" t="s">
        <v>902</v>
      </c>
      <c r="E269" s="506" t="s">
        <v>1592</v>
      </c>
      <c r="F269" s="510"/>
      <c r="G269" s="510"/>
      <c r="H269" s="527">
        <v>0</v>
      </c>
      <c r="I269" s="510">
        <v>6</v>
      </c>
      <c r="J269" s="510">
        <v>9269.94</v>
      </c>
      <c r="K269" s="527">
        <v>1</v>
      </c>
      <c r="L269" s="510">
        <v>6</v>
      </c>
      <c r="M269" s="511">
        <v>9269.94</v>
      </c>
    </row>
    <row r="270" spans="1:13" ht="14.4" customHeight="1" x14ac:dyDescent="0.3">
      <c r="A270" s="505" t="s">
        <v>496</v>
      </c>
      <c r="B270" s="506" t="s">
        <v>1713</v>
      </c>
      <c r="C270" s="506" t="s">
        <v>508</v>
      </c>
      <c r="D270" s="506" t="s">
        <v>506</v>
      </c>
      <c r="E270" s="506" t="s">
        <v>509</v>
      </c>
      <c r="F270" s="510"/>
      <c r="G270" s="510"/>
      <c r="H270" s="527">
        <v>0</v>
      </c>
      <c r="I270" s="510">
        <v>2</v>
      </c>
      <c r="J270" s="510">
        <v>1088.76</v>
      </c>
      <c r="K270" s="527">
        <v>1</v>
      </c>
      <c r="L270" s="510">
        <v>2</v>
      </c>
      <c r="M270" s="511">
        <v>1088.76</v>
      </c>
    </row>
    <row r="271" spans="1:13" ht="14.4" customHeight="1" x14ac:dyDescent="0.3">
      <c r="A271" s="505" t="s">
        <v>496</v>
      </c>
      <c r="B271" s="506" t="s">
        <v>1713</v>
      </c>
      <c r="C271" s="506" t="s">
        <v>906</v>
      </c>
      <c r="D271" s="506" t="s">
        <v>506</v>
      </c>
      <c r="E271" s="506" t="s">
        <v>907</v>
      </c>
      <c r="F271" s="510"/>
      <c r="G271" s="510"/>
      <c r="H271" s="527">
        <v>0</v>
      </c>
      <c r="I271" s="510">
        <v>1</v>
      </c>
      <c r="J271" s="510">
        <v>181.45</v>
      </c>
      <c r="K271" s="527">
        <v>1</v>
      </c>
      <c r="L271" s="510">
        <v>1</v>
      </c>
      <c r="M271" s="511">
        <v>181.45</v>
      </c>
    </row>
    <row r="272" spans="1:13" ht="14.4" customHeight="1" x14ac:dyDescent="0.3">
      <c r="A272" s="505" t="s">
        <v>496</v>
      </c>
      <c r="B272" s="506" t="s">
        <v>1713</v>
      </c>
      <c r="C272" s="506" t="s">
        <v>652</v>
      </c>
      <c r="D272" s="506" t="s">
        <v>506</v>
      </c>
      <c r="E272" s="506" t="s">
        <v>653</v>
      </c>
      <c r="F272" s="510"/>
      <c r="G272" s="510"/>
      <c r="H272" s="527">
        <v>0</v>
      </c>
      <c r="I272" s="510">
        <v>12</v>
      </c>
      <c r="J272" s="510">
        <v>1310.04</v>
      </c>
      <c r="K272" s="527">
        <v>1</v>
      </c>
      <c r="L272" s="510">
        <v>12</v>
      </c>
      <c r="M272" s="511">
        <v>1310.04</v>
      </c>
    </row>
    <row r="273" spans="1:13" ht="14.4" customHeight="1" x14ac:dyDescent="0.3">
      <c r="A273" s="505" t="s">
        <v>496</v>
      </c>
      <c r="B273" s="506" t="s">
        <v>1713</v>
      </c>
      <c r="C273" s="506" t="s">
        <v>534</v>
      </c>
      <c r="D273" s="506" t="s">
        <v>506</v>
      </c>
      <c r="E273" s="506" t="s">
        <v>535</v>
      </c>
      <c r="F273" s="510"/>
      <c r="G273" s="510"/>
      <c r="H273" s="527">
        <v>0</v>
      </c>
      <c r="I273" s="510">
        <v>1</v>
      </c>
      <c r="J273" s="510">
        <v>654.95000000000005</v>
      </c>
      <c r="K273" s="527">
        <v>1</v>
      </c>
      <c r="L273" s="510">
        <v>1</v>
      </c>
      <c r="M273" s="511">
        <v>654.95000000000005</v>
      </c>
    </row>
    <row r="274" spans="1:13" ht="14.4" customHeight="1" x14ac:dyDescent="0.3">
      <c r="A274" s="505" t="s">
        <v>496</v>
      </c>
      <c r="B274" s="506" t="s">
        <v>1713</v>
      </c>
      <c r="C274" s="506" t="s">
        <v>505</v>
      </c>
      <c r="D274" s="506" t="s">
        <v>506</v>
      </c>
      <c r="E274" s="506" t="s">
        <v>507</v>
      </c>
      <c r="F274" s="510"/>
      <c r="G274" s="510"/>
      <c r="H274" s="527">
        <v>0</v>
      </c>
      <c r="I274" s="510">
        <v>2</v>
      </c>
      <c r="J274" s="510">
        <v>654.98</v>
      </c>
      <c r="K274" s="527">
        <v>1</v>
      </c>
      <c r="L274" s="510">
        <v>2</v>
      </c>
      <c r="M274" s="511">
        <v>654.98</v>
      </c>
    </row>
    <row r="275" spans="1:13" ht="14.4" customHeight="1" x14ac:dyDescent="0.3">
      <c r="A275" s="505" t="s">
        <v>496</v>
      </c>
      <c r="B275" s="506" t="s">
        <v>1713</v>
      </c>
      <c r="C275" s="506" t="s">
        <v>1593</v>
      </c>
      <c r="D275" s="506" t="s">
        <v>506</v>
      </c>
      <c r="E275" s="506" t="s">
        <v>1594</v>
      </c>
      <c r="F275" s="510"/>
      <c r="G275" s="510"/>
      <c r="H275" s="527">
        <v>0</v>
      </c>
      <c r="I275" s="510">
        <v>1</v>
      </c>
      <c r="J275" s="510">
        <v>438.06</v>
      </c>
      <c r="K275" s="527">
        <v>1</v>
      </c>
      <c r="L275" s="510">
        <v>1</v>
      </c>
      <c r="M275" s="511">
        <v>438.06</v>
      </c>
    </row>
    <row r="276" spans="1:13" ht="14.4" customHeight="1" x14ac:dyDescent="0.3">
      <c r="A276" s="505" t="s">
        <v>497</v>
      </c>
      <c r="B276" s="506" t="s">
        <v>1671</v>
      </c>
      <c r="C276" s="506" t="s">
        <v>816</v>
      </c>
      <c r="D276" s="506" t="s">
        <v>613</v>
      </c>
      <c r="E276" s="506" t="s">
        <v>817</v>
      </c>
      <c r="F276" s="510"/>
      <c r="G276" s="510"/>
      <c r="H276" s="527">
        <v>0</v>
      </c>
      <c r="I276" s="510">
        <v>1</v>
      </c>
      <c r="J276" s="510">
        <v>32.25</v>
      </c>
      <c r="K276" s="527">
        <v>1</v>
      </c>
      <c r="L276" s="510">
        <v>1</v>
      </c>
      <c r="M276" s="511">
        <v>32.25</v>
      </c>
    </row>
    <row r="277" spans="1:13" ht="14.4" customHeight="1" x14ac:dyDescent="0.3">
      <c r="A277" s="505" t="s">
        <v>497</v>
      </c>
      <c r="B277" s="506" t="s">
        <v>1671</v>
      </c>
      <c r="C277" s="506" t="s">
        <v>818</v>
      </c>
      <c r="D277" s="506" t="s">
        <v>613</v>
      </c>
      <c r="E277" s="506" t="s">
        <v>819</v>
      </c>
      <c r="F277" s="510"/>
      <c r="G277" s="510"/>
      <c r="H277" s="527">
        <v>0</v>
      </c>
      <c r="I277" s="510">
        <v>7</v>
      </c>
      <c r="J277" s="510">
        <v>403.20000000000005</v>
      </c>
      <c r="K277" s="527">
        <v>1</v>
      </c>
      <c r="L277" s="510">
        <v>7</v>
      </c>
      <c r="M277" s="511">
        <v>403.20000000000005</v>
      </c>
    </row>
    <row r="278" spans="1:13" ht="14.4" customHeight="1" x14ac:dyDescent="0.3">
      <c r="A278" s="505" t="s">
        <v>497</v>
      </c>
      <c r="B278" s="506" t="s">
        <v>1671</v>
      </c>
      <c r="C278" s="506" t="s">
        <v>612</v>
      </c>
      <c r="D278" s="506" t="s">
        <v>613</v>
      </c>
      <c r="E278" s="506" t="s">
        <v>614</v>
      </c>
      <c r="F278" s="510"/>
      <c r="G278" s="510"/>
      <c r="H278" s="527">
        <v>0</v>
      </c>
      <c r="I278" s="510">
        <v>1</v>
      </c>
      <c r="J278" s="510">
        <v>115.18</v>
      </c>
      <c r="K278" s="527">
        <v>1</v>
      </c>
      <c r="L278" s="510">
        <v>1</v>
      </c>
      <c r="M278" s="511">
        <v>115.18</v>
      </c>
    </row>
    <row r="279" spans="1:13" ht="14.4" customHeight="1" x14ac:dyDescent="0.3">
      <c r="A279" s="505" t="s">
        <v>497</v>
      </c>
      <c r="B279" s="506" t="s">
        <v>1675</v>
      </c>
      <c r="C279" s="506" t="s">
        <v>806</v>
      </c>
      <c r="D279" s="506" t="s">
        <v>807</v>
      </c>
      <c r="E279" s="506" t="s">
        <v>808</v>
      </c>
      <c r="F279" s="510"/>
      <c r="G279" s="510"/>
      <c r="H279" s="527">
        <v>0</v>
      </c>
      <c r="I279" s="510">
        <v>1</v>
      </c>
      <c r="J279" s="510">
        <v>2309.36</v>
      </c>
      <c r="K279" s="527">
        <v>1</v>
      </c>
      <c r="L279" s="510">
        <v>1</v>
      </c>
      <c r="M279" s="511">
        <v>2309.36</v>
      </c>
    </row>
    <row r="280" spans="1:13" ht="14.4" customHeight="1" x14ac:dyDescent="0.3">
      <c r="A280" s="505" t="s">
        <v>497</v>
      </c>
      <c r="B280" s="506" t="s">
        <v>1677</v>
      </c>
      <c r="C280" s="506" t="s">
        <v>825</v>
      </c>
      <c r="D280" s="506" t="s">
        <v>826</v>
      </c>
      <c r="E280" s="506" t="s">
        <v>827</v>
      </c>
      <c r="F280" s="510"/>
      <c r="G280" s="510"/>
      <c r="H280" s="527">
        <v>0</v>
      </c>
      <c r="I280" s="510">
        <v>4</v>
      </c>
      <c r="J280" s="510">
        <v>1280.8399999999999</v>
      </c>
      <c r="K280" s="527">
        <v>1</v>
      </c>
      <c r="L280" s="510">
        <v>4</v>
      </c>
      <c r="M280" s="511">
        <v>1280.8399999999999</v>
      </c>
    </row>
    <row r="281" spans="1:13" ht="14.4" customHeight="1" x14ac:dyDescent="0.3">
      <c r="A281" s="505" t="s">
        <v>497</v>
      </c>
      <c r="B281" s="506" t="s">
        <v>1677</v>
      </c>
      <c r="C281" s="506" t="s">
        <v>828</v>
      </c>
      <c r="D281" s="506" t="s">
        <v>826</v>
      </c>
      <c r="E281" s="506" t="s">
        <v>829</v>
      </c>
      <c r="F281" s="510"/>
      <c r="G281" s="510"/>
      <c r="H281" s="527">
        <v>0</v>
      </c>
      <c r="I281" s="510">
        <v>1</v>
      </c>
      <c r="J281" s="510">
        <v>640.41</v>
      </c>
      <c r="K281" s="527">
        <v>1</v>
      </c>
      <c r="L281" s="510">
        <v>1</v>
      </c>
      <c r="M281" s="511">
        <v>640.41</v>
      </c>
    </row>
    <row r="282" spans="1:13" ht="14.4" customHeight="1" x14ac:dyDescent="0.3">
      <c r="A282" s="505" t="s">
        <v>497</v>
      </c>
      <c r="B282" s="506" t="s">
        <v>1679</v>
      </c>
      <c r="C282" s="506" t="s">
        <v>893</v>
      </c>
      <c r="D282" s="506" t="s">
        <v>894</v>
      </c>
      <c r="E282" s="506" t="s">
        <v>895</v>
      </c>
      <c r="F282" s="510"/>
      <c r="G282" s="510"/>
      <c r="H282" s="527">
        <v>0</v>
      </c>
      <c r="I282" s="510">
        <v>3</v>
      </c>
      <c r="J282" s="510">
        <v>393.96</v>
      </c>
      <c r="K282" s="527">
        <v>1</v>
      </c>
      <c r="L282" s="510">
        <v>3</v>
      </c>
      <c r="M282" s="511">
        <v>393.96</v>
      </c>
    </row>
    <row r="283" spans="1:13" ht="14.4" customHeight="1" x14ac:dyDescent="0.3">
      <c r="A283" s="505" t="s">
        <v>497</v>
      </c>
      <c r="B283" s="506" t="s">
        <v>1679</v>
      </c>
      <c r="C283" s="506" t="s">
        <v>890</v>
      </c>
      <c r="D283" s="506" t="s">
        <v>891</v>
      </c>
      <c r="E283" s="506" t="s">
        <v>892</v>
      </c>
      <c r="F283" s="510">
        <v>6</v>
      </c>
      <c r="G283" s="510">
        <v>787.92</v>
      </c>
      <c r="H283" s="527">
        <v>1</v>
      </c>
      <c r="I283" s="510"/>
      <c r="J283" s="510"/>
      <c r="K283" s="527">
        <v>0</v>
      </c>
      <c r="L283" s="510">
        <v>6</v>
      </c>
      <c r="M283" s="511">
        <v>787.92</v>
      </c>
    </row>
    <row r="284" spans="1:13" ht="14.4" customHeight="1" x14ac:dyDescent="0.3">
      <c r="A284" s="505" t="s">
        <v>497</v>
      </c>
      <c r="B284" s="506" t="s">
        <v>1682</v>
      </c>
      <c r="C284" s="506" t="s">
        <v>803</v>
      </c>
      <c r="D284" s="506" t="s">
        <v>804</v>
      </c>
      <c r="E284" s="506" t="s">
        <v>805</v>
      </c>
      <c r="F284" s="510"/>
      <c r="G284" s="510"/>
      <c r="H284" s="527">
        <v>0</v>
      </c>
      <c r="I284" s="510">
        <v>3</v>
      </c>
      <c r="J284" s="510">
        <v>421.77</v>
      </c>
      <c r="K284" s="527">
        <v>1</v>
      </c>
      <c r="L284" s="510">
        <v>3</v>
      </c>
      <c r="M284" s="511">
        <v>421.77</v>
      </c>
    </row>
    <row r="285" spans="1:13" ht="14.4" customHeight="1" x14ac:dyDescent="0.3">
      <c r="A285" s="505" t="s">
        <v>497</v>
      </c>
      <c r="B285" s="506" t="s">
        <v>1683</v>
      </c>
      <c r="C285" s="506" t="s">
        <v>726</v>
      </c>
      <c r="D285" s="506" t="s">
        <v>727</v>
      </c>
      <c r="E285" s="506" t="s">
        <v>728</v>
      </c>
      <c r="F285" s="510"/>
      <c r="G285" s="510"/>
      <c r="H285" s="527">
        <v>0</v>
      </c>
      <c r="I285" s="510">
        <v>3</v>
      </c>
      <c r="J285" s="510">
        <v>150.14999999999998</v>
      </c>
      <c r="K285" s="527">
        <v>1</v>
      </c>
      <c r="L285" s="510">
        <v>3</v>
      </c>
      <c r="M285" s="511">
        <v>150.14999999999998</v>
      </c>
    </row>
    <row r="286" spans="1:13" ht="14.4" customHeight="1" x14ac:dyDescent="0.3">
      <c r="A286" s="505" t="s">
        <v>497</v>
      </c>
      <c r="B286" s="506" t="s">
        <v>1684</v>
      </c>
      <c r="C286" s="506" t="s">
        <v>745</v>
      </c>
      <c r="D286" s="506" t="s">
        <v>746</v>
      </c>
      <c r="E286" s="506" t="s">
        <v>747</v>
      </c>
      <c r="F286" s="510"/>
      <c r="G286" s="510"/>
      <c r="H286" s="527">
        <v>0</v>
      </c>
      <c r="I286" s="510">
        <v>2</v>
      </c>
      <c r="J286" s="510">
        <v>85.02</v>
      </c>
      <c r="K286" s="527">
        <v>1</v>
      </c>
      <c r="L286" s="510">
        <v>2</v>
      </c>
      <c r="M286" s="511">
        <v>85.02</v>
      </c>
    </row>
    <row r="287" spans="1:13" ht="14.4" customHeight="1" x14ac:dyDescent="0.3">
      <c r="A287" s="505" t="s">
        <v>497</v>
      </c>
      <c r="B287" s="506" t="s">
        <v>1685</v>
      </c>
      <c r="C287" s="506" t="s">
        <v>793</v>
      </c>
      <c r="D287" s="506" t="s">
        <v>794</v>
      </c>
      <c r="E287" s="506" t="s">
        <v>795</v>
      </c>
      <c r="F287" s="510"/>
      <c r="G287" s="510"/>
      <c r="H287" s="527">
        <v>0</v>
      </c>
      <c r="I287" s="510">
        <v>1</v>
      </c>
      <c r="J287" s="510">
        <v>234.07</v>
      </c>
      <c r="K287" s="527">
        <v>1</v>
      </c>
      <c r="L287" s="510">
        <v>1</v>
      </c>
      <c r="M287" s="511">
        <v>234.07</v>
      </c>
    </row>
    <row r="288" spans="1:13" ht="14.4" customHeight="1" x14ac:dyDescent="0.3">
      <c r="A288" s="505" t="s">
        <v>497</v>
      </c>
      <c r="B288" s="506" t="s">
        <v>1685</v>
      </c>
      <c r="C288" s="506" t="s">
        <v>796</v>
      </c>
      <c r="D288" s="506" t="s">
        <v>794</v>
      </c>
      <c r="E288" s="506" t="s">
        <v>797</v>
      </c>
      <c r="F288" s="510"/>
      <c r="G288" s="510"/>
      <c r="H288" s="527">
        <v>0</v>
      </c>
      <c r="I288" s="510">
        <v>2</v>
      </c>
      <c r="J288" s="510">
        <v>140.46</v>
      </c>
      <c r="K288" s="527">
        <v>1</v>
      </c>
      <c r="L288" s="510">
        <v>2</v>
      </c>
      <c r="M288" s="511">
        <v>140.46</v>
      </c>
    </row>
    <row r="289" spans="1:13" ht="14.4" customHeight="1" x14ac:dyDescent="0.3">
      <c r="A289" s="505" t="s">
        <v>497</v>
      </c>
      <c r="B289" s="506" t="s">
        <v>1685</v>
      </c>
      <c r="C289" s="506" t="s">
        <v>601</v>
      </c>
      <c r="D289" s="506" t="s">
        <v>599</v>
      </c>
      <c r="E289" s="506" t="s">
        <v>602</v>
      </c>
      <c r="F289" s="510"/>
      <c r="G289" s="510"/>
      <c r="H289" s="527">
        <v>0</v>
      </c>
      <c r="I289" s="510">
        <v>6</v>
      </c>
      <c r="J289" s="510">
        <v>105.35999999999999</v>
      </c>
      <c r="K289" s="527">
        <v>1</v>
      </c>
      <c r="L289" s="510">
        <v>6</v>
      </c>
      <c r="M289" s="511">
        <v>105.35999999999999</v>
      </c>
    </row>
    <row r="290" spans="1:13" ht="14.4" customHeight="1" x14ac:dyDescent="0.3">
      <c r="A290" s="505" t="s">
        <v>497</v>
      </c>
      <c r="B290" s="506" t="s">
        <v>1685</v>
      </c>
      <c r="C290" s="506" t="s">
        <v>798</v>
      </c>
      <c r="D290" s="506" t="s">
        <v>799</v>
      </c>
      <c r="E290" s="506" t="s">
        <v>800</v>
      </c>
      <c r="F290" s="510"/>
      <c r="G290" s="510"/>
      <c r="H290" s="527">
        <v>0</v>
      </c>
      <c r="I290" s="510">
        <v>2</v>
      </c>
      <c r="J290" s="510">
        <v>82.64</v>
      </c>
      <c r="K290" s="527">
        <v>1</v>
      </c>
      <c r="L290" s="510">
        <v>2</v>
      </c>
      <c r="M290" s="511">
        <v>82.64</v>
      </c>
    </row>
    <row r="291" spans="1:13" ht="14.4" customHeight="1" x14ac:dyDescent="0.3">
      <c r="A291" s="505" t="s">
        <v>497</v>
      </c>
      <c r="B291" s="506" t="s">
        <v>1686</v>
      </c>
      <c r="C291" s="506" t="s">
        <v>677</v>
      </c>
      <c r="D291" s="506" t="s">
        <v>678</v>
      </c>
      <c r="E291" s="506" t="s">
        <v>679</v>
      </c>
      <c r="F291" s="510"/>
      <c r="G291" s="510"/>
      <c r="H291" s="527">
        <v>0</v>
      </c>
      <c r="I291" s="510">
        <v>3</v>
      </c>
      <c r="J291" s="510">
        <v>196.62</v>
      </c>
      <c r="K291" s="527">
        <v>1</v>
      </c>
      <c r="L291" s="510">
        <v>3</v>
      </c>
      <c r="M291" s="511">
        <v>196.62</v>
      </c>
    </row>
    <row r="292" spans="1:13" ht="14.4" customHeight="1" x14ac:dyDescent="0.3">
      <c r="A292" s="505" t="s">
        <v>497</v>
      </c>
      <c r="B292" s="506" t="s">
        <v>1686</v>
      </c>
      <c r="C292" s="506" t="s">
        <v>680</v>
      </c>
      <c r="D292" s="506" t="s">
        <v>678</v>
      </c>
      <c r="E292" s="506" t="s">
        <v>681</v>
      </c>
      <c r="F292" s="510"/>
      <c r="G292" s="510"/>
      <c r="H292" s="527">
        <v>0</v>
      </c>
      <c r="I292" s="510">
        <v>1</v>
      </c>
      <c r="J292" s="510">
        <v>229.38</v>
      </c>
      <c r="K292" s="527">
        <v>1</v>
      </c>
      <c r="L292" s="510">
        <v>1</v>
      </c>
      <c r="M292" s="511">
        <v>229.38</v>
      </c>
    </row>
    <row r="293" spans="1:13" ht="14.4" customHeight="1" x14ac:dyDescent="0.3">
      <c r="A293" s="505" t="s">
        <v>497</v>
      </c>
      <c r="B293" s="506" t="s">
        <v>1686</v>
      </c>
      <c r="C293" s="506" t="s">
        <v>682</v>
      </c>
      <c r="D293" s="506" t="s">
        <v>683</v>
      </c>
      <c r="E293" s="506" t="s">
        <v>629</v>
      </c>
      <c r="F293" s="510">
        <v>3</v>
      </c>
      <c r="G293" s="510">
        <v>210.69</v>
      </c>
      <c r="H293" s="527">
        <v>1</v>
      </c>
      <c r="I293" s="510"/>
      <c r="J293" s="510"/>
      <c r="K293" s="527">
        <v>0</v>
      </c>
      <c r="L293" s="510">
        <v>3</v>
      </c>
      <c r="M293" s="511">
        <v>210.69</v>
      </c>
    </row>
    <row r="294" spans="1:13" ht="14.4" customHeight="1" x14ac:dyDescent="0.3">
      <c r="A294" s="505" t="s">
        <v>497</v>
      </c>
      <c r="B294" s="506" t="s">
        <v>1687</v>
      </c>
      <c r="C294" s="506" t="s">
        <v>567</v>
      </c>
      <c r="D294" s="506" t="s">
        <v>568</v>
      </c>
      <c r="E294" s="506" t="s">
        <v>517</v>
      </c>
      <c r="F294" s="510"/>
      <c r="G294" s="510"/>
      <c r="H294" s="527">
        <v>0</v>
      </c>
      <c r="I294" s="510">
        <v>5</v>
      </c>
      <c r="J294" s="510">
        <v>175.55</v>
      </c>
      <c r="K294" s="527">
        <v>1</v>
      </c>
      <c r="L294" s="510">
        <v>5</v>
      </c>
      <c r="M294" s="511">
        <v>175.55</v>
      </c>
    </row>
    <row r="295" spans="1:13" ht="14.4" customHeight="1" x14ac:dyDescent="0.3">
      <c r="A295" s="505" t="s">
        <v>497</v>
      </c>
      <c r="B295" s="506" t="s">
        <v>1687</v>
      </c>
      <c r="C295" s="506" t="s">
        <v>684</v>
      </c>
      <c r="D295" s="506" t="s">
        <v>685</v>
      </c>
      <c r="E295" s="506" t="s">
        <v>686</v>
      </c>
      <c r="F295" s="510">
        <v>1</v>
      </c>
      <c r="G295" s="510">
        <v>105.32</v>
      </c>
      <c r="H295" s="527">
        <v>1</v>
      </c>
      <c r="I295" s="510"/>
      <c r="J295" s="510"/>
      <c r="K295" s="527">
        <v>0</v>
      </c>
      <c r="L295" s="510">
        <v>1</v>
      </c>
      <c r="M295" s="511">
        <v>105.32</v>
      </c>
    </row>
    <row r="296" spans="1:13" ht="14.4" customHeight="1" x14ac:dyDescent="0.3">
      <c r="A296" s="505" t="s">
        <v>497</v>
      </c>
      <c r="B296" s="506" t="s">
        <v>1687</v>
      </c>
      <c r="C296" s="506" t="s">
        <v>687</v>
      </c>
      <c r="D296" s="506" t="s">
        <v>688</v>
      </c>
      <c r="E296" s="506" t="s">
        <v>689</v>
      </c>
      <c r="F296" s="510">
        <v>3</v>
      </c>
      <c r="G296" s="510">
        <v>98.28</v>
      </c>
      <c r="H296" s="527">
        <v>1</v>
      </c>
      <c r="I296" s="510"/>
      <c r="J296" s="510"/>
      <c r="K296" s="527">
        <v>0</v>
      </c>
      <c r="L296" s="510">
        <v>3</v>
      </c>
      <c r="M296" s="511">
        <v>98.28</v>
      </c>
    </row>
    <row r="297" spans="1:13" ht="14.4" customHeight="1" x14ac:dyDescent="0.3">
      <c r="A297" s="505" t="s">
        <v>497</v>
      </c>
      <c r="B297" s="506" t="s">
        <v>1689</v>
      </c>
      <c r="C297" s="506" t="s">
        <v>769</v>
      </c>
      <c r="D297" s="506" t="s">
        <v>770</v>
      </c>
      <c r="E297" s="506" t="s">
        <v>771</v>
      </c>
      <c r="F297" s="510">
        <v>6</v>
      </c>
      <c r="G297" s="510">
        <v>52.739999999999995</v>
      </c>
      <c r="H297" s="527">
        <v>1</v>
      </c>
      <c r="I297" s="510"/>
      <c r="J297" s="510"/>
      <c r="K297" s="527">
        <v>0</v>
      </c>
      <c r="L297" s="510">
        <v>6</v>
      </c>
      <c r="M297" s="511">
        <v>52.739999999999995</v>
      </c>
    </row>
    <row r="298" spans="1:13" ht="14.4" customHeight="1" x14ac:dyDescent="0.3">
      <c r="A298" s="505" t="s">
        <v>497</v>
      </c>
      <c r="B298" s="506" t="s">
        <v>1691</v>
      </c>
      <c r="C298" s="506" t="s">
        <v>664</v>
      </c>
      <c r="D298" s="506" t="s">
        <v>556</v>
      </c>
      <c r="E298" s="506" t="s">
        <v>665</v>
      </c>
      <c r="F298" s="510"/>
      <c r="G298" s="510"/>
      <c r="H298" s="527">
        <v>0</v>
      </c>
      <c r="I298" s="510">
        <v>3</v>
      </c>
      <c r="J298" s="510">
        <v>279.81</v>
      </c>
      <c r="K298" s="527">
        <v>1</v>
      </c>
      <c r="L298" s="510">
        <v>3</v>
      </c>
      <c r="M298" s="511">
        <v>279.81</v>
      </c>
    </row>
    <row r="299" spans="1:13" ht="14.4" customHeight="1" x14ac:dyDescent="0.3">
      <c r="A299" s="505" t="s">
        <v>497</v>
      </c>
      <c r="B299" s="506" t="s">
        <v>1691</v>
      </c>
      <c r="C299" s="506" t="s">
        <v>555</v>
      </c>
      <c r="D299" s="506" t="s">
        <v>556</v>
      </c>
      <c r="E299" s="506" t="s">
        <v>557</v>
      </c>
      <c r="F299" s="510"/>
      <c r="G299" s="510"/>
      <c r="H299" s="527">
        <v>0</v>
      </c>
      <c r="I299" s="510">
        <v>8</v>
      </c>
      <c r="J299" s="510">
        <v>248.72</v>
      </c>
      <c r="K299" s="527">
        <v>1</v>
      </c>
      <c r="L299" s="510">
        <v>8</v>
      </c>
      <c r="M299" s="511">
        <v>248.72</v>
      </c>
    </row>
    <row r="300" spans="1:13" ht="14.4" customHeight="1" x14ac:dyDescent="0.3">
      <c r="A300" s="505" t="s">
        <v>497</v>
      </c>
      <c r="B300" s="506" t="s">
        <v>1718</v>
      </c>
      <c r="C300" s="506" t="s">
        <v>1577</v>
      </c>
      <c r="D300" s="506" t="s">
        <v>1578</v>
      </c>
      <c r="E300" s="506" t="s">
        <v>1576</v>
      </c>
      <c r="F300" s="510"/>
      <c r="G300" s="510"/>
      <c r="H300" s="527">
        <v>0</v>
      </c>
      <c r="I300" s="510">
        <v>1</v>
      </c>
      <c r="J300" s="510">
        <v>729.09</v>
      </c>
      <c r="K300" s="527">
        <v>1</v>
      </c>
      <c r="L300" s="510">
        <v>1</v>
      </c>
      <c r="M300" s="511">
        <v>729.09</v>
      </c>
    </row>
    <row r="301" spans="1:13" ht="14.4" customHeight="1" x14ac:dyDescent="0.3">
      <c r="A301" s="505" t="s">
        <v>497</v>
      </c>
      <c r="B301" s="506" t="s">
        <v>1693</v>
      </c>
      <c r="C301" s="506" t="s">
        <v>515</v>
      </c>
      <c r="D301" s="506" t="s">
        <v>516</v>
      </c>
      <c r="E301" s="506" t="s">
        <v>517</v>
      </c>
      <c r="F301" s="510"/>
      <c r="G301" s="510"/>
      <c r="H301" s="527">
        <v>0</v>
      </c>
      <c r="I301" s="510">
        <v>6</v>
      </c>
      <c r="J301" s="510">
        <v>286.20000000000005</v>
      </c>
      <c r="K301" s="527">
        <v>1</v>
      </c>
      <c r="L301" s="510">
        <v>6</v>
      </c>
      <c r="M301" s="511">
        <v>286.20000000000005</v>
      </c>
    </row>
    <row r="302" spans="1:13" ht="14.4" customHeight="1" x14ac:dyDescent="0.3">
      <c r="A302" s="505" t="s">
        <v>497</v>
      </c>
      <c r="B302" s="506" t="s">
        <v>1693</v>
      </c>
      <c r="C302" s="506" t="s">
        <v>540</v>
      </c>
      <c r="D302" s="506" t="s">
        <v>516</v>
      </c>
      <c r="E302" s="506" t="s">
        <v>541</v>
      </c>
      <c r="F302" s="510"/>
      <c r="G302" s="510"/>
      <c r="H302" s="527">
        <v>0</v>
      </c>
      <c r="I302" s="510">
        <v>10</v>
      </c>
      <c r="J302" s="510">
        <v>1430.9</v>
      </c>
      <c r="K302" s="527">
        <v>1</v>
      </c>
      <c r="L302" s="510">
        <v>10</v>
      </c>
      <c r="M302" s="511">
        <v>1430.9</v>
      </c>
    </row>
    <row r="303" spans="1:13" ht="14.4" customHeight="1" x14ac:dyDescent="0.3">
      <c r="A303" s="505" t="s">
        <v>497</v>
      </c>
      <c r="B303" s="506" t="s">
        <v>1694</v>
      </c>
      <c r="C303" s="506" t="s">
        <v>831</v>
      </c>
      <c r="D303" s="506" t="s">
        <v>832</v>
      </c>
      <c r="E303" s="506" t="s">
        <v>833</v>
      </c>
      <c r="F303" s="510"/>
      <c r="G303" s="510"/>
      <c r="H303" s="527">
        <v>0</v>
      </c>
      <c r="I303" s="510">
        <v>4</v>
      </c>
      <c r="J303" s="510">
        <v>63.6</v>
      </c>
      <c r="K303" s="527">
        <v>1</v>
      </c>
      <c r="L303" s="510">
        <v>4</v>
      </c>
      <c r="M303" s="511">
        <v>63.6</v>
      </c>
    </row>
    <row r="304" spans="1:13" ht="14.4" customHeight="1" x14ac:dyDescent="0.3">
      <c r="A304" s="505" t="s">
        <v>497</v>
      </c>
      <c r="B304" s="506" t="s">
        <v>1695</v>
      </c>
      <c r="C304" s="506" t="s">
        <v>531</v>
      </c>
      <c r="D304" s="506" t="s">
        <v>532</v>
      </c>
      <c r="E304" s="506" t="s">
        <v>533</v>
      </c>
      <c r="F304" s="510"/>
      <c r="G304" s="510"/>
      <c r="H304" s="527">
        <v>0</v>
      </c>
      <c r="I304" s="510">
        <v>2</v>
      </c>
      <c r="J304" s="510">
        <v>311.62</v>
      </c>
      <c r="K304" s="527">
        <v>1</v>
      </c>
      <c r="L304" s="510">
        <v>2</v>
      </c>
      <c r="M304" s="511">
        <v>311.62</v>
      </c>
    </row>
    <row r="305" spans="1:13" ht="14.4" customHeight="1" x14ac:dyDescent="0.3">
      <c r="A305" s="505" t="s">
        <v>497</v>
      </c>
      <c r="B305" s="506" t="s">
        <v>1723</v>
      </c>
      <c r="C305" s="506" t="s">
        <v>835</v>
      </c>
      <c r="D305" s="506" t="s">
        <v>836</v>
      </c>
      <c r="E305" s="506" t="s">
        <v>837</v>
      </c>
      <c r="F305" s="510">
        <v>3</v>
      </c>
      <c r="G305" s="510">
        <v>127.41</v>
      </c>
      <c r="H305" s="527">
        <v>1</v>
      </c>
      <c r="I305" s="510"/>
      <c r="J305" s="510"/>
      <c r="K305" s="527">
        <v>0</v>
      </c>
      <c r="L305" s="510">
        <v>3</v>
      </c>
      <c r="M305" s="511">
        <v>127.41</v>
      </c>
    </row>
    <row r="306" spans="1:13" ht="14.4" customHeight="1" x14ac:dyDescent="0.3">
      <c r="A306" s="505" t="s">
        <v>497</v>
      </c>
      <c r="B306" s="506" t="s">
        <v>1696</v>
      </c>
      <c r="C306" s="506" t="s">
        <v>618</v>
      </c>
      <c r="D306" s="506" t="s">
        <v>502</v>
      </c>
      <c r="E306" s="506" t="s">
        <v>619</v>
      </c>
      <c r="F306" s="510"/>
      <c r="G306" s="510"/>
      <c r="H306" s="527">
        <v>0</v>
      </c>
      <c r="I306" s="510">
        <v>5</v>
      </c>
      <c r="J306" s="510">
        <v>587.29999999999995</v>
      </c>
      <c r="K306" s="527">
        <v>1</v>
      </c>
      <c r="L306" s="510">
        <v>5</v>
      </c>
      <c r="M306" s="511">
        <v>587.29999999999995</v>
      </c>
    </row>
    <row r="307" spans="1:13" ht="14.4" customHeight="1" x14ac:dyDescent="0.3">
      <c r="A307" s="505" t="s">
        <v>497</v>
      </c>
      <c r="B307" s="506" t="s">
        <v>1696</v>
      </c>
      <c r="C307" s="506" t="s">
        <v>501</v>
      </c>
      <c r="D307" s="506" t="s">
        <v>502</v>
      </c>
      <c r="E307" s="506" t="s">
        <v>503</v>
      </c>
      <c r="F307" s="510"/>
      <c r="G307" s="510"/>
      <c r="H307" s="527">
        <v>0</v>
      </c>
      <c r="I307" s="510">
        <v>4</v>
      </c>
      <c r="J307" s="510">
        <v>1409.48</v>
      </c>
      <c r="K307" s="527">
        <v>1</v>
      </c>
      <c r="L307" s="510">
        <v>4</v>
      </c>
      <c r="M307" s="511">
        <v>1409.48</v>
      </c>
    </row>
    <row r="308" spans="1:13" ht="14.4" customHeight="1" x14ac:dyDescent="0.3">
      <c r="A308" s="505" t="s">
        <v>497</v>
      </c>
      <c r="B308" s="506" t="s">
        <v>1697</v>
      </c>
      <c r="C308" s="506" t="s">
        <v>783</v>
      </c>
      <c r="D308" s="506" t="s">
        <v>784</v>
      </c>
      <c r="E308" s="506" t="s">
        <v>785</v>
      </c>
      <c r="F308" s="510"/>
      <c r="G308" s="510"/>
      <c r="H308" s="527">
        <v>0</v>
      </c>
      <c r="I308" s="510">
        <v>1</v>
      </c>
      <c r="J308" s="510">
        <v>118.65</v>
      </c>
      <c r="K308" s="527">
        <v>1</v>
      </c>
      <c r="L308" s="510">
        <v>1</v>
      </c>
      <c r="M308" s="511">
        <v>118.65</v>
      </c>
    </row>
    <row r="309" spans="1:13" ht="14.4" customHeight="1" x14ac:dyDescent="0.3">
      <c r="A309" s="505" t="s">
        <v>497</v>
      </c>
      <c r="B309" s="506" t="s">
        <v>1697</v>
      </c>
      <c r="C309" s="506" t="s">
        <v>786</v>
      </c>
      <c r="D309" s="506" t="s">
        <v>787</v>
      </c>
      <c r="E309" s="506" t="s">
        <v>788</v>
      </c>
      <c r="F309" s="510">
        <v>1</v>
      </c>
      <c r="G309" s="510">
        <v>110.74</v>
      </c>
      <c r="H309" s="527">
        <v>1</v>
      </c>
      <c r="I309" s="510"/>
      <c r="J309" s="510"/>
      <c r="K309" s="527">
        <v>0</v>
      </c>
      <c r="L309" s="510">
        <v>1</v>
      </c>
      <c r="M309" s="511">
        <v>110.74</v>
      </c>
    </row>
    <row r="310" spans="1:13" ht="14.4" customHeight="1" x14ac:dyDescent="0.3">
      <c r="A310" s="505" t="s">
        <v>497</v>
      </c>
      <c r="B310" s="506" t="s">
        <v>1698</v>
      </c>
      <c r="C310" s="506" t="s">
        <v>869</v>
      </c>
      <c r="D310" s="506" t="s">
        <v>870</v>
      </c>
      <c r="E310" s="506" t="s">
        <v>871</v>
      </c>
      <c r="F310" s="510"/>
      <c r="G310" s="510"/>
      <c r="H310" s="527">
        <v>0</v>
      </c>
      <c r="I310" s="510">
        <v>6</v>
      </c>
      <c r="J310" s="510">
        <v>474.65999999999997</v>
      </c>
      <c r="K310" s="527">
        <v>1</v>
      </c>
      <c r="L310" s="510">
        <v>6</v>
      </c>
      <c r="M310" s="511">
        <v>474.65999999999997</v>
      </c>
    </row>
    <row r="311" spans="1:13" ht="14.4" customHeight="1" x14ac:dyDescent="0.3">
      <c r="A311" s="505" t="s">
        <v>497</v>
      </c>
      <c r="B311" s="506" t="s">
        <v>1698</v>
      </c>
      <c r="C311" s="506" t="s">
        <v>872</v>
      </c>
      <c r="D311" s="506" t="s">
        <v>873</v>
      </c>
      <c r="E311" s="506" t="s">
        <v>874</v>
      </c>
      <c r="F311" s="510">
        <v>3</v>
      </c>
      <c r="G311" s="510">
        <v>221.49</v>
      </c>
      <c r="H311" s="527">
        <v>1</v>
      </c>
      <c r="I311" s="510"/>
      <c r="J311" s="510"/>
      <c r="K311" s="527">
        <v>0</v>
      </c>
      <c r="L311" s="510">
        <v>3</v>
      </c>
      <c r="M311" s="511">
        <v>221.49</v>
      </c>
    </row>
    <row r="312" spans="1:13" ht="14.4" customHeight="1" x14ac:dyDescent="0.3">
      <c r="A312" s="505" t="s">
        <v>497</v>
      </c>
      <c r="B312" s="506" t="s">
        <v>1700</v>
      </c>
      <c r="C312" s="506" t="s">
        <v>878</v>
      </c>
      <c r="D312" s="506" t="s">
        <v>879</v>
      </c>
      <c r="E312" s="506" t="s">
        <v>880</v>
      </c>
      <c r="F312" s="510">
        <v>6</v>
      </c>
      <c r="G312" s="510">
        <v>580.79999999999995</v>
      </c>
      <c r="H312" s="527">
        <v>1</v>
      </c>
      <c r="I312" s="510"/>
      <c r="J312" s="510"/>
      <c r="K312" s="527">
        <v>0</v>
      </c>
      <c r="L312" s="510">
        <v>6</v>
      </c>
      <c r="M312" s="511">
        <v>580.79999999999995</v>
      </c>
    </row>
    <row r="313" spans="1:13" ht="14.4" customHeight="1" x14ac:dyDescent="0.3">
      <c r="A313" s="505" t="s">
        <v>497</v>
      </c>
      <c r="B313" s="506" t="s">
        <v>1700</v>
      </c>
      <c r="C313" s="506" t="s">
        <v>881</v>
      </c>
      <c r="D313" s="506" t="s">
        <v>882</v>
      </c>
      <c r="E313" s="506" t="s">
        <v>883</v>
      </c>
      <c r="F313" s="510">
        <v>3</v>
      </c>
      <c r="G313" s="510">
        <v>290.39999999999998</v>
      </c>
      <c r="H313" s="527">
        <v>1</v>
      </c>
      <c r="I313" s="510"/>
      <c r="J313" s="510"/>
      <c r="K313" s="527">
        <v>0</v>
      </c>
      <c r="L313" s="510">
        <v>3</v>
      </c>
      <c r="M313" s="511">
        <v>290.39999999999998</v>
      </c>
    </row>
    <row r="314" spans="1:13" ht="14.4" customHeight="1" x14ac:dyDescent="0.3">
      <c r="A314" s="505" t="s">
        <v>497</v>
      </c>
      <c r="B314" s="506" t="s">
        <v>1701</v>
      </c>
      <c r="C314" s="506" t="s">
        <v>645</v>
      </c>
      <c r="D314" s="506" t="s">
        <v>646</v>
      </c>
      <c r="E314" s="506" t="s">
        <v>647</v>
      </c>
      <c r="F314" s="510"/>
      <c r="G314" s="510"/>
      <c r="H314" s="527">
        <v>0</v>
      </c>
      <c r="I314" s="510">
        <v>10</v>
      </c>
      <c r="J314" s="510">
        <v>1028.4999999999998</v>
      </c>
      <c r="K314" s="527">
        <v>1</v>
      </c>
      <c r="L314" s="510">
        <v>10</v>
      </c>
      <c r="M314" s="511">
        <v>1028.4999999999998</v>
      </c>
    </row>
    <row r="315" spans="1:13" ht="14.4" customHeight="1" x14ac:dyDescent="0.3">
      <c r="A315" s="505" t="s">
        <v>497</v>
      </c>
      <c r="B315" s="506" t="s">
        <v>1701</v>
      </c>
      <c r="C315" s="506" t="s">
        <v>875</v>
      </c>
      <c r="D315" s="506" t="s">
        <v>646</v>
      </c>
      <c r="E315" s="506" t="s">
        <v>876</v>
      </c>
      <c r="F315" s="510"/>
      <c r="G315" s="510"/>
      <c r="H315" s="527">
        <v>0</v>
      </c>
      <c r="I315" s="510">
        <v>3</v>
      </c>
      <c r="J315" s="510">
        <v>395.58000000000004</v>
      </c>
      <c r="K315" s="527">
        <v>1</v>
      </c>
      <c r="L315" s="510">
        <v>3</v>
      </c>
      <c r="M315" s="511">
        <v>395.58000000000004</v>
      </c>
    </row>
    <row r="316" spans="1:13" ht="14.4" customHeight="1" x14ac:dyDescent="0.3">
      <c r="A316" s="505" t="s">
        <v>497</v>
      </c>
      <c r="B316" s="506" t="s">
        <v>1702</v>
      </c>
      <c r="C316" s="506" t="s">
        <v>666</v>
      </c>
      <c r="D316" s="506" t="s">
        <v>667</v>
      </c>
      <c r="E316" s="506" t="s">
        <v>668</v>
      </c>
      <c r="F316" s="510"/>
      <c r="G316" s="510"/>
      <c r="H316" s="527">
        <v>0</v>
      </c>
      <c r="I316" s="510">
        <v>10</v>
      </c>
      <c r="J316" s="510">
        <v>1397.7000000000003</v>
      </c>
      <c r="K316" s="527">
        <v>1</v>
      </c>
      <c r="L316" s="510">
        <v>10</v>
      </c>
      <c r="M316" s="511">
        <v>1397.7000000000003</v>
      </c>
    </row>
    <row r="317" spans="1:13" ht="14.4" customHeight="1" x14ac:dyDescent="0.3">
      <c r="A317" s="505" t="s">
        <v>497</v>
      </c>
      <c r="B317" s="506" t="s">
        <v>1702</v>
      </c>
      <c r="C317" s="506" t="s">
        <v>669</v>
      </c>
      <c r="D317" s="506" t="s">
        <v>667</v>
      </c>
      <c r="E317" s="506" t="s">
        <v>670</v>
      </c>
      <c r="F317" s="510"/>
      <c r="G317" s="510"/>
      <c r="H317" s="527">
        <v>0</v>
      </c>
      <c r="I317" s="510">
        <v>7</v>
      </c>
      <c r="J317" s="510">
        <v>1956.7099999999998</v>
      </c>
      <c r="K317" s="527">
        <v>1</v>
      </c>
      <c r="L317" s="510">
        <v>7</v>
      </c>
      <c r="M317" s="511">
        <v>1956.7099999999998</v>
      </c>
    </row>
    <row r="318" spans="1:13" ht="14.4" customHeight="1" x14ac:dyDescent="0.3">
      <c r="A318" s="505" t="s">
        <v>497</v>
      </c>
      <c r="B318" s="506" t="s">
        <v>1702</v>
      </c>
      <c r="C318" s="506" t="s">
        <v>671</v>
      </c>
      <c r="D318" s="506" t="s">
        <v>560</v>
      </c>
      <c r="E318" s="506" t="s">
        <v>631</v>
      </c>
      <c r="F318" s="510">
        <v>3</v>
      </c>
      <c r="G318" s="510">
        <v>543.33000000000004</v>
      </c>
      <c r="H318" s="527">
        <v>1</v>
      </c>
      <c r="I318" s="510"/>
      <c r="J318" s="510"/>
      <c r="K318" s="527">
        <v>0</v>
      </c>
      <c r="L318" s="510">
        <v>3</v>
      </c>
      <c r="M318" s="511">
        <v>543.33000000000004</v>
      </c>
    </row>
    <row r="319" spans="1:13" ht="14.4" customHeight="1" x14ac:dyDescent="0.3">
      <c r="A319" s="505" t="s">
        <v>497</v>
      </c>
      <c r="B319" s="506" t="s">
        <v>1702</v>
      </c>
      <c r="C319" s="506" t="s">
        <v>675</v>
      </c>
      <c r="D319" s="506" t="s">
        <v>667</v>
      </c>
      <c r="E319" s="506" t="s">
        <v>631</v>
      </c>
      <c r="F319" s="510"/>
      <c r="G319" s="510"/>
      <c r="H319" s="527">
        <v>0</v>
      </c>
      <c r="I319" s="510">
        <v>3</v>
      </c>
      <c r="J319" s="510">
        <v>430.04999999999995</v>
      </c>
      <c r="K319" s="527">
        <v>1</v>
      </c>
      <c r="L319" s="510">
        <v>3</v>
      </c>
      <c r="M319" s="511">
        <v>430.04999999999995</v>
      </c>
    </row>
    <row r="320" spans="1:13" ht="14.4" customHeight="1" x14ac:dyDescent="0.3">
      <c r="A320" s="505" t="s">
        <v>497</v>
      </c>
      <c r="B320" s="506" t="s">
        <v>1702</v>
      </c>
      <c r="C320" s="506" t="s">
        <v>672</v>
      </c>
      <c r="D320" s="506" t="s">
        <v>673</v>
      </c>
      <c r="E320" s="506" t="s">
        <v>674</v>
      </c>
      <c r="F320" s="510">
        <v>1</v>
      </c>
      <c r="G320" s="510">
        <v>279.52999999999997</v>
      </c>
      <c r="H320" s="527">
        <v>1</v>
      </c>
      <c r="I320" s="510"/>
      <c r="J320" s="510"/>
      <c r="K320" s="527">
        <v>0</v>
      </c>
      <c r="L320" s="510">
        <v>1</v>
      </c>
      <c r="M320" s="511">
        <v>279.52999999999997</v>
      </c>
    </row>
    <row r="321" spans="1:13" ht="14.4" customHeight="1" x14ac:dyDescent="0.3">
      <c r="A321" s="505" t="s">
        <v>497</v>
      </c>
      <c r="B321" s="506" t="s">
        <v>1703</v>
      </c>
      <c r="C321" s="506" t="s">
        <v>847</v>
      </c>
      <c r="D321" s="506" t="s">
        <v>848</v>
      </c>
      <c r="E321" s="506" t="s">
        <v>674</v>
      </c>
      <c r="F321" s="510">
        <v>1</v>
      </c>
      <c r="G321" s="510">
        <v>430.05</v>
      </c>
      <c r="H321" s="527">
        <v>1</v>
      </c>
      <c r="I321" s="510"/>
      <c r="J321" s="510"/>
      <c r="K321" s="527">
        <v>0</v>
      </c>
      <c r="L321" s="510">
        <v>1</v>
      </c>
      <c r="M321" s="511">
        <v>430.05</v>
      </c>
    </row>
    <row r="322" spans="1:13" ht="14.4" customHeight="1" x14ac:dyDescent="0.3">
      <c r="A322" s="505" t="s">
        <v>497</v>
      </c>
      <c r="B322" s="506" t="s">
        <v>1703</v>
      </c>
      <c r="C322" s="506" t="s">
        <v>1318</v>
      </c>
      <c r="D322" s="506" t="s">
        <v>848</v>
      </c>
      <c r="E322" s="506" t="s">
        <v>1014</v>
      </c>
      <c r="F322" s="510">
        <v>1</v>
      </c>
      <c r="G322" s="510">
        <v>661.62</v>
      </c>
      <c r="H322" s="527">
        <v>1</v>
      </c>
      <c r="I322" s="510"/>
      <c r="J322" s="510"/>
      <c r="K322" s="527">
        <v>0</v>
      </c>
      <c r="L322" s="510">
        <v>1</v>
      </c>
      <c r="M322" s="511">
        <v>661.62</v>
      </c>
    </row>
    <row r="323" spans="1:13" ht="14.4" customHeight="1" x14ac:dyDescent="0.3">
      <c r="A323" s="505" t="s">
        <v>497</v>
      </c>
      <c r="B323" s="506" t="s">
        <v>1703</v>
      </c>
      <c r="C323" s="506" t="s">
        <v>627</v>
      </c>
      <c r="D323" s="506" t="s">
        <v>628</v>
      </c>
      <c r="E323" s="506" t="s">
        <v>629</v>
      </c>
      <c r="F323" s="510"/>
      <c r="G323" s="510"/>
      <c r="H323" s="527">
        <v>0</v>
      </c>
      <c r="I323" s="510">
        <v>16</v>
      </c>
      <c r="J323" s="510">
        <v>2293.6</v>
      </c>
      <c r="K323" s="527">
        <v>1</v>
      </c>
      <c r="L323" s="510">
        <v>16</v>
      </c>
      <c r="M323" s="511">
        <v>2293.6</v>
      </c>
    </row>
    <row r="324" spans="1:13" ht="14.4" customHeight="1" x14ac:dyDescent="0.3">
      <c r="A324" s="505" t="s">
        <v>497</v>
      </c>
      <c r="B324" s="506" t="s">
        <v>1703</v>
      </c>
      <c r="C324" s="506" t="s">
        <v>849</v>
      </c>
      <c r="D324" s="506" t="s">
        <v>628</v>
      </c>
      <c r="E324" s="506" t="s">
        <v>561</v>
      </c>
      <c r="F324" s="510"/>
      <c r="G324" s="510"/>
      <c r="H324" s="527">
        <v>0</v>
      </c>
      <c r="I324" s="510">
        <v>2</v>
      </c>
      <c r="J324" s="510">
        <v>955.68</v>
      </c>
      <c r="K324" s="527">
        <v>1</v>
      </c>
      <c r="L324" s="510">
        <v>2</v>
      </c>
      <c r="M324" s="511">
        <v>955.68</v>
      </c>
    </row>
    <row r="325" spans="1:13" ht="14.4" customHeight="1" x14ac:dyDescent="0.3">
      <c r="A325" s="505" t="s">
        <v>497</v>
      </c>
      <c r="B325" s="506" t="s">
        <v>1703</v>
      </c>
      <c r="C325" s="506" t="s">
        <v>630</v>
      </c>
      <c r="D325" s="506" t="s">
        <v>628</v>
      </c>
      <c r="E325" s="506" t="s">
        <v>631</v>
      </c>
      <c r="F325" s="510"/>
      <c r="G325" s="510"/>
      <c r="H325" s="527">
        <v>0</v>
      </c>
      <c r="I325" s="510">
        <v>9</v>
      </c>
      <c r="J325" s="510">
        <v>1984.77</v>
      </c>
      <c r="K325" s="527">
        <v>1</v>
      </c>
      <c r="L325" s="510">
        <v>9</v>
      </c>
      <c r="M325" s="511">
        <v>1984.77</v>
      </c>
    </row>
    <row r="326" spans="1:13" ht="14.4" customHeight="1" x14ac:dyDescent="0.3">
      <c r="A326" s="505" t="s">
        <v>497</v>
      </c>
      <c r="B326" s="506" t="s">
        <v>1716</v>
      </c>
      <c r="C326" s="506" t="s">
        <v>571</v>
      </c>
      <c r="D326" s="506" t="s">
        <v>572</v>
      </c>
      <c r="E326" s="506" t="s">
        <v>573</v>
      </c>
      <c r="F326" s="510"/>
      <c r="G326" s="510"/>
      <c r="H326" s="527">
        <v>0</v>
      </c>
      <c r="I326" s="510">
        <v>4</v>
      </c>
      <c r="J326" s="510">
        <v>2224.16</v>
      </c>
      <c r="K326" s="527">
        <v>1</v>
      </c>
      <c r="L326" s="510">
        <v>4</v>
      </c>
      <c r="M326" s="511">
        <v>2224.16</v>
      </c>
    </row>
    <row r="327" spans="1:13" ht="14.4" customHeight="1" x14ac:dyDescent="0.3">
      <c r="A327" s="505" t="s">
        <v>497</v>
      </c>
      <c r="B327" s="506" t="s">
        <v>1704</v>
      </c>
      <c r="C327" s="506" t="s">
        <v>734</v>
      </c>
      <c r="D327" s="506" t="s">
        <v>735</v>
      </c>
      <c r="E327" s="506" t="s">
        <v>736</v>
      </c>
      <c r="F327" s="510">
        <v>1</v>
      </c>
      <c r="G327" s="510">
        <v>1992.86</v>
      </c>
      <c r="H327" s="527">
        <v>1</v>
      </c>
      <c r="I327" s="510"/>
      <c r="J327" s="510"/>
      <c r="K327" s="527">
        <v>0</v>
      </c>
      <c r="L327" s="510">
        <v>1</v>
      </c>
      <c r="M327" s="511">
        <v>1992.86</v>
      </c>
    </row>
    <row r="328" spans="1:13" ht="14.4" customHeight="1" x14ac:dyDescent="0.3">
      <c r="A328" s="505" t="s">
        <v>497</v>
      </c>
      <c r="B328" s="506" t="s">
        <v>1704</v>
      </c>
      <c r="C328" s="506" t="s">
        <v>737</v>
      </c>
      <c r="D328" s="506" t="s">
        <v>738</v>
      </c>
      <c r="E328" s="506" t="s">
        <v>739</v>
      </c>
      <c r="F328" s="510"/>
      <c r="G328" s="510"/>
      <c r="H328" s="527">
        <v>0</v>
      </c>
      <c r="I328" s="510">
        <v>6</v>
      </c>
      <c r="J328" s="510">
        <v>3985.74</v>
      </c>
      <c r="K328" s="527">
        <v>1</v>
      </c>
      <c r="L328" s="510">
        <v>6</v>
      </c>
      <c r="M328" s="511">
        <v>3985.74</v>
      </c>
    </row>
    <row r="329" spans="1:13" ht="14.4" customHeight="1" x14ac:dyDescent="0.3">
      <c r="A329" s="505" t="s">
        <v>497</v>
      </c>
      <c r="B329" s="506" t="s">
        <v>1707</v>
      </c>
      <c r="C329" s="506" t="s">
        <v>923</v>
      </c>
      <c r="D329" s="506" t="s">
        <v>924</v>
      </c>
      <c r="E329" s="506" t="s">
        <v>925</v>
      </c>
      <c r="F329" s="510"/>
      <c r="G329" s="510"/>
      <c r="H329" s="527">
        <v>0</v>
      </c>
      <c r="I329" s="510">
        <v>1</v>
      </c>
      <c r="J329" s="510">
        <v>115.33</v>
      </c>
      <c r="K329" s="527">
        <v>1</v>
      </c>
      <c r="L329" s="510">
        <v>1</v>
      </c>
      <c r="M329" s="511">
        <v>115.33</v>
      </c>
    </row>
    <row r="330" spans="1:13" ht="14.4" customHeight="1" x14ac:dyDescent="0.3">
      <c r="A330" s="505" t="s">
        <v>497</v>
      </c>
      <c r="B330" s="506" t="s">
        <v>1707</v>
      </c>
      <c r="C330" s="506" t="s">
        <v>926</v>
      </c>
      <c r="D330" s="506" t="s">
        <v>656</v>
      </c>
      <c r="E330" s="506" t="s">
        <v>927</v>
      </c>
      <c r="F330" s="510"/>
      <c r="G330" s="510"/>
      <c r="H330" s="527">
        <v>0</v>
      </c>
      <c r="I330" s="510">
        <v>2</v>
      </c>
      <c r="J330" s="510">
        <v>168.36</v>
      </c>
      <c r="K330" s="527">
        <v>1</v>
      </c>
      <c r="L330" s="510">
        <v>2</v>
      </c>
      <c r="M330" s="511">
        <v>168.36</v>
      </c>
    </row>
    <row r="331" spans="1:13" ht="14.4" customHeight="1" x14ac:dyDescent="0.3">
      <c r="A331" s="505" t="s">
        <v>497</v>
      </c>
      <c r="B331" s="506" t="s">
        <v>1724</v>
      </c>
      <c r="C331" s="506" t="s">
        <v>922</v>
      </c>
      <c r="D331" s="506" t="s">
        <v>538</v>
      </c>
      <c r="E331" s="506" t="s">
        <v>539</v>
      </c>
      <c r="F331" s="510"/>
      <c r="G331" s="510"/>
      <c r="H331" s="527">
        <v>0</v>
      </c>
      <c r="I331" s="510">
        <v>1</v>
      </c>
      <c r="J331" s="510">
        <v>154.36000000000001</v>
      </c>
      <c r="K331" s="527">
        <v>1</v>
      </c>
      <c r="L331" s="510">
        <v>1</v>
      </c>
      <c r="M331" s="511">
        <v>154.36000000000001</v>
      </c>
    </row>
    <row r="332" spans="1:13" ht="14.4" customHeight="1" x14ac:dyDescent="0.3">
      <c r="A332" s="505" t="s">
        <v>497</v>
      </c>
      <c r="B332" s="506" t="s">
        <v>1708</v>
      </c>
      <c r="C332" s="506" t="s">
        <v>934</v>
      </c>
      <c r="D332" s="506" t="s">
        <v>660</v>
      </c>
      <c r="E332" s="506" t="s">
        <v>596</v>
      </c>
      <c r="F332" s="510"/>
      <c r="G332" s="510"/>
      <c r="H332" s="527">
        <v>0</v>
      </c>
      <c r="I332" s="510">
        <v>1</v>
      </c>
      <c r="J332" s="510">
        <v>72.55</v>
      </c>
      <c r="K332" s="527">
        <v>1</v>
      </c>
      <c r="L332" s="510">
        <v>1</v>
      </c>
      <c r="M332" s="511">
        <v>72.55</v>
      </c>
    </row>
    <row r="333" spans="1:13" ht="14.4" customHeight="1" x14ac:dyDescent="0.3">
      <c r="A333" s="505" t="s">
        <v>497</v>
      </c>
      <c r="B333" s="506" t="s">
        <v>1708</v>
      </c>
      <c r="C333" s="506" t="s">
        <v>662</v>
      </c>
      <c r="D333" s="506" t="s">
        <v>660</v>
      </c>
      <c r="E333" s="506" t="s">
        <v>663</v>
      </c>
      <c r="F333" s="510"/>
      <c r="G333" s="510"/>
      <c r="H333" s="527">
        <v>0</v>
      </c>
      <c r="I333" s="510">
        <v>3</v>
      </c>
      <c r="J333" s="510">
        <v>195.84</v>
      </c>
      <c r="K333" s="527">
        <v>1</v>
      </c>
      <c r="L333" s="510">
        <v>3</v>
      </c>
      <c r="M333" s="511">
        <v>195.84</v>
      </c>
    </row>
    <row r="334" spans="1:13" ht="14.4" customHeight="1" x14ac:dyDescent="0.3">
      <c r="A334" s="505" t="s">
        <v>497</v>
      </c>
      <c r="B334" s="506" t="s">
        <v>1708</v>
      </c>
      <c r="C334" s="506" t="s">
        <v>659</v>
      </c>
      <c r="D334" s="506" t="s">
        <v>660</v>
      </c>
      <c r="E334" s="506" t="s">
        <v>661</v>
      </c>
      <c r="F334" s="510"/>
      <c r="G334" s="510"/>
      <c r="H334" s="527">
        <v>0</v>
      </c>
      <c r="I334" s="510">
        <v>6</v>
      </c>
      <c r="J334" s="510">
        <v>130.56</v>
      </c>
      <c r="K334" s="527">
        <v>1</v>
      </c>
      <c r="L334" s="510">
        <v>6</v>
      </c>
      <c r="M334" s="511">
        <v>130.56</v>
      </c>
    </row>
    <row r="335" spans="1:13" ht="14.4" customHeight="1" x14ac:dyDescent="0.3">
      <c r="A335" s="505" t="s">
        <v>497</v>
      </c>
      <c r="B335" s="506" t="s">
        <v>1725</v>
      </c>
      <c r="C335" s="506" t="s">
        <v>855</v>
      </c>
      <c r="D335" s="506" t="s">
        <v>856</v>
      </c>
      <c r="E335" s="506" t="s">
        <v>857</v>
      </c>
      <c r="F335" s="510"/>
      <c r="G335" s="510"/>
      <c r="H335" s="527">
        <v>0</v>
      </c>
      <c r="I335" s="510">
        <v>3</v>
      </c>
      <c r="J335" s="510">
        <v>368.88</v>
      </c>
      <c r="K335" s="527">
        <v>1</v>
      </c>
      <c r="L335" s="510">
        <v>3</v>
      </c>
      <c r="M335" s="511">
        <v>368.88</v>
      </c>
    </row>
    <row r="336" spans="1:13" ht="14.4" customHeight="1" x14ac:dyDescent="0.3">
      <c r="A336" s="505" t="s">
        <v>497</v>
      </c>
      <c r="B336" s="506" t="s">
        <v>1726</v>
      </c>
      <c r="C336" s="506" t="s">
        <v>704</v>
      </c>
      <c r="D336" s="506" t="s">
        <v>705</v>
      </c>
      <c r="E336" s="506" t="s">
        <v>706</v>
      </c>
      <c r="F336" s="510"/>
      <c r="G336" s="510"/>
      <c r="H336" s="527">
        <v>0</v>
      </c>
      <c r="I336" s="510">
        <v>1</v>
      </c>
      <c r="J336" s="510">
        <v>117.55</v>
      </c>
      <c r="K336" s="527">
        <v>1</v>
      </c>
      <c r="L336" s="510">
        <v>1</v>
      </c>
      <c r="M336" s="511">
        <v>117.55</v>
      </c>
    </row>
    <row r="337" spans="1:13" ht="14.4" customHeight="1" x14ac:dyDescent="0.3">
      <c r="A337" s="505" t="s">
        <v>497</v>
      </c>
      <c r="B337" s="506" t="s">
        <v>1727</v>
      </c>
      <c r="C337" s="506" t="s">
        <v>716</v>
      </c>
      <c r="D337" s="506" t="s">
        <v>717</v>
      </c>
      <c r="E337" s="506" t="s">
        <v>718</v>
      </c>
      <c r="F337" s="510">
        <v>1</v>
      </c>
      <c r="G337" s="510">
        <v>176.32</v>
      </c>
      <c r="H337" s="527">
        <v>1</v>
      </c>
      <c r="I337" s="510"/>
      <c r="J337" s="510"/>
      <c r="K337" s="527">
        <v>0</v>
      </c>
      <c r="L337" s="510">
        <v>1</v>
      </c>
      <c r="M337" s="511">
        <v>176.32</v>
      </c>
    </row>
    <row r="338" spans="1:13" ht="14.4" customHeight="1" x14ac:dyDescent="0.3">
      <c r="A338" s="505" t="s">
        <v>497</v>
      </c>
      <c r="B338" s="506" t="s">
        <v>1712</v>
      </c>
      <c r="C338" s="506" t="s">
        <v>901</v>
      </c>
      <c r="D338" s="506" t="s">
        <v>902</v>
      </c>
      <c r="E338" s="506" t="s">
        <v>903</v>
      </c>
      <c r="F338" s="510"/>
      <c r="G338" s="510"/>
      <c r="H338" s="527">
        <v>0</v>
      </c>
      <c r="I338" s="510">
        <v>9</v>
      </c>
      <c r="J338" s="510">
        <v>17105.52</v>
      </c>
      <c r="K338" s="527">
        <v>1</v>
      </c>
      <c r="L338" s="510">
        <v>9</v>
      </c>
      <c r="M338" s="511">
        <v>17105.52</v>
      </c>
    </row>
    <row r="339" spans="1:13" ht="14.4" customHeight="1" x14ac:dyDescent="0.3">
      <c r="A339" s="505" t="s">
        <v>497</v>
      </c>
      <c r="B339" s="506" t="s">
        <v>1712</v>
      </c>
      <c r="C339" s="506" t="s">
        <v>904</v>
      </c>
      <c r="D339" s="506" t="s">
        <v>902</v>
      </c>
      <c r="E339" s="506" t="s">
        <v>905</v>
      </c>
      <c r="F339" s="510"/>
      <c r="G339" s="510"/>
      <c r="H339" s="527">
        <v>0</v>
      </c>
      <c r="I339" s="510">
        <v>1</v>
      </c>
      <c r="J339" s="510">
        <v>2669.75</v>
      </c>
      <c r="K339" s="527">
        <v>1</v>
      </c>
      <c r="L339" s="510">
        <v>1</v>
      </c>
      <c r="M339" s="511">
        <v>2669.75</v>
      </c>
    </row>
    <row r="340" spans="1:13" ht="14.4" customHeight="1" x14ac:dyDescent="0.3">
      <c r="A340" s="505" t="s">
        <v>497</v>
      </c>
      <c r="B340" s="506" t="s">
        <v>1713</v>
      </c>
      <c r="C340" s="506" t="s">
        <v>508</v>
      </c>
      <c r="D340" s="506" t="s">
        <v>506</v>
      </c>
      <c r="E340" s="506" t="s">
        <v>509</v>
      </c>
      <c r="F340" s="510"/>
      <c r="G340" s="510"/>
      <c r="H340" s="527">
        <v>0</v>
      </c>
      <c r="I340" s="510">
        <v>1</v>
      </c>
      <c r="J340" s="510">
        <v>544.38</v>
      </c>
      <c r="K340" s="527">
        <v>1</v>
      </c>
      <c r="L340" s="510">
        <v>1</v>
      </c>
      <c r="M340" s="511">
        <v>544.38</v>
      </c>
    </row>
    <row r="341" spans="1:13" ht="14.4" customHeight="1" x14ac:dyDescent="0.3">
      <c r="A341" s="505" t="s">
        <v>497</v>
      </c>
      <c r="B341" s="506" t="s">
        <v>1713</v>
      </c>
      <c r="C341" s="506" t="s">
        <v>906</v>
      </c>
      <c r="D341" s="506" t="s">
        <v>506</v>
      </c>
      <c r="E341" s="506" t="s">
        <v>907</v>
      </c>
      <c r="F341" s="510"/>
      <c r="G341" s="510"/>
      <c r="H341" s="527">
        <v>0</v>
      </c>
      <c r="I341" s="510">
        <v>2</v>
      </c>
      <c r="J341" s="510">
        <v>362.9</v>
      </c>
      <c r="K341" s="527">
        <v>1</v>
      </c>
      <c r="L341" s="510">
        <v>2</v>
      </c>
      <c r="M341" s="511">
        <v>362.9</v>
      </c>
    </row>
    <row r="342" spans="1:13" ht="14.4" customHeight="1" x14ac:dyDescent="0.3">
      <c r="A342" s="505" t="s">
        <v>497</v>
      </c>
      <c r="B342" s="506" t="s">
        <v>1713</v>
      </c>
      <c r="C342" s="506" t="s">
        <v>652</v>
      </c>
      <c r="D342" s="506" t="s">
        <v>506</v>
      </c>
      <c r="E342" s="506" t="s">
        <v>653</v>
      </c>
      <c r="F342" s="510"/>
      <c r="G342" s="510"/>
      <c r="H342" s="527">
        <v>0</v>
      </c>
      <c r="I342" s="510">
        <v>5</v>
      </c>
      <c r="J342" s="510">
        <v>545.85</v>
      </c>
      <c r="K342" s="527">
        <v>1</v>
      </c>
      <c r="L342" s="510">
        <v>5</v>
      </c>
      <c r="M342" s="511">
        <v>545.85</v>
      </c>
    </row>
    <row r="343" spans="1:13" ht="14.4" customHeight="1" x14ac:dyDescent="0.3">
      <c r="A343" s="505" t="s">
        <v>497</v>
      </c>
      <c r="B343" s="506" t="s">
        <v>1713</v>
      </c>
      <c r="C343" s="506" t="s">
        <v>908</v>
      </c>
      <c r="D343" s="506" t="s">
        <v>506</v>
      </c>
      <c r="E343" s="506" t="s">
        <v>909</v>
      </c>
      <c r="F343" s="510"/>
      <c r="G343" s="510"/>
      <c r="H343" s="527">
        <v>0</v>
      </c>
      <c r="I343" s="510">
        <v>1</v>
      </c>
      <c r="J343" s="510">
        <v>218.32</v>
      </c>
      <c r="K343" s="527">
        <v>1</v>
      </c>
      <c r="L343" s="510">
        <v>1</v>
      </c>
      <c r="M343" s="511">
        <v>218.32</v>
      </c>
    </row>
    <row r="344" spans="1:13" ht="14.4" customHeight="1" x14ac:dyDescent="0.3">
      <c r="A344" s="505" t="s">
        <v>497</v>
      </c>
      <c r="B344" s="506" t="s">
        <v>1713</v>
      </c>
      <c r="C344" s="506" t="s">
        <v>534</v>
      </c>
      <c r="D344" s="506" t="s">
        <v>506</v>
      </c>
      <c r="E344" s="506" t="s">
        <v>535</v>
      </c>
      <c r="F344" s="510"/>
      <c r="G344" s="510"/>
      <c r="H344" s="527">
        <v>0</v>
      </c>
      <c r="I344" s="510">
        <v>4</v>
      </c>
      <c r="J344" s="510">
        <v>2619.8000000000002</v>
      </c>
      <c r="K344" s="527">
        <v>1</v>
      </c>
      <c r="L344" s="510">
        <v>4</v>
      </c>
      <c r="M344" s="511">
        <v>2619.8000000000002</v>
      </c>
    </row>
    <row r="345" spans="1:13" ht="14.4" customHeight="1" x14ac:dyDescent="0.3">
      <c r="A345" s="505" t="s">
        <v>497</v>
      </c>
      <c r="B345" s="506" t="s">
        <v>1713</v>
      </c>
      <c r="C345" s="506" t="s">
        <v>505</v>
      </c>
      <c r="D345" s="506" t="s">
        <v>506</v>
      </c>
      <c r="E345" s="506" t="s">
        <v>507</v>
      </c>
      <c r="F345" s="510"/>
      <c r="G345" s="510"/>
      <c r="H345" s="527">
        <v>0</v>
      </c>
      <c r="I345" s="510">
        <v>4</v>
      </c>
      <c r="J345" s="510">
        <v>1309.96</v>
      </c>
      <c r="K345" s="527">
        <v>1</v>
      </c>
      <c r="L345" s="510">
        <v>4</v>
      </c>
      <c r="M345" s="511">
        <v>1309.96</v>
      </c>
    </row>
    <row r="346" spans="1:13" ht="14.4" customHeight="1" x14ac:dyDescent="0.3">
      <c r="A346" s="505" t="s">
        <v>497</v>
      </c>
      <c r="B346" s="506" t="s">
        <v>1714</v>
      </c>
      <c r="C346" s="506" t="s">
        <v>911</v>
      </c>
      <c r="D346" s="506" t="s">
        <v>912</v>
      </c>
      <c r="E346" s="506" t="s">
        <v>913</v>
      </c>
      <c r="F346" s="510"/>
      <c r="G346" s="510"/>
      <c r="H346" s="527">
        <v>0</v>
      </c>
      <c r="I346" s="510">
        <v>4</v>
      </c>
      <c r="J346" s="510">
        <v>1656.28</v>
      </c>
      <c r="K346" s="527">
        <v>1</v>
      </c>
      <c r="L346" s="510">
        <v>4</v>
      </c>
      <c r="M346" s="511">
        <v>1656.28</v>
      </c>
    </row>
    <row r="347" spans="1:13" ht="14.4" customHeight="1" x14ac:dyDescent="0.3">
      <c r="A347" s="505" t="s">
        <v>498</v>
      </c>
      <c r="B347" s="506" t="s">
        <v>1701</v>
      </c>
      <c r="C347" s="506" t="s">
        <v>645</v>
      </c>
      <c r="D347" s="506" t="s">
        <v>646</v>
      </c>
      <c r="E347" s="506" t="s">
        <v>647</v>
      </c>
      <c r="F347" s="510"/>
      <c r="G347" s="510"/>
      <c r="H347" s="527">
        <v>0</v>
      </c>
      <c r="I347" s="510">
        <v>3</v>
      </c>
      <c r="J347" s="510">
        <v>308.54999999999995</v>
      </c>
      <c r="K347" s="527">
        <v>1</v>
      </c>
      <c r="L347" s="510">
        <v>3</v>
      </c>
      <c r="M347" s="511">
        <v>308.54999999999995</v>
      </c>
    </row>
    <row r="348" spans="1:13" ht="14.4" customHeight="1" x14ac:dyDescent="0.3">
      <c r="A348" s="505" t="s">
        <v>499</v>
      </c>
      <c r="B348" s="506" t="s">
        <v>1673</v>
      </c>
      <c r="C348" s="506" t="s">
        <v>1597</v>
      </c>
      <c r="D348" s="506" t="s">
        <v>1231</v>
      </c>
      <c r="E348" s="506" t="s">
        <v>1598</v>
      </c>
      <c r="F348" s="510"/>
      <c r="G348" s="510"/>
      <c r="H348" s="527">
        <v>0</v>
      </c>
      <c r="I348" s="510">
        <v>1</v>
      </c>
      <c r="J348" s="510">
        <v>146.9</v>
      </c>
      <c r="K348" s="527">
        <v>1</v>
      </c>
      <c r="L348" s="510">
        <v>1</v>
      </c>
      <c r="M348" s="511">
        <v>146.9</v>
      </c>
    </row>
    <row r="349" spans="1:13" ht="14.4" customHeight="1" x14ac:dyDescent="0.3">
      <c r="A349" s="505" t="s">
        <v>499</v>
      </c>
      <c r="B349" s="506" t="s">
        <v>1687</v>
      </c>
      <c r="C349" s="506" t="s">
        <v>684</v>
      </c>
      <c r="D349" s="506" t="s">
        <v>685</v>
      </c>
      <c r="E349" s="506" t="s">
        <v>686</v>
      </c>
      <c r="F349" s="510">
        <v>1</v>
      </c>
      <c r="G349" s="510">
        <v>105.32</v>
      </c>
      <c r="H349" s="527">
        <v>1</v>
      </c>
      <c r="I349" s="510"/>
      <c r="J349" s="510"/>
      <c r="K349" s="527">
        <v>0</v>
      </c>
      <c r="L349" s="510">
        <v>1</v>
      </c>
      <c r="M349" s="511">
        <v>105.32</v>
      </c>
    </row>
    <row r="350" spans="1:13" ht="14.4" customHeight="1" x14ac:dyDescent="0.3">
      <c r="A350" s="505" t="s">
        <v>499</v>
      </c>
      <c r="B350" s="506" t="s">
        <v>1688</v>
      </c>
      <c r="C350" s="506" t="s">
        <v>1250</v>
      </c>
      <c r="D350" s="506" t="s">
        <v>1251</v>
      </c>
      <c r="E350" s="506" t="s">
        <v>1252</v>
      </c>
      <c r="F350" s="510">
        <v>2</v>
      </c>
      <c r="G350" s="510">
        <v>65.52</v>
      </c>
      <c r="H350" s="527">
        <v>1</v>
      </c>
      <c r="I350" s="510"/>
      <c r="J350" s="510"/>
      <c r="K350" s="527">
        <v>0</v>
      </c>
      <c r="L350" s="510">
        <v>2</v>
      </c>
      <c r="M350" s="511">
        <v>65.52</v>
      </c>
    </row>
    <row r="351" spans="1:13" ht="14.4" customHeight="1" x14ac:dyDescent="0.3">
      <c r="A351" s="505" t="s">
        <v>499</v>
      </c>
      <c r="B351" s="506" t="s">
        <v>1693</v>
      </c>
      <c r="C351" s="506" t="s">
        <v>515</v>
      </c>
      <c r="D351" s="506" t="s">
        <v>516</v>
      </c>
      <c r="E351" s="506" t="s">
        <v>517</v>
      </c>
      <c r="F351" s="510"/>
      <c r="G351" s="510"/>
      <c r="H351" s="527">
        <v>0</v>
      </c>
      <c r="I351" s="510">
        <v>4</v>
      </c>
      <c r="J351" s="510">
        <v>190.8</v>
      </c>
      <c r="K351" s="527">
        <v>1</v>
      </c>
      <c r="L351" s="510">
        <v>4</v>
      </c>
      <c r="M351" s="511">
        <v>190.8</v>
      </c>
    </row>
    <row r="352" spans="1:13" ht="14.4" customHeight="1" x14ac:dyDescent="0.3">
      <c r="A352" s="505" t="s">
        <v>499</v>
      </c>
      <c r="B352" s="506" t="s">
        <v>1700</v>
      </c>
      <c r="C352" s="506" t="s">
        <v>1361</v>
      </c>
      <c r="D352" s="506" t="s">
        <v>1362</v>
      </c>
      <c r="E352" s="506" t="s">
        <v>1363</v>
      </c>
      <c r="F352" s="510">
        <v>1</v>
      </c>
      <c r="G352" s="510">
        <v>311.12</v>
      </c>
      <c r="H352" s="527">
        <v>1</v>
      </c>
      <c r="I352" s="510"/>
      <c r="J352" s="510"/>
      <c r="K352" s="527">
        <v>0</v>
      </c>
      <c r="L352" s="510">
        <v>1</v>
      </c>
      <c r="M352" s="511">
        <v>311.12</v>
      </c>
    </row>
    <row r="353" spans="1:13" ht="14.4" customHeight="1" x14ac:dyDescent="0.3">
      <c r="A353" s="505" t="s">
        <v>499</v>
      </c>
      <c r="B353" s="506" t="s">
        <v>1703</v>
      </c>
      <c r="C353" s="506" t="s">
        <v>1317</v>
      </c>
      <c r="D353" s="506" t="s">
        <v>848</v>
      </c>
      <c r="E353" s="506" t="s">
        <v>1011</v>
      </c>
      <c r="F353" s="510">
        <v>1</v>
      </c>
      <c r="G353" s="510">
        <v>279.52999999999997</v>
      </c>
      <c r="H353" s="527">
        <v>1</v>
      </c>
      <c r="I353" s="510"/>
      <c r="J353" s="510"/>
      <c r="K353" s="527">
        <v>0</v>
      </c>
      <c r="L353" s="510">
        <v>1</v>
      </c>
      <c r="M353" s="511">
        <v>279.52999999999997</v>
      </c>
    </row>
    <row r="354" spans="1:13" ht="14.4" customHeight="1" x14ac:dyDescent="0.3">
      <c r="A354" s="505" t="s">
        <v>499</v>
      </c>
      <c r="B354" s="506" t="s">
        <v>1716</v>
      </c>
      <c r="C354" s="506" t="s">
        <v>571</v>
      </c>
      <c r="D354" s="506" t="s">
        <v>572</v>
      </c>
      <c r="E354" s="506" t="s">
        <v>573</v>
      </c>
      <c r="F354" s="510"/>
      <c r="G354" s="510"/>
      <c r="H354" s="527">
        <v>0</v>
      </c>
      <c r="I354" s="510">
        <v>1</v>
      </c>
      <c r="J354" s="510">
        <v>556.04</v>
      </c>
      <c r="K354" s="527">
        <v>1</v>
      </c>
      <c r="L354" s="510">
        <v>1</v>
      </c>
      <c r="M354" s="511">
        <v>556.04</v>
      </c>
    </row>
    <row r="355" spans="1:13" ht="14.4" customHeight="1" x14ac:dyDescent="0.3">
      <c r="A355" s="505" t="s">
        <v>499</v>
      </c>
      <c r="B355" s="506" t="s">
        <v>1704</v>
      </c>
      <c r="C355" s="506" t="s">
        <v>1092</v>
      </c>
      <c r="D355" s="506" t="s">
        <v>1093</v>
      </c>
      <c r="E355" s="506" t="s">
        <v>1094</v>
      </c>
      <c r="F355" s="510">
        <v>1</v>
      </c>
      <c r="G355" s="510">
        <v>3480.65</v>
      </c>
      <c r="H355" s="527">
        <v>1</v>
      </c>
      <c r="I355" s="510"/>
      <c r="J355" s="510"/>
      <c r="K355" s="527">
        <v>0</v>
      </c>
      <c r="L355" s="510">
        <v>1</v>
      </c>
      <c r="M355" s="511">
        <v>3480.65</v>
      </c>
    </row>
    <row r="356" spans="1:13" ht="14.4" customHeight="1" x14ac:dyDescent="0.3">
      <c r="A356" s="505" t="s">
        <v>499</v>
      </c>
      <c r="B356" s="506" t="s">
        <v>1728</v>
      </c>
      <c r="C356" s="506" t="s">
        <v>1602</v>
      </c>
      <c r="D356" s="506" t="s">
        <v>1603</v>
      </c>
      <c r="E356" s="506" t="s">
        <v>1604</v>
      </c>
      <c r="F356" s="510"/>
      <c r="G356" s="510"/>
      <c r="H356" s="527">
        <v>0</v>
      </c>
      <c r="I356" s="510">
        <v>1</v>
      </c>
      <c r="J356" s="510">
        <v>700.7</v>
      </c>
      <c r="K356" s="527">
        <v>1</v>
      </c>
      <c r="L356" s="510">
        <v>1</v>
      </c>
      <c r="M356" s="511">
        <v>700.7</v>
      </c>
    </row>
    <row r="357" spans="1:13" ht="14.4" customHeight="1" thickBot="1" x14ac:dyDescent="0.35">
      <c r="A357" s="512" t="s">
        <v>499</v>
      </c>
      <c r="B357" s="513" t="s">
        <v>1713</v>
      </c>
      <c r="C357" s="513" t="s">
        <v>508</v>
      </c>
      <c r="D357" s="513" t="s">
        <v>506</v>
      </c>
      <c r="E357" s="513" t="s">
        <v>509</v>
      </c>
      <c r="F357" s="517"/>
      <c r="G357" s="517"/>
      <c r="H357" s="529">
        <v>0</v>
      </c>
      <c r="I357" s="517">
        <v>1</v>
      </c>
      <c r="J357" s="517">
        <v>544.38</v>
      </c>
      <c r="K357" s="529">
        <v>1</v>
      </c>
      <c r="L357" s="517">
        <v>1</v>
      </c>
      <c r="M357" s="518">
        <v>544.38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450</v>
      </c>
      <c r="B5" s="488" t="s">
        <v>451</v>
      </c>
      <c r="C5" s="489" t="s">
        <v>452</v>
      </c>
      <c r="D5" s="489" t="s">
        <v>452</v>
      </c>
      <c r="E5" s="489"/>
      <c r="F5" s="489" t="s">
        <v>452</v>
      </c>
      <c r="G5" s="489" t="s">
        <v>452</v>
      </c>
      <c r="H5" s="489" t="s">
        <v>452</v>
      </c>
      <c r="I5" s="490" t="s">
        <v>452</v>
      </c>
      <c r="J5" s="491" t="s">
        <v>68</v>
      </c>
    </row>
    <row r="6" spans="1:10" ht="14.4" customHeight="1" x14ac:dyDescent="0.3">
      <c r="A6" s="487" t="s">
        <v>450</v>
      </c>
      <c r="B6" s="488" t="s">
        <v>1730</v>
      </c>
      <c r="C6" s="489">
        <v>1.21</v>
      </c>
      <c r="D6" s="489">
        <v>0</v>
      </c>
      <c r="E6" s="489"/>
      <c r="F6" s="489">
        <v>1.13256</v>
      </c>
      <c r="G6" s="489">
        <v>1.25</v>
      </c>
      <c r="H6" s="489">
        <v>-0.11743999999999999</v>
      </c>
      <c r="I6" s="490">
        <v>0.90604799999999996</v>
      </c>
      <c r="J6" s="491" t="s">
        <v>1</v>
      </c>
    </row>
    <row r="7" spans="1:10" ht="14.4" customHeight="1" x14ac:dyDescent="0.3">
      <c r="A7" s="487" t="s">
        <v>450</v>
      </c>
      <c r="B7" s="488" t="s">
        <v>1731</v>
      </c>
      <c r="C7" s="489">
        <v>0.45839999999999997</v>
      </c>
      <c r="D7" s="489">
        <v>0</v>
      </c>
      <c r="E7" s="489"/>
      <c r="F7" s="489">
        <v>0</v>
      </c>
      <c r="G7" s="489">
        <v>1.25</v>
      </c>
      <c r="H7" s="489">
        <v>-1.25</v>
      </c>
      <c r="I7" s="490">
        <v>0</v>
      </c>
      <c r="J7" s="491" t="s">
        <v>1</v>
      </c>
    </row>
    <row r="8" spans="1:10" ht="14.4" customHeight="1" x14ac:dyDescent="0.3">
      <c r="A8" s="487" t="s">
        <v>450</v>
      </c>
      <c r="B8" s="488" t="s">
        <v>1732</v>
      </c>
      <c r="C8" s="489">
        <v>0.27856000000000003</v>
      </c>
      <c r="D8" s="489">
        <v>4.5359999999999998E-2</v>
      </c>
      <c r="E8" s="489"/>
      <c r="F8" s="489">
        <v>0.25185000000000002</v>
      </c>
      <c r="G8" s="489">
        <v>0.74999995422363286</v>
      </c>
      <c r="H8" s="489">
        <v>-0.49814995422363284</v>
      </c>
      <c r="I8" s="490">
        <v>0.3358000204956067</v>
      </c>
      <c r="J8" s="491" t="s">
        <v>1</v>
      </c>
    </row>
    <row r="9" spans="1:10" ht="14.4" customHeight="1" x14ac:dyDescent="0.3">
      <c r="A9" s="487" t="s">
        <v>450</v>
      </c>
      <c r="B9" s="488" t="s">
        <v>1733</v>
      </c>
      <c r="C9" s="489">
        <v>11.646390000000002</v>
      </c>
      <c r="D9" s="489">
        <v>4.5108899999999998</v>
      </c>
      <c r="E9" s="489"/>
      <c r="F9" s="489">
        <v>3.3200600000000007</v>
      </c>
      <c r="G9" s="489">
        <v>16.249999801635742</v>
      </c>
      <c r="H9" s="489">
        <v>-12.92993980163574</v>
      </c>
      <c r="I9" s="490">
        <v>0.20431138710942015</v>
      </c>
      <c r="J9" s="491" t="s">
        <v>1</v>
      </c>
    </row>
    <row r="10" spans="1:10" ht="14.4" customHeight="1" x14ac:dyDescent="0.3">
      <c r="A10" s="487" t="s">
        <v>450</v>
      </c>
      <c r="B10" s="488" t="s">
        <v>1734</v>
      </c>
      <c r="C10" s="489">
        <v>0</v>
      </c>
      <c r="D10" s="489">
        <v>0.36199999999999999</v>
      </c>
      <c r="E10" s="489"/>
      <c r="F10" s="489">
        <v>0.18099999999999999</v>
      </c>
      <c r="G10" s="489">
        <v>4.2499999389648444</v>
      </c>
      <c r="H10" s="489">
        <v>-4.0689999389648444</v>
      </c>
      <c r="I10" s="490">
        <v>4.2588235905736377E-2</v>
      </c>
      <c r="J10" s="491" t="s">
        <v>1</v>
      </c>
    </row>
    <row r="11" spans="1:10" ht="14.4" customHeight="1" x14ac:dyDescent="0.3">
      <c r="A11" s="487" t="s">
        <v>450</v>
      </c>
      <c r="B11" s="488" t="s">
        <v>1735</v>
      </c>
      <c r="C11" s="489">
        <v>0.82800000000000007</v>
      </c>
      <c r="D11" s="489">
        <v>0</v>
      </c>
      <c r="E11" s="489"/>
      <c r="F11" s="489">
        <v>3.5099999999999992E-2</v>
      </c>
      <c r="G11" s="489">
        <v>1.25</v>
      </c>
      <c r="H11" s="489">
        <v>-1.2149000000000001</v>
      </c>
      <c r="I11" s="490">
        <v>2.8079999999999994E-2</v>
      </c>
      <c r="J11" s="491" t="s">
        <v>1</v>
      </c>
    </row>
    <row r="12" spans="1:10" ht="14.4" customHeight="1" x14ac:dyDescent="0.3">
      <c r="A12" s="487" t="s">
        <v>450</v>
      </c>
      <c r="B12" s="488" t="s">
        <v>1736</v>
      </c>
      <c r="C12" s="489">
        <v>0</v>
      </c>
      <c r="D12" s="489">
        <v>0</v>
      </c>
      <c r="E12" s="489"/>
      <c r="F12" s="489">
        <v>1.5890000000000001E-2</v>
      </c>
      <c r="G12" s="489">
        <v>0</v>
      </c>
      <c r="H12" s="489">
        <v>1.5890000000000001E-2</v>
      </c>
      <c r="I12" s="490" t="s">
        <v>452</v>
      </c>
      <c r="J12" s="491" t="s">
        <v>1</v>
      </c>
    </row>
    <row r="13" spans="1:10" ht="14.4" customHeight="1" x14ac:dyDescent="0.3">
      <c r="A13" s="487" t="s">
        <v>450</v>
      </c>
      <c r="B13" s="488" t="s">
        <v>455</v>
      </c>
      <c r="C13" s="489">
        <v>14.42135</v>
      </c>
      <c r="D13" s="489">
        <v>4.9182499999999996</v>
      </c>
      <c r="E13" s="489"/>
      <c r="F13" s="489">
        <v>4.9364600000000003</v>
      </c>
      <c r="G13" s="489">
        <v>24.999999694824218</v>
      </c>
      <c r="H13" s="489">
        <v>-20.063539694824218</v>
      </c>
      <c r="I13" s="490">
        <v>0.1974584024103809</v>
      </c>
      <c r="J13" s="491" t="s">
        <v>456</v>
      </c>
    </row>
    <row r="15" spans="1:10" ht="14.4" customHeight="1" x14ac:dyDescent="0.3">
      <c r="A15" s="487" t="s">
        <v>450</v>
      </c>
      <c r="B15" s="488" t="s">
        <v>451</v>
      </c>
      <c r="C15" s="489" t="s">
        <v>452</v>
      </c>
      <c r="D15" s="489" t="s">
        <v>452</v>
      </c>
      <c r="E15" s="489"/>
      <c r="F15" s="489" t="s">
        <v>452</v>
      </c>
      <c r="G15" s="489" t="s">
        <v>452</v>
      </c>
      <c r="H15" s="489" t="s">
        <v>452</v>
      </c>
      <c r="I15" s="490" t="s">
        <v>452</v>
      </c>
      <c r="J15" s="491" t="s">
        <v>68</v>
      </c>
    </row>
    <row r="16" spans="1:10" ht="14.4" customHeight="1" x14ac:dyDescent="0.3">
      <c r="A16" s="487" t="s">
        <v>457</v>
      </c>
      <c r="B16" s="488" t="s">
        <v>458</v>
      </c>
      <c r="C16" s="489" t="s">
        <v>452</v>
      </c>
      <c r="D16" s="489" t="s">
        <v>452</v>
      </c>
      <c r="E16" s="489"/>
      <c r="F16" s="489" t="s">
        <v>452</v>
      </c>
      <c r="G16" s="489" t="s">
        <v>452</v>
      </c>
      <c r="H16" s="489" t="s">
        <v>452</v>
      </c>
      <c r="I16" s="490" t="s">
        <v>452</v>
      </c>
      <c r="J16" s="491" t="s">
        <v>0</v>
      </c>
    </row>
    <row r="17" spans="1:10" ht="14.4" customHeight="1" x14ac:dyDescent="0.3">
      <c r="A17" s="487" t="s">
        <v>457</v>
      </c>
      <c r="B17" s="488" t="s">
        <v>1730</v>
      </c>
      <c r="C17" s="489">
        <v>1.21</v>
      </c>
      <c r="D17" s="489">
        <v>0</v>
      </c>
      <c r="E17" s="489"/>
      <c r="F17" s="489">
        <v>1.13256</v>
      </c>
      <c r="G17" s="489">
        <v>1</v>
      </c>
      <c r="H17" s="489">
        <v>0.13256000000000001</v>
      </c>
      <c r="I17" s="490">
        <v>1.13256</v>
      </c>
      <c r="J17" s="491" t="s">
        <v>1</v>
      </c>
    </row>
    <row r="18" spans="1:10" ht="14.4" customHeight="1" x14ac:dyDescent="0.3">
      <c r="A18" s="487" t="s">
        <v>457</v>
      </c>
      <c r="B18" s="488" t="s">
        <v>1731</v>
      </c>
      <c r="C18" s="489">
        <v>0</v>
      </c>
      <c r="D18" s="489">
        <v>0</v>
      </c>
      <c r="E18" s="489"/>
      <c r="F18" s="489">
        <v>0</v>
      </c>
      <c r="G18" s="489">
        <v>1</v>
      </c>
      <c r="H18" s="489">
        <v>-1</v>
      </c>
      <c r="I18" s="490">
        <v>0</v>
      </c>
      <c r="J18" s="491" t="s">
        <v>1</v>
      </c>
    </row>
    <row r="19" spans="1:10" ht="14.4" customHeight="1" x14ac:dyDescent="0.3">
      <c r="A19" s="487" t="s">
        <v>457</v>
      </c>
      <c r="B19" s="488" t="s">
        <v>1732</v>
      </c>
      <c r="C19" s="489">
        <v>0</v>
      </c>
      <c r="D19" s="489">
        <v>4.5359999999999998E-2</v>
      </c>
      <c r="E19" s="489"/>
      <c r="F19" s="489">
        <v>0.25185000000000002</v>
      </c>
      <c r="G19" s="489">
        <v>0</v>
      </c>
      <c r="H19" s="489">
        <v>0.25185000000000002</v>
      </c>
      <c r="I19" s="490" t="s">
        <v>452</v>
      </c>
      <c r="J19" s="491" t="s">
        <v>1</v>
      </c>
    </row>
    <row r="20" spans="1:10" ht="14.4" customHeight="1" x14ac:dyDescent="0.3">
      <c r="A20" s="487" t="s">
        <v>457</v>
      </c>
      <c r="B20" s="488" t="s">
        <v>1733</v>
      </c>
      <c r="C20" s="489">
        <v>11.528990000000002</v>
      </c>
      <c r="D20" s="489">
        <v>4.0725100000000003</v>
      </c>
      <c r="E20" s="489"/>
      <c r="F20" s="489">
        <v>3.2111600000000005</v>
      </c>
      <c r="G20" s="489">
        <v>14</v>
      </c>
      <c r="H20" s="489">
        <v>-10.78884</v>
      </c>
      <c r="I20" s="490">
        <v>0.22936857142857145</v>
      </c>
      <c r="J20" s="491" t="s">
        <v>1</v>
      </c>
    </row>
    <row r="21" spans="1:10" ht="14.4" customHeight="1" x14ac:dyDescent="0.3">
      <c r="A21" s="487" t="s">
        <v>457</v>
      </c>
      <c r="B21" s="488" t="s">
        <v>1734</v>
      </c>
      <c r="C21" s="489">
        <v>0</v>
      </c>
      <c r="D21" s="489">
        <v>0.36199999999999999</v>
      </c>
      <c r="E21" s="489"/>
      <c r="F21" s="489">
        <v>0.18099999999999999</v>
      </c>
      <c r="G21" s="489">
        <v>1</v>
      </c>
      <c r="H21" s="489">
        <v>-0.81899999999999995</v>
      </c>
      <c r="I21" s="490">
        <v>0.18099999999999999</v>
      </c>
      <c r="J21" s="491" t="s">
        <v>1</v>
      </c>
    </row>
    <row r="22" spans="1:10" ht="14.4" customHeight="1" x14ac:dyDescent="0.3">
      <c r="A22" s="487" t="s">
        <v>457</v>
      </c>
      <c r="B22" s="488" t="s">
        <v>1735</v>
      </c>
      <c r="C22" s="489">
        <v>0.27600000000000002</v>
      </c>
      <c r="D22" s="489">
        <v>0</v>
      </c>
      <c r="E22" s="489"/>
      <c r="F22" s="489">
        <v>3.5099999999999992E-2</v>
      </c>
      <c r="G22" s="489">
        <v>1</v>
      </c>
      <c r="H22" s="489">
        <v>-0.96489999999999998</v>
      </c>
      <c r="I22" s="490">
        <v>3.5099999999999992E-2</v>
      </c>
      <c r="J22" s="491" t="s">
        <v>1</v>
      </c>
    </row>
    <row r="23" spans="1:10" ht="14.4" customHeight="1" x14ac:dyDescent="0.3">
      <c r="A23" s="487" t="s">
        <v>457</v>
      </c>
      <c r="B23" s="488" t="s">
        <v>1736</v>
      </c>
      <c r="C23" s="489">
        <v>0</v>
      </c>
      <c r="D23" s="489">
        <v>0</v>
      </c>
      <c r="E23" s="489"/>
      <c r="F23" s="489">
        <v>1.5890000000000001E-2</v>
      </c>
      <c r="G23" s="489">
        <v>0</v>
      </c>
      <c r="H23" s="489">
        <v>1.5890000000000001E-2</v>
      </c>
      <c r="I23" s="490" t="s">
        <v>452</v>
      </c>
      <c r="J23" s="491" t="s">
        <v>1</v>
      </c>
    </row>
    <row r="24" spans="1:10" ht="14.4" customHeight="1" x14ac:dyDescent="0.3">
      <c r="A24" s="487" t="s">
        <v>457</v>
      </c>
      <c r="B24" s="488" t="s">
        <v>459</v>
      </c>
      <c r="C24" s="489">
        <v>13.014990000000001</v>
      </c>
      <c r="D24" s="489">
        <v>4.47987</v>
      </c>
      <c r="E24" s="489"/>
      <c r="F24" s="489">
        <v>4.8275600000000001</v>
      </c>
      <c r="G24" s="489">
        <v>19</v>
      </c>
      <c r="H24" s="489">
        <v>-14.17244</v>
      </c>
      <c r="I24" s="490">
        <v>0.25408210526315789</v>
      </c>
      <c r="J24" s="491" t="s">
        <v>460</v>
      </c>
    </row>
    <row r="25" spans="1:10" ht="14.4" customHeight="1" x14ac:dyDescent="0.3">
      <c r="A25" s="487" t="s">
        <v>452</v>
      </c>
      <c r="B25" s="488" t="s">
        <v>452</v>
      </c>
      <c r="C25" s="489" t="s">
        <v>452</v>
      </c>
      <c r="D25" s="489" t="s">
        <v>452</v>
      </c>
      <c r="E25" s="489"/>
      <c r="F25" s="489" t="s">
        <v>452</v>
      </c>
      <c r="G25" s="489" t="s">
        <v>452</v>
      </c>
      <c r="H25" s="489" t="s">
        <v>452</v>
      </c>
      <c r="I25" s="490" t="s">
        <v>452</v>
      </c>
      <c r="J25" s="491" t="s">
        <v>461</v>
      </c>
    </row>
    <row r="26" spans="1:10" ht="14.4" customHeight="1" x14ac:dyDescent="0.3">
      <c r="A26" s="487" t="s">
        <v>1737</v>
      </c>
      <c r="B26" s="488" t="s">
        <v>1738</v>
      </c>
      <c r="C26" s="489" t="s">
        <v>452</v>
      </c>
      <c r="D26" s="489" t="s">
        <v>452</v>
      </c>
      <c r="E26" s="489"/>
      <c r="F26" s="489" t="s">
        <v>452</v>
      </c>
      <c r="G26" s="489" t="s">
        <v>452</v>
      </c>
      <c r="H26" s="489" t="s">
        <v>452</v>
      </c>
      <c r="I26" s="490" t="s">
        <v>452</v>
      </c>
      <c r="J26" s="491" t="s">
        <v>0</v>
      </c>
    </row>
    <row r="27" spans="1:10" ht="14.4" customHeight="1" x14ac:dyDescent="0.3">
      <c r="A27" s="487" t="s">
        <v>1737</v>
      </c>
      <c r="B27" s="488" t="s">
        <v>1731</v>
      </c>
      <c r="C27" s="489">
        <v>0.45839999999999997</v>
      </c>
      <c r="D27" s="489">
        <v>0</v>
      </c>
      <c r="E27" s="489"/>
      <c r="F27" s="489">
        <v>0</v>
      </c>
      <c r="G27" s="489">
        <v>0</v>
      </c>
      <c r="H27" s="489">
        <v>0</v>
      </c>
      <c r="I27" s="490" t="s">
        <v>452</v>
      </c>
      <c r="J27" s="491" t="s">
        <v>1</v>
      </c>
    </row>
    <row r="28" spans="1:10" ht="14.4" customHeight="1" x14ac:dyDescent="0.3">
      <c r="A28" s="487" t="s">
        <v>1737</v>
      </c>
      <c r="B28" s="488" t="s">
        <v>1732</v>
      </c>
      <c r="C28" s="489">
        <v>0.27856000000000003</v>
      </c>
      <c r="D28" s="489">
        <v>0</v>
      </c>
      <c r="E28" s="489"/>
      <c r="F28" s="489">
        <v>0</v>
      </c>
      <c r="G28" s="489">
        <v>0</v>
      </c>
      <c r="H28" s="489">
        <v>0</v>
      </c>
      <c r="I28" s="490" t="s">
        <v>452</v>
      </c>
      <c r="J28" s="491" t="s">
        <v>1</v>
      </c>
    </row>
    <row r="29" spans="1:10" ht="14.4" customHeight="1" x14ac:dyDescent="0.3">
      <c r="A29" s="487" t="s">
        <v>1737</v>
      </c>
      <c r="B29" s="488" t="s">
        <v>1733</v>
      </c>
      <c r="C29" s="489">
        <v>0.1174</v>
      </c>
      <c r="D29" s="489">
        <v>0</v>
      </c>
      <c r="E29" s="489"/>
      <c r="F29" s="489">
        <v>0</v>
      </c>
      <c r="G29" s="489">
        <v>0</v>
      </c>
      <c r="H29" s="489">
        <v>0</v>
      </c>
      <c r="I29" s="490" t="s">
        <v>452</v>
      </c>
      <c r="J29" s="491" t="s">
        <v>1</v>
      </c>
    </row>
    <row r="30" spans="1:10" ht="14.4" customHeight="1" x14ac:dyDescent="0.3">
      <c r="A30" s="487" t="s">
        <v>1737</v>
      </c>
      <c r="B30" s="488" t="s">
        <v>1734</v>
      </c>
      <c r="C30" s="489">
        <v>0</v>
      </c>
      <c r="D30" s="489">
        <v>0</v>
      </c>
      <c r="E30" s="489"/>
      <c r="F30" s="489">
        <v>0</v>
      </c>
      <c r="G30" s="489">
        <v>3</v>
      </c>
      <c r="H30" s="489">
        <v>-3</v>
      </c>
      <c r="I30" s="490">
        <v>0</v>
      </c>
      <c r="J30" s="491" t="s">
        <v>1</v>
      </c>
    </row>
    <row r="31" spans="1:10" ht="14.4" customHeight="1" x14ac:dyDescent="0.3">
      <c r="A31" s="487" t="s">
        <v>1737</v>
      </c>
      <c r="B31" s="488" t="s">
        <v>1735</v>
      </c>
      <c r="C31" s="489">
        <v>0.55200000000000005</v>
      </c>
      <c r="D31" s="489">
        <v>0</v>
      </c>
      <c r="E31" s="489"/>
      <c r="F31" s="489">
        <v>0</v>
      </c>
      <c r="G31" s="489">
        <v>0</v>
      </c>
      <c r="H31" s="489">
        <v>0</v>
      </c>
      <c r="I31" s="490" t="s">
        <v>452</v>
      </c>
      <c r="J31" s="491" t="s">
        <v>1</v>
      </c>
    </row>
    <row r="32" spans="1:10" ht="14.4" customHeight="1" x14ac:dyDescent="0.3">
      <c r="A32" s="487" t="s">
        <v>1737</v>
      </c>
      <c r="B32" s="488" t="s">
        <v>1739</v>
      </c>
      <c r="C32" s="489">
        <v>1.4063600000000001</v>
      </c>
      <c r="D32" s="489">
        <v>0</v>
      </c>
      <c r="E32" s="489"/>
      <c r="F32" s="489">
        <v>0</v>
      </c>
      <c r="G32" s="489">
        <v>3</v>
      </c>
      <c r="H32" s="489">
        <v>-3</v>
      </c>
      <c r="I32" s="490">
        <v>0</v>
      </c>
      <c r="J32" s="491" t="s">
        <v>460</v>
      </c>
    </row>
    <row r="33" spans="1:10" ht="14.4" customHeight="1" x14ac:dyDescent="0.3">
      <c r="A33" s="487" t="s">
        <v>452</v>
      </c>
      <c r="B33" s="488" t="s">
        <v>452</v>
      </c>
      <c r="C33" s="489" t="s">
        <v>452</v>
      </c>
      <c r="D33" s="489" t="s">
        <v>452</v>
      </c>
      <c r="E33" s="489"/>
      <c r="F33" s="489" t="s">
        <v>452</v>
      </c>
      <c r="G33" s="489" t="s">
        <v>452</v>
      </c>
      <c r="H33" s="489" t="s">
        <v>452</v>
      </c>
      <c r="I33" s="490" t="s">
        <v>452</v>
      </c>
      <c r="J33" s="491" t="s">
        <v>461</v>
      </c>
    </row>
    <row r="34" spans="1:10" ht="14.4" customHeight="1" x14ac:dyDescent="0.3">
      <c r="A34" s="487" t="s">
        <v>462</v>
      </c>
      <c r="B34" s="488" t="s">
        <v>463</v>
      </c>
      <c r="C34" s="489" t="s">
        <v>452</v>
      </c>
      <c r="D34" s="489" t="s">
        <v>452</v>
      </c>
      <c r="E34" s="489"/>
      <c r="F34" s="489" t="s">
        <v>452</v>
      </c>
      <c r="G34" s="489" t="s">
        <v>452</v>
      </c>
      <c r="H34" s="489" t="s">
        <v>452</v>
      </c>
      <c r="I34" s="490" t="s">
        <v>452</v>
      </c>
      <c r="J34" s="491" t="s">
        <v>0</v>
      </c>
    </row>
    <row r="35" spans="1:10" ht="14.4" customHeight="1" x14ac:dyDescent="0.3">
      <c r="A35" s="487" t="s">
        <v>462</v>
      </c>
      <c r="B35" s="488" t="s">
        <v>1732</v>
      </c>
      <c r="C35" s="489">
        <v>0</v>
      </c>
      <c r="D35" s="489">
        <v>0</v>
      </c>
      <c r="E35" s="489"/>
      <c r="F35" s="489">
        <v>0</v>
      </c>
      <c r="G35" s="489">
        <v>0</v>
      </c>
      <c r="H35" s="489">
        <v>0</v>
      </c>
      <c r="I35" s="490" t="s">
        <v>452</v>
      </c>
      <c r="J35" s="491" t="s">
        <v>1</v>
      </c>
    </row>
    <row r="36" spans="1:10" ht="14.4" customHeight="1" x14ac:dyDescent="0.3">
      <c r="A36" s="487" t="s">
        <v>462</v>
      </c>
      <c r="B36" s="488" t="s">
        <v>1733</v>
      </c>
      <c r="C36" s="489">
        <v>0</v>
      </c>
      <c r="D36" s="489">
        <v>0.43837999999999999</v>
      </c>
      <c r="E36" s="489"/>
      <c r="F36" s="489">
        <v>0.10890000000000001</v>
      </c>
      <c r="G36" s="489">
        <v>2</v>
      </c>
      <c r="H36" s="489">
        <v>-1.8911</v>
      </c>
      <c r="I36" s="490">
        <v>5.4450000000000005E-2</v>
      </c>
      <c r="J36" s="491" t="s">
        <v>1</v>
      </c>
    </row>
    <row r="37" spans="1:10" ht="14.4" customHeight="1" x14ac:dyDescent="0.3">
      <c r="A37" s="487" t="s">
        <v>462</v>
      </c>
      <c r="B37" s="488" t="s">
        <v>1734</v>
      </c>
      <c r="C37" s="489">
        <v>0</v>
      </c>
      <c r="D37" s="489">
        <v>0</v>
      </c>
      <c r="E37" s="489"/>
      <c r="F37" s="489">
        <v>0</v>
      </c>
      <c r="G37" s="489">
        <v>0</v>
      </c>
      <c r="H37" s="489">
        <v>0</v>
      </c>
      <c r="I37" s="490" t="s">
        <v>452</v>
      </c>
      <c r="J37" s="491" t="s">
        <v>1</v>
      </c>
    </row>
    <row r="38" spans="1:10" ht="14.4" customHeight="1" x14ac:dyDescent="0.3">
      <c r="A38" s="487" t="s">
        <v>462</v>
      </c>
      <c r="B38" s="488" t="s">
        <v>1735</v>
      </c>
      <c r="C38" s="489">
        <v>0</v>
      </c>
      <c r="D38" s="489">
        <v>0</v>
      </c>
      <c r="E38" s="489"/>
      <c r="F38" s="489">
        <v>0</v>
      </c>
      <c r="G38" s="489">
        <v>0</v>
      </c>
      <c r="H38" s="489">
        <v>0</v>
      </c>
      <c r="I38" s="490" t="s">
        <v>452</v>
      </c>
      <c r="J38" s="491" t="s">
        <v>1</v>
      </c>
    </row>
    <row r="39" spans="1:10" ht="14.4" customHeight="1" x14ac:dyDescent="0.3">
      <c r="A39" s="487" t="s">
        <v>462</v>
      </c>
      <c r="B39" s="488" t="s">
        <v>464</v>
      </c>
      <c r="C39" s="489">
        <v>0</v>
      </c>
      <c r="D39" s="489">
        <v>0.43837999999999999</v>
      </c>
      <c r="E39" s="489"/>
      <c r="F39" s="489">
        <v>0.10890000000000001</v>
      </c>
      <c r="G39" s="489">
        <v>3</v>
      </c>
      <c r="H39" s="489">
        <v>-2.8910999999999998</v>
      </c>
      <c r="I39" s="490">
        <v>3.6300000000000006E-2</v>
      </c>
      <c r="J39" s="491" t="s">
        <v>460</v>
      </c>
    </row>
    <row r="40" spans="1:10" ht="14.4" customHeight="1" x14ac:dyDescent="0.3">
      <c r="A40" s="487" t="s">
        <v>452</v>
      </c>
      <c r="B40" s="488" t="s">
        <v>452</v>
      </c>
      <c r="C40" s="489" t="s">
        <v>452</v>
      </c>
      <c r="D40" s="489" t="s">
        <v>452</v>
      </c>
      <c r="E40" s="489"/>
      <c r="F40" s="489" t="s">
        <v>452</v>
      </c>
      <c r="G40" s="489" t="s">
        <v>452</v>
      </c>
      <c r="H40" s="489" t="s">
        <v>452</v>
      </c>
      <c r="I40" s="490" t="s">
        <v>452</v>
      </c>
      <c r="J40" s="491" t="s">
        <v>461</v>
      </c>
    </row>
    <row r="41" spans="1:10" ht="14.4" customHeight="1" x14ac:dyDescent="0.3">
      <c r="A41" s="487" t="s">
        <v>450</v>
      </c>
      <c r="B41" s="488" t="s">
        <v>455</v>
      </c>
      <c r="C41" s="489">
        <v>14.42135</v>
      </c>
      <c r="D41" s="489">
        <v>4.9182500000000005</v>
      </c>
      <c r="E41" s="489"/>
      <c r="F41" s="489">
        <v>4.9364600000000003</v>
      </c>
      <c r="G41" s="489">
        <v>25</v>
      </c>
      <c r="H41" s="489">
        <v>-20.06354</v>
      </c>
      <c r="I41" s="490">
        <v>0.19745840000000001</v>
      </c>
      <c r="J41" s="491" t="s">
        <v>456</v>
      </c>
    </row>
  </sheetData>
  <mergeCells count="3">
    <mergeCell ref="A1:I1"/>
    <mergeCell ref="F3:I3"/>
    <mergeCell ref="C4:D4"/>
  </mergeCells>
  <conditionalFormatting sqref="F14 F42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1">
    <cfRule type="expression" dxfId="11" priority="6">
      <formula>$H15&gt;0</formula>
    </cfRule>
  </conditionalFormatting>
  <conditionalFormatting sqref="A15:A41">
    <cfRule type="expression" dxfId="10" priority="5">
      <formula>AND($J15&lt;&gt;"mezeraKL",$J15&lt;&gt;"")</formula>
    </cfRule>
  </conditionalFormatting>
  <conditionalFormatting sqref="I15:I41">
    <cfRule type="expression" dxfId="9" priority="7">
      <formula>$I15&gt;1</formula>
    </cfRule>
  </conditionalFormatting>
  <conditionalFormatting sqref="B15:B41">
    <cfRule type="expression" dxfId="8" priority="4">
      <formula>OR($J15="NS",$J15="SumaNS",$J15="Účet")</formula>
    </cfRule>
  </conditionalFormatting>
  <conditionalFormatting sqref="A15:D41 F15:I41">
    <cfRule type="expression" dxfId="7" priority="8">
      <formula>AND($J15&lt;&gt;"",$J15&lt;&gt;"mezeraKL")</formula>
    </cfRule>
  </conditionalFormatting>
  <conditionalFormatting sqref="B15:D41 F15:I41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1 F15:I41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1798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2.1765696916210167</v>
      </c>
      <c r="J3" s="98">
        <f>SUBTOTAL(9,J5:J1048576)</f>
        <v>2268</v>
      </c>
      <c r="K3" s="99">
        <f>SUBTOTAL(9,K5:K1048576)</f>
        <v>4936.4600605964661</v>
      </c>
    </row>
    <row r="4" spans="1:11" s="208" customFormat="1" ht="14.4" customHeight="1" thickBot="1" x14ac:dyDescent="0.3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450</v>
      </c>
      <c r="B5" s="565" t="s">
        <v>451</v>
      </c>
      <c r="C5" s="568" t="s">
        <v>457</v>
      </c>
      <c r="D5" s="598" t="s">
        <v>458</v>
      </c>
      <c r="E5" s="568" t="s">
        <v>1740</v>
      </c>
      <c r="F5" s="598" t="s">
        <v>1741</v>
      </c>
      <c r="G5" s="568" t="s">
        <v>1742</v>
      </c>
      <c r="H5" s="568" t="s">
        <v>1743</v>
      </c>
      <c r="I5" s="116">
        <v>125.83999633789063</v>
      </c>
      <c r="J5" s="116">
        <v>9</v>
      </c>
      <c r="K5" s="581">
        <v>1132.56005859375</v>
      </c>
    </row>
    <row r="6" spans="1:11" ht="14.4" customHeight="1" x14ac:dyDescent="0.3">
      <c r="A6" s="505" t="s">
        <v>450</v>
      </c>
      <c r="B6" s="506" t="s">
        <v>451</v>
      </c>
      <c r="C6" s="507" t="s">
        <v>457</v>
      </c>
      <c r="D6" s="508" t="s">
        <v>458</v>
      </c>
      <c r="E6" s="507" t="s">
        <v>1744</v>
      </c>
      <c r="F6" s="508" t="s">
        <v>1745</v>
      </c>
      <c r="G6" s="507" t="s">
        <v>1746</v>
      </c>
      <c r="H6" s="507" t="s">
        <v>1747</v>
      </c>
      <c r="I6" s="510">
        <v>13.010000228881836</v>
      </c>
      <c r="J6" s="510">
        <v>3</v>
      </c>
      <c r="K6" s="511">
        <v>39.029998779296875</v>
      </c>
    </row>
    <row r="7" spans="1:11" ht="14.4" customHeight="1" x14ac:dyDescent="0.3">
      <c r="A7" s="505" t="s">
        <v>450</v>
      </c>
      <c r="B7" s="506" t="s">
        <v>451</v>
      </c>
      <c r="C7" s="507" t="s">
        <v>457</v>
      </c>
      <c r="D7" s="508" t="s">
        <v>458</v>
      </c>
      <c r="E7" s="507" t="s">
        <v>1744</v>
      </c>
      <c r="F7" s="508" t="s">
        <v>1745</v>
      </c>
      <c r="G7" s="507" t="s">
        <v>1748</v>
      </c>
      <c r="H7" s="507" t="s">
        <v>1749</v>
      </c>
      <c r="I7" s="510">
        <v>8.3900003433227539</v>
      </c>
      <c r="J7" s="510">
        <v>10</v>
      </c>
      <c r="K7" s="511">
        <v>83.900001525878906</v>
      </c>
    </row>
    <row r="8" spans="1:11" ht="14.4" customHeight="1" x14ac:dyDescent="0.3">
      <c r="A8" s="505" t="s">
        <v>450</v>
      </c>
      <c r="B8" s="506" t="s">
        <v>451</v>
      </c>
      <c r="C8" s="507" t="s">
        <v>457</v>
      </c>
      <c r="D8" s="508" t="s">
        <v>458</v>
      </c>
      <c r="E8" s="507" t="s">
        <v>1744</v>
      </c>
      <c r="F8" s="508" t="s">
        <v>1745</v>
      </c>
      <c r="G8" s="507" t="s">
        <v>1750</v>
      </c>
      <c r="H8" s="507" t="s">
        <v>1751</v>
      </c>
      <c r="I8" s="510">
        <v>8.1599998474121094</v>
      </c>
      <c r="J8" s="510">
        <v>3</v>
      </c>
      <c r="K8" s="511">
        <v>24.489999771118164</v>
      </c>
    </row>
    <row r="9" spans="1:11" ht="14.4" customHeight="1" x14ac:dyDescent="0.3">
      <c r="A9" s="505" t="s">
        <v>450</v>
      </c>
      <c r="B9" s="506" t="s">
        <v>451</v>
      </c>
      <c r="C9" s="507" t="s">
        <v>457</v>
      </c>
      <c r="D9" s="508" t="s">
        <v>458</v>
      </c>
      <c r="E9" s="507" t="s">
        <v>1744</v>
      </c>
      <c r="F9" s="508" t="s">
        <v>1745</v>
      </c>
      <c r="G9" s="507" t="s">
        <v>1752</v>
      </c>
      <c r="H9" s="507" t="s">
        <v>1753</v>
      </c>
      <c r="I9" s="510">
        <v>2.7400000095367432</v>
      </c>
      <c r="J9" s="510">
        <v>6</v>
      </c>
      <c r="K9" s="511">
        <v>16.440000534057617</v>
      </c>
    </row>
    <row r="10" spans="1:11" ht="14.4" customHeight="1" x14ac:dyDescent="0.3">
      <c r="A10" s="505" t="s">
        <v>450</v>
      </c>
      <c r="B10" s="506" t="s">
        <v>451</v>
      </c>
      <c r="C10" s="507" t="s">
        <v>457</v>
      </c>
      <c r="D10" s="508" t="s">
        <v>458</v>
      </c>
      <c r="E10" s="507" t="s">
        <v>1744</v>
      </c>
      <c r="F10" s="508" t="s">
        <v>1745</v>
      </c>
      <c r="G10" s="507" t="s">
        <v>1754</v>
      </c>
      <c r="H10" s="507" t="s">
        <v>1755</v>
      </c>
      <c r="I10" s="510">
        <v>29.329999923706055</v>
      </c>
      <c r="J10" s="510">
        <v>3</v>
      </c>
      <c r="K10" s="511">
        <v>87.989999771118164</v>
      </c>
    </row>
    <row r="11" spans="1:11" ht="14.4" customHeight="1" x14ac:dyDescent="0.3">
      <c r="A11" s="505" t="s">
        <v>450</v>
      </c>
      <c r="B11" s="506" t="s">
        <v>451</v>
      </c>
      <c r="C11" s="507" t="s">
        <v>457</v>
      </c>
      <c r="D11" s="508" t="s">
        <v>458</v>
      </c>
      <c r="E11" s="507" t="s">
        <v>1756</v>
      </c>
      <c r="F11" s="508" t="s">
        <v>1757</v>
      </c>
      <c r="G11" s="507" t="s">
        <v>1758</v>
      </c>
      <c r="H11" s="507" t="s">
        <v>1759</v>
      </c>
      <c r="I11" s="510">
        <v>1.4999999664723873E-2</v>
      </c>
      <c r="J11" s="510">
        <v>800</v>
      </c>
      <c r="K11" s="511">
        <v>11</v>
      </c>
    </row>
    <row r="12" spans="1:11" ht="14.4" customHeight="1" x14ac:dyDescent="0.3">
      <c r="A12" s="505" t="s">
        <v>450</v>
      </c>
      <c r="B12" s="506" t="s">
        <v>451</v>
      </c>
      <c r="C12" s="507" t="s">
        <v>457</v>
      </c>
      <c r="D12" s="508" t="s">
        <v>458</v>
      </c>
      <c r="E12" s="507" t="s">
        <v>1756</v>
      </c>
      <c r="F12" s="508" t="s">
        <v>1757</v>
      </c>
      <c r="G12" s="507" t="s">
        <v>1760</v>
      </c>
      <c r="H12" s="507" t="s">
        <v>1761</v>
      </c>
      <c r="I12" s="510">
        <v>17.909999847412109</v>
      </c>
      <c r="J12" s="510">
        <v>1</v>
      </c>
      <c r="K12" s="511">
        <v>17.909999847412109</v>
      </c>
    </row>
    <row r="13" spans="1:11" ht="14.4" customHeight="1" x14ac:dyDescent="0.3">
      <c r="A13" s="505" t="s">
        <v>450</v>
      </c>
      <c r="B13" s="506" t="s">
        <v>451</v>
      </c>
      <c r="C13" s="507" t="s">
        <v>457</v>
      </c>
      <c r="D13" s="508" t="s">
        <v>458</v>
      </c>
      <c r="E13" s="507" t="s">
        <v>1756</v>
      </c>
      <c r="F13" s="508" t="s">
        <v>1757</v>
      </c>
      <c r="G13" s="507" t="s">
        <v>1762</v>
      </c>
      <c r="H13" s="507" t="s">
        <v>1763</v>
      </c>
      <c r="I13" s="510">
        <v>1.809999942779541</v>
      </c>
      <c r="J13" s="510">
        <v>10</v>
      </c>
      <c r="K13" s="511">
        <v>18.100000381469727</v>
      </c>
    </row>
    <row r="14" spans="1:11" ht="14.4" customHeight="1" x14ac:dyDescent="0.3">
      <c r="A14" s="505" t="s">
        <v>450</v>
      </c>
      <c r="B14" s="506" t="s">
        <v>451</v>
      </c>
      <c r="C14" s="507" t="s">
        <v>457</v>
      </c>
      <c r="D14" s="508" t="s">
        <v>458</v>
      </c>
      <c r="E14" s="507" t="s">
        <v>1756</v>
      </c>
      <c r="F14" s="508" t="s">
        <v>1757</v>
      </c>
      <c r="G14" s="507" t="s">
        <v>1764</v>
      </c>
      <c r="H14" s="507" t="s">
        <v>1765</v>
      </c>
      <c r="I14" s="510">
        <v>2.2849999666213989</v>
      </c>
      <c r="J14" s="510">
        <v>400</v>
      </c>
      <c r="K14" s="511">
        <v>915</v>
      </c>
    </row>
    <row r="15" spans="1:11" ht="14.4" customHeight="1" x14ac:dyDescent="0.3">
      <c r="A15" s="505" t="s">
        <v>450</v>
      </c>
      <c r="B15" s="506" t="s">
        <v>451</v>
      </c>
      <c r="C15" s="507" t="s">
        <v>457</v>
      </c>
      <c r="D15" s="508" t="s">
        <v>458</v>
      </c>
      <c r="E15" s="507" t="s">
        <v>1756</v>
      </c>
      <c r="F15" s="508" t="s">
        <v>1757</v>
      </c>
      <c r="G15" s="507" t="s">
        <v>1766</v>
      </c>
      <c r="H15" s="507" t="s">
        <v>1767</v>
      </c>
      <c r="I15" s="510">
        <v>2.369999885559082</v>
      </c>
      <c r="J15" s="510">
        <v>200</v>
      </c>
      <c r="K15" s="511">
        <v>474</v>
      </c>
    </row>
    <row r="16" spans="1:11" ht="14.4" customHeight="1" x14ac:dyDescent="0.3">
      <c r="A16" s="505" t="s">
        <v>450</v>
      </c>
      <c r="B16" s="506" t="s">
        <v>451</v>
      </c>
      <c r="C16" s="507" t="s">
        <v>457</v>
      </c>
      <c r="D16" s="508" t="s">
        <v>458</v>
      </c>
      <c r="E16" s="507" t="s">
        <v>1756</v>
      </c>
      <c r="F16" s="508" t="s">
        <v>1757</v>
      </c>
      <c r="G16" s="507" t="s">
        <v>1768</v>
      </c>
      <c r="H16" s="507" t="s">
        <v>1769</v>
      </c>
      <c r="I16" s="510">
        <v>1.9900000095367432</v>
      </c>
      <c r="J16" s="510">
        <v>400</v>
      </c>
      <c r="K16" s="511">
        <v>796</v>
      </c>
    </row>
    <row r="17" spans="1:11" ht="14.4" customHeight="1" x14ac:dyDescent="0.3">
      <c r="A17" s="505" t="s">
        <v>450</v>
      </c>
      <c r="B17" s="506" t="s">
        <v>451</v>
      </c>
      <c r="C17" s="507" t="s">
        <v>457</v>
      </c>
      <c r="D17" s="508" t="s">
        <v>458</v>
      </c>
      <c r="E17" s="507" t="s">
        <v>1756</v>
      </c>
      <c r="F17" s="508" t="s">
        <v>1757</v>
      </c>
      <c r="G17" s="507" t="s">
        <v>1770</v>
      </c>
      <c r="H17" s="507" t="s">
        <v>1771</v>
      </c>
      <c r="I17" s="510">
        <v>1.8999999761581421</v>
      </c>
      <c r="J17" s="510">
        <v>10</v>
      </c>
      <c r="K17" s="511">
        <v>19</v>
      </c>
    </row>
    <row r="18" spans="1:11" ht="14.4" customHeight="1" x14ac:dyDescent="0.3">
      <c r="A18" s="505" t="s">
        <v>450</v>
      </c>
      <c r="B18" s="506" t="s">
        <v>451</v>
      </c>
      <c r="C18" s="507" t="s">
        <v>457</v>
      </c>
      <c r="D18" s="508" t="s">
        <v>458</v>
      </c>
      <c r="E18" s="507" t="s">
        <v>1756</v>
      </c>
      <c r="F18" s="508" t="s">
        <v>1757</v>
      </c>
      <c r="G18" s="507" t="s">
        <v>1772</v>
      </c>
      <c r="H18" s="507" t="s">
        <v>1773</v>
      </c>
      <c r="I18" s="510">
        <v>3.0899999141693115</v>
      </c>
      <c r="J18" s="510">
        <v>200</v>
      </c>
      <c r="K18" s="511">
        <v>618</v>
      </c>
    </row>
    <row r="19" spans="1:11" ht="14.4" customHeight="1" x14ac:dyDescent="0.3">
      <c r="A19" s="505" t="s">
        <v>450</v>
      </c>
      <c r="B19" s="506" t="s">
        <v>451</v>
      </c>
      <c r="C19" s="507" t="s">
        <v>457</v>
      </c>
      <c r="D19" s="508" t="s">
        <v>458</v>
      </c>
      <c r="E19" s="507" t="s">
        <v>1756</v>
      </c>
      <c r="F19" s="508" t="s">
        <v>1757</v>
      </c>
      <c r="G19" s="507" t="s">
        <v>1774</v>
      </c>
      <c r="H19" s="507" t="s">
        <v>1775</v>
      </c>
      <c r="I19" s="510">
        <v>4.429999828338623</v>
      </c>
      <c r="J19" s="510">
        <v>50</v>
      </c>
      <c r="K19" s="511">
        <v>221.5</v>
      </c>
    </row>
    <row r="20" spans="1:11" ht="14.4" customHeight="1" x14ac:dyDescent="0.3">
      <c r="A20" s="505" t="s">
        <v>450</v>
      </c>
      <c r="B20" s="506" t="s">
        <v>451</v>
      </c>
      <c r="C20" s="507" t="s">
        <v>457</v>
      </c>
      <c r="D20" s="508" t="s">
        <v>458</v>
      </c>
      <c r="E20" s="507" t="s">
        <v>1756</v>
      </c>
      <c r="F20" s="508" t="s">
        <v>1757</v>
      </c>
      <c r="G20" s="507" t="s">
        <v>1776</v>
      </c>
      <c r="H20" s="507" t="s">
        <v>1777</v>
      </c>
      <c r="I20" s="510">
        <v>2.1600000858306885</v>
      </c>
      <c r="J20" s="510">
        <v>50</v>
      </c>
      <c r="K20" s="511">
        <v>108</v>
      </c>
    </row>
    <row r="21" spans="1:11" ht="14.4" customHeight="1" x14ac:dyDescent="0.3">
      <c r="A21" s="505" t="s">
        <v>450</v>
      </c>
      <c r="B21" s="506" t="s">
        <v>451</v>
      </c>
      <c r="C21" s="507" t="s">
        <v>457</v>
      </c>
      <c r="D21" s="508" t="s">
        <v>458</v>
      </c>
      <c r="E21" s="507" t="s">
        <v>1756</v>
      </c>
      <c r="F21" s="508" t="s">
        <v>1757</v>
      </c>
      <c r="G21" s="507" t="s">
        <v>1778</v>
      </c>
      <c r="H21" s="507" t="s">
        <v>1779</v>
      </c>
      <c r="I21" s="510">
        <v>2.5299999713897705</v>
      </c>
      <c r="J21" s="510">
        <v>5</v>
      </c>
      <c r="K21" s="511">
        <v>12.649999618530273</v>
      </c>
    </row>
    <row r="22" spans="1:11" ht="14.4" customHeight="1" x14ac:dyDescent="0.3">
      <c r="A22" s="505" t="s">
        <v>450</v>
      </c>
      <c r="B22" s="506" t="s">
        <v>451</v>
      </c>
      <c r="C22" s="507" t="s">
        <v>457</v>
      </c>
      <c r="D22" s="508" t="s">
        <v>458</v>
      </c>
      <c r="E22" s="507" t="s">
        <v>1780</v>
      </c>
      <c r="F22" s="508" t="s">
        <v>1781</v>
      </c>
      <c r="G22" s="507" t="s">
        <v>1782</v>
      </c>
      <c r="H22" s="507" t="s">
        <v>1783</v>
      </c>
      <c r="I22" s="510">
        <v>1.809999942779541</v>
      </c>
      <c r="J22" s="510">
        <v>100</v>
      </c>
      <c r="K22" s="511">
        <v>181</v>
      </c>
    </row>
    <row r="23" spans="1:11" ht="14.4" customHeight="1" x14ac:dyDescent="0.3">
      <c r="A23" s="505" t="s">
        <v>450</v>
      </c>
      <c r="B23" s="506" t="s">
        <v>451</v>
      </c>
      <c r="C23" s="507" t="s">
        <v>457</v>
      </c>
      <c r="D23" s="508" t="s">
        <v>458</v>
      </c>
      <c r="E23" s="507" t="s">
        <v>1784</v>
      </c>
      <c r="F23" s="508" t="s">
        <v>1785</v>
      </c>
      <c r="G23" s="507" t="s">
        <v>1786</v>
      </c>
      <c r="H23" s="507" t="s">
        <v>1787</v>
      </c>
      <c r="I23" s="510">
        <v>7.0199999809265137</v>
      </c>
      <c r="J23" s="510">
        <v>1</v>
      </c>
      <c r="K23" s="511">
        <v>7.0199999809265137</v>
      </c>
    </row>
    <row r="24" spans="1:11" ht="14.4" customHeight="1" x14ac:dyDescent="0.3">
      <c r="A24" s="505" t="s">
        <v>450</v>
      </c>
      <c r="B24" s="506" t="s">
        <v>451</v>
      </c>
      <c r="C24" s="507" t="s">
        <v>457</v>
      </c>
      <c r="D24" s="508" t="s">
        <v>458</v>
      </c>
      <c r="E24" s="507" t="s">
        <v>1784</v>
      </c>
      <c r="F24" s="508" t="s">
        <v>1785</v>
      </c>
      <c r="G24" s="507" t="s">
        <v>1788</v>
      </c>
      <c r="H24" s="507" t="s">
        <v>1789</v>
      </c>
      <c r="I24" s="510">
        <v>7.0199999809265137</v>
      </c>
      <c r="J24" s="510">
        <v>1</v>
      </c>
      <c r="K24" s="511">
        <v>7.0199999809265137</v>
      </c>
    </row>
    <row r="25" spans="1:11" ht="14.4" customHeight="1" x14ac:dyDescent="0.3">
      <c r="A25" s="505" t="s">
        <v>450</v>
      </c>
      <c r="B25" s="506" t="s">
        <v>451</v>
      </c>
      <c r="C25" s="507" t="s">
        <v>457</v>
      </c>
      <c r="D25" s="508" t="s">
        <v>458</v>
      </c>
      <c r="E25" s="507" t="s">
        <v>1784</v>
      </c>
      <c r="F25" s="508" t="s">
        <v>1785</v>
      </c>
      <c r="G25" s="507" t="s">
        <v>1790</v>
      </c>
      <c r="H25" s="507" t="s">
        <v>1791</v>
      </c>
      <c r="I25" s="510">
        <v>7.0199999809265137</v>
      </c>
      <c r="J25" s="510">
        <v>3</v>
      </c>
      <c r="K25" s="511">
        <v>21.059999942779541</v>
      </c>
    </row>
    <row r="26" spans="1:11" ht="14.4" customHeight="1" x14ac:dyDescent="0.3">
      <c r="A26" s="505" t="s">
        <v>450</v>
      </c>
      <c r="B26" s="506" t="s">
        <v>451</v>
      </c>
      <c r="C26" s="507" t="s">
        <v>457</v>
      </c>
      <c r="D26" s="508" t="s">
        <v>458</v>
      </c>
      <c r="E26" s="507" t="s">
        <v>1792</v>
      </c>
      <c r="F26" s="508" t="s">
        <v>1793</v>
      </c>
      <c r="G26" s="507" t="s">
        <v>1794</v>
      </c>
      <c r="H26" s="507" t="s">
        <v>1795</v>
      </c>
      <c r="I26" s="510">
        <v>15.890000343322754</v>
      </c>
      <c r="J26" s="510">
        <v>1</v>
      </c>
      <c r="K26" s="511">
        <v>15.890000343322754</v>
      </c>
    </row>
    <row r="27" spans="1:11" ht="14.4" customHeight="1" thickBot="1" x14ac:dyDescent="0.35">
      <c r="A27" s="512" t="s">
        <v>450</v>
      </c>
      <c r="B27" s="513" t="s">
        <v>451</v>
      </c>
      <c r="C27" s="514" t="s">
        <v>462</v>
      </c>
      <c r="D27" s="515" t="s">
        <v>463</v>
      </c>
      <c r="E27" s="514" t="s">
        <v>1756</v>
      </c>
      <c r="F27" s="515" t="s">
        <v>1757</v>
      </c>
      <c r="G27" s="514" t="s">
        <v>1796</v>
      </c>
      <c r="H27" s="514" t="s">
        <v>1797</v>
      </c>
      <c r="I27" s="517">
        <v>54.450000762939453</v>
      </c>
      <c r="J27" s="517">
        <v>2</v>
      </c>
      <c r="K27" s="518">
        <v>108.90000152587891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240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239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238</v>
      </c>
      <c r="J4" s="405" t="s">
        <v>178</v>
      </c>
      <c r="K4" s="424" t="s">
        <v>237</v>
      </c>
      <c r="L4" s="425"/>
      <c r="M4" s="425"/>
      <c r="N4" s="426"/>
      <c r="O4" s="413" t="s">
        <v>236</v>
      </c>
      <c r="P4" s="416" t="s">
        <v>235</v>
      </c>
      <c r="Q4" s="416" t="s">
        <v>188</v>
      </c>
      <c r="R4" s="418" t="s">
        <v>74</v>
      </c>
      <c r="S4" s="420" t="s">
        <v>187</v>
      </c>
    </row>
    <row r="5" spans="1:19" s="311" customFormat="1" ht="19.2" customHeight="1" x14ac:dyDescent="0.3">
      <c r="A5" s="422" t="s">
        <v>234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233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174</v>
      </c>
      <c r="B6" s="400"/>
      <c r="C6" s="310">
        <f ca="1">SUM(Tabulka[01 uv_sk])/2</f>
        <v>10.899999999999999</v>
      </c>
      <c r="D6" s="308"/>
      <c r="E6" s="308"/>
      <c r="F6" s="307"/>
      <c r="G6" s="309">
        <f ca="1">SUM(Tabulka[05 h_vram])/2</f>
        <v>5023.1000000000004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372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1562372</v>
      </c>
      <c r="P6" s="306">
        <f ca="1">SUM(Tabulka[14_vzsk])/2</f>
        <v>1800</v>
      </c>
      <c r="Q6" s="306">
        <f ca="1">SUM(Tabulka[15_vzpl])/2</f>
        <v>3810.1173020527858</v>
      </c>
      <c r="R6" s="305">
        <f ca="1">IF(Q6=0,0,P6/Q6)</f>
        <v>0.47242639984606505</v>
      </c>
      <c r="S6" s="304">
        <f ca="1">Q6-P6</f>
        <v>2010.1173020527858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1341.6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741279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2560.1173020527858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2560.1173020527858</v>
      </c>
    </row>
    <row r="9" spans="1:19" x14ac:dyDescent="0.3">
      <c r="A9" s="286">
        <v>99</v>
      </c>
      <c r="B9" s="285" t="s">
        <v>1805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0.10000000000000002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84480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2560.1173020527858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2560.1173020527858</v>
      </c>
    </row>
    <row r="10" spans="1:19" x14ac:dyDescent="0.3">
      <c r="A10" s="286">
        <v>101</v>
      </c>
      <c r="B10" s="285" t="s">
        <v>1806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2.7999999999999994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1289.5999999999999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656799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1799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3429.5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775986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</v>
      </c>
      <c r="R11" s="288">
        <f ca="1">IF(Tabulka[[#This Row],[15_vzpl]]=0,"",Tabulka[[#This Row],[14_vzsk]]/Tabulka[[#This Row],[15_vzpl]])</f>
        <v>1.44</v>
      </c>
      <c r="S11" s="287">
        <f ca="1">IF(Tabulka[[#This Row],[15_vzpl]]-Tabulka[[#This Row],[14_vzsk]]=0,"",Tabulka[[#This Row],[15_vzpl]]-Tabulka[[#This Row],[14_vzsk]])</f>
        <v>-550</v>
      </c>
    </row>
    <row r="12" spans="1:19" x14ac:dyDescent="0.3">
      <c r="A12" s="286">
        <v>303</v>
      </c>
      <c r="B12" s="285" t="s">
        <v>1807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233353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</v>
      </c>
      <c r="R12" s="288">
        <f ca="1">IF(Tabulka[[#This Row],[15_vzpl]]=0,"",Tabulka[[#This Row],[14_vzsk]]/Tabulka[[#This Row],[15_vzpl]])</f>
        <v>1.44</v>
      </c>
      <c r="S12" s="287">
        <f ca="1">IF(Tabulka[[#This Row],[15_vzpl]]-Tabulka[[#This Row],[14_vzsk]]=0,"",Tabulka[[#This Row],[15_vzpl]]-Tabulka[[#This Row],[14_vzsk]])</f>
        <v>-550</v>
      </c>
    </row>
    <row r="13" spans="1:19" x14ac:dyDescent="0.3">
      <c r="A13" s="286">
        <v>304</v>
      </c>
      <c r="B13" s="285" t="s">
        <v>1808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108790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305</v>
      </c>
      <c r="B14" s="285" t="s">
        <v>1809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457.5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145935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424</v>
      </c>
      <c r="B15" s="285" t="s">
        <v>1810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75545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524</v>
      </c>
      <c r="B16" s="285" t="s">
        <v>1811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212363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1800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1812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242</v>
      </c>
    </row>
    <row r="20" spans="1:19" x14ac:dyDescent="0.3">
      <c r="A20" s="113" t="s">
        <v>156</v>
      </c>
    </row>
    <row r="21" spans="1:19" x14ac:dyDescent="0.3">
      <c r="A21" s="114" t="s">
        <v>212</v>
      </c>
    </row>
    <row r="22" spans="1:19" x14ac:dyDescent="0.3">
      <c r="A22" s="278" t="s">
        <v>211</v>
      </c>
    </row>
    <row r="23" spans="1:19" x14ac:dyDescent="0.3">
      <c r="A23" s="235" t="s">
        <v>184</v>
      </c>
    </row>
    <row r="24" spans="1:19" x14ac:dyDescent="0.3">
      <c r="A24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1804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2019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2.9</v>
      </c>
      <c r="F4" s="315"/>
      <c r="G4" s="315"/>
      <c r="H4" s="315"/>
      <c r="I4" s="315">
        <v>503.2</v>
      </c>
      <c r="J4" s="315"/>
      <c r="K4" s="315"/>
      <c r="L4" s="315">
        <v>139</v>
      </c>
      <c r="M4" s="315"/>
      <c r="N4" s="315"/>
      <c r="O4" s="315"/>
      <c r="P4" s="315"/>
      <c r="Q4" s="315">
        <v>249272</v>
      </c>
      <c r="R4" s="315"/>
      <c r="S4" s="315">
        <v>853.37243401759531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0.1</v>
      </c>
      <c r="I5">
        <v>20</v>
      </c>
      <c r="L5">
        <v>87</v>
      </c>
      <c r="Q5">
        <v>29060</v>
      </c>
      <c r="S5">
        <v>853.37243401759531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2.8</v>
      </c>
      <c r="I6">
        <v>483.2</v>
      </c>
      <c r="L6">
        <v>52</v>
      </c>
      <c r="Q6">
        <v>220212</v>
      </c>
    </row>
    <row r="7" spans="1:19" x14ac:dyDescent="0.3">
      <c r="A7" s="320" t="s">
        <v>165</v>
      </c>
      <c r="B7" s="319">
        <v>4</v>
      </c>
      <c r="C7">
        <v>1</v>
      </c>
      <c r="D7" t="s">
        <v>1799</v>
      </c>
      <c r="E7">
        <v>7.5</v>
      </c>
      <c r="I7">
        <v>1284</v>
      </c>
      <c r="Q7">
        <v>260645</v>
      </c>
      <c r="S7">
        <v>416.66666666666669</v>
      </c>
    </row>
    <row r="8" spans="1:19" x14ac:dyDescent="0.3">
      <c r="A8" s="322" t="s">
        <v>166</v>
      </c>
      <c r="B8" s="321">
        <v>5</v>
      </c>
      <c r="C8">
        <v>1</v>
      </c>
      <c r="D8">
        <v>303</v>
      </c>
      <c r="E8">
        <v>2.5</v>
      </c>
      <c r="I8">
        <v>395</v>
      </c>
      <c r="Q8">
        <v>80117</v>
      </c>
      <c r="S8">
        <v>416.66666666666669</v>
      </c>
    </row>
    <row r="9" spans="1:19" x14ac:dyDescent="0.3">
      <c r="A9" s="320" t="s">
        <v>167</v>
      </c>
      <c r="B9" s="319">
        <v>6</v>
      </c>
      <c r="C9">
        <v>1</v>
      </c>
      <c r="D9">
        <v>304</v>
      </c>
      <c r="E9">
        <v>1</v>
      </c>
      <c r="I9">
        <v>180</v>
      </c>
      <c r="Q9">
        <v>36110</v>
      </c>
    </row>
    <row r="10" spans="1:19" x14ac:dyDescent="0.3">
      <c r="A10" s="322" t="s">
        <v>168</v>
      </c>
      <c r="B10" s="321">
        <v>7</v>
      </c>
      <c r="C10">
        <v>1</v>
      </c>
      <c r="D10">
        <v>305</v>
      </c>
      <c r="E10">
        <v>1</v>
      </c>
      <c r="I10">
        <v>173</v>
      </c>
      <c r="Q10">
        <v>48413</v>
      </c>
    </row>
    <row r="11" spans="1:19" x14ac:dyDescent="0.3">
      <c r="A11" s="320" t="s">
        <v>169</v>
      </c>
      <c r="B11" s="319">
        <v>8</v>
      </c>
      <c r="C11">
        <v>1</v>
      </c>
      <c r="D11">
        <v>424</v>
      </c>
      <c r="E11">
        <v>1</v>
      </c>
      <c r="I11">
        <v>184</v>
      </c>
      <c r="Q11">
        <v>24860</v>
      </c>
    </row>
    <row r="12" spans="1:19" x14ac:dyDescent="0.3">
      <c r="A12" s="322" t="s">
        <v>170</v>
      </c>
      <c r="B12" s="321">
        <v>9</v>
      </c>
      <c r="C12">
        <v>1</v>
      </c>
      <c r="D12">
        <v>524</v>
      </c>
      <c r="E12">
        <v>2</v>
      </c>
      <c r="I12">
        <v>352</v>
      </c>
      <c r="Q12">
        <v>71145</v>
      </c>
    </row>
    <row r="13" spans="1:19" x14ac:dyDescent="0.3">
      <c r="A13" s="320" t="s">
        <v>171</v>
      </c>
      <c r="B13" s="319">
        <v>10</v>
      </c>
      <c r="C13">
        <v>1</v>
      </c>
      <c r="D13" t="s">
        <v>1800</v>
      </c>
      <c r="E13">
        <v>0.5</v>
      </c>
      <c r="I13">
        <v>88</v>
      </c>
      <c r="Q13">
        <v>14397</v>
      </c>
    </row>
    <row r="14" spans="1:19" x14ac:dyDescent="0.3">
      <c r="A14" s="322" t="s">
        <v>172</v>
      </c>
      <c r="B14" s="321">
        <v>11</v>
      </c>
      <c r="C14">
        <v>1</v>
      </c>
      <c r="D14">
        <v>30</v>
      </c>
      <c r="E14">
        <v>0.5</v>
      </c>
      <c r="I14">
        <v>88</v>
      </c>
      <c r="Q14">
        <v>14397</v>
      </c>
    </row>
    <row r="15" spans="1:19" x14ac:dyDescent="0.3">
      <c r="A15" s="320" t="s">
        <v>173</v>
      </c>
      <c r="B15" s="319">
        <v>12</v>
      </c>
      <c r="C15" t="s">
        <v>1801</v>
      </c>
      <c r="E15">
        <v>10.9</v>
      </c>
      <c r="I15">
        <v>1875.2</v>
      </c>
      <c r="L15">
        <v>139</v>
      </c>
      <c r="Q15">
        <v>524314</v>
      </c>
      <c r="S15">
        <v>1270.0391006842619</v>
      </c>
    </row>
    <row r="16" spans="1:19" x14ac:dyDescent="0.3">
      <c r="A16" s="318" t="s">
        <v>161</v>
      </c>
      <c r="B16" s="317">
        <v>2019</v>
      </c>
      <c r="C16">
        <v>2</v>
      </c>
      <c r="D16" t="s">
        <v>213</v>
      </c>
      <c r="E16">
        <v>2.9</v>
      </c>
      <c r="I16">
        <v>433.6</v>
      </c>
      <c r="L16">
        <v>116</v>
      </c>
      <c r="Q16">
        <v>245713</v>
      </c>
      <c r="S16">
        <v>853.37243401759531</v>
      </c>
    </row>
    <row r="17" spans="3:19" x14ac:dyDescent="0.3">
      <c r="C17">
        <v>2</v>
      </c>
      <c r="D17">
        <v>99</v>
      </c>
      <c r="E17">
        <v>0.1</v>
      </c>
      <c r="I17">
        <v>16</v>
      </c>
      <c r="L17">
        <v>68</v>
      </c>
      <c r="Q17">
        <v>28160</v>
      </c>
      <c r="S17">
        <v>853.37243401759531</v>
      </c>
    </row>
    <row r="18" spans="3:19" x14ac:dyDescent="0.3">
      <c r="C18">
        <v>2</v>
      </c>
      <c r="D18">
        <v>101</v>
      </c>
      <c r="E18">
        <v>2.8</v>
      </c>
      <c r="I18">
        <v>417.6</v>
      </c>
      <c r="L18">
        <v>48</v>
      </c>
      <c r="Q18">
        <v>217553</v>
      </c>
    </row>
    <row r="19" spans="3:19" x14ac:dyDescent="0.3">
      <c r="C19">
        <v>2</v>
      </c>
      <c r="D19" t="s">
        <v>1799</v>
      </c>
      <c r="E19">
        <v>7.5</v>
      </c>
      <c r="I19">
        <v>1129.5</v>
      </c>
      <c r="Q19">
        <v>259122</v>
      </c>
      <c r="S19">
        <v>416.66666666666669</v>
      </c>
    </row>
    <row r="20" spans="3:19" x14ac:dyDescent="0.3">
      <c r="C20">
        <v>2</v>
      </c>
      <c r="D20">
        <v>303</v>
      </c>
      <c r="E20">
        <v>2.5</v>
      </c>
      <c r="I20">
        <v>338</v>
      </c>
      <c r="Q20">
        <v>79234</v>
      </c>
      <c r="S20">
        <v>416.66666666666669</v>
      </c>
    </row>
    <row r="21" spans="3:19" x14ac:dyDescent="0.3">
      <c r="C21">
        <v>2</v>
      </c>
      <c r="D21">
        <v>304</v>
      </c>
      <c r="E21">
        <v>1</v>
      </c>
      <c r="I21">
        <v>160</v>
      </c>
      <c r="Q21">
        <v>36040</v>
      </c>
    </row>
    <row r="22" spans="3:19" x14ac:dyDescent="0.3">
      <c r="C22">
        <v>2</v>
      </c>
      <c r="D22">
        <v>305</v>
      </c>
      <c r="E22">
        <v>1</v>
      </c>
      <c r="I22">
        <v>156.5</v>
      </c>
      <c r="Q22">
        <v>47988</v>
      </c>
    </row>
    <row r="23" spans="3:19" x14ac:dyDescent="0.3">
      <c r="C23">
        <v>2</v>
      </c>
      <c r="D23">
        <v>424</v>
      </c>
      <c r="E23">
        <v>1</v>
      </c>
      <c r="I23">
        <v>155</v>
      </c>
      <c r="Q23">
        <v>24820</v>
      </c>
    </row>
    <row r="24" spans="3:19" x14ac:dyDescent="0.3">
      <c r="C24">
        <v>2</v>
      </c>
      <c r="D24">
        <v>524</v>
      </c>
      <c r="E24">
        <v>2</v>
      </c>
      <c r="I24">
        <v>320</v>
      </c>
      <c r="Q24">
        <v>71040</v>
      </c>
    </row>
    <row r="25" spans="3:19" x14ac:dyDescent="0.3">
      <c r="C25">
        <v>2</v>
      </c>
      <c r="D25" t="s">
        <v>1800</v>
      </c>
      <c r="E25">
        <v>0.5</v>
      </c>
      <c r="I25">
        <v>80</v>
      </c>
      <c r="Q25">
        <v>14355</v>
      </c>
    </row>
    <row r="26" spans="3:19" x14ac:dyDescent="0.3">
      <c r="C26">
        <v>2</v>
      </c>
      <c r="D26">
        <v>30</v>
      </c>
      <c r="E26">
        <v>0.5</v>
      </c>
      <c r="I26">
        <v>80</v>
      </c>
      <c r="Q26">
        <v>14355</v>
      </c>
    </row>
    <row r="27" spans="3:19" x14ac:dyDescent="0.3">
      <c r="C27" t="s">
        <v>1802</v>
      </c>
      <c r="E27">
        <v>10.9</v>
      </c>
      <c r="I27">
        <v>1643.1</v>
      </c>
      <c r="L27">
        <v>116</v>
      </c>
      <c r="Q27">
        <v>519190</v>
      </c>
      <c r="S27">
        <v>1270.0391006842619</v>
      </c>
    </row>
    <row r="28" spans="3:19" x14ac:dyDescent="0.3">
      <c r="C28">
        <v>3</v>
      </c>
      <c r="D28" t="s">
        <v>213</v>
      </c>
      <c r="E28">
        <v>2.9</v>
      </c>
      <c r="I28">
        <v>404.8</v>
      </c>
      <c r="L28">
        <v>117</v>
      </c>
      <c r="Q28">
        <v>246294</v>
      </c>
      <c r="S28">
        <v>853.37243401759531</v>
      </c>
    </row>
    <row r="29" spans="3:19" x14ac:dyDescent="0.3">
      <c r="C29">
        <v>3</v>
      </c>
      <c r="D29">
        <v>99</v>
      </c>
      <c r="E29">
        <v>0.1</v>
      </c>
      <c r="I29">
        <v>16</v>
      </c>
      <c r="L29">
        <v>73</v>
      </c>
      <c r="Q29">
        <v>27260</v>
      </c>
      <c r="S29">
        <v>853.37243401759531</v>
      </c>
    </row>
    <row r="30" spans="3:19" x14ac:dyDescent="0.3">
      <c r="C30">
        <v>3</v>
      </c>
      <c r="D30">
        <v>101</v>
      </c>
      <c r="E30">
        <v>2.8</v>
      </c>
      <c r="I30">
        <v>388.8</v>
      </c>
      <c r="L30">
        <v>44</v>
      </c>
      <c r="Q30">
        <v>219034</v>
      </c>
    </row>
    <row r="31" spans="3:19" x14ac:dyDescent="0.3">
      <c r="C31">
        <v>3</v>
      </c>
      <c r="D31" t="s">
        <v>1799</v>
      </c>
      <c r="E31">
        <v>7.5</v>
      </c>
      <c r="I31">
        <v>1016</v>
      </c>
      <c r="Q31">
        <v>256219</v>
      </c>
      <c r="R31">
        <v>1800</v>
      </c>
      <c r="S31">
        <v>416.66666666666669</v>
      </c>
    </row>
    <row r="32" spans="3:19" x14ac:dyDescent="0.3">
      <c r="C32">
        <v>3</v>
      </c>
      <c r="D32">
        <v>303</v>
      </c>
      <c r="E32">
        <v>2.5</v>
      </c>
      <c r="I32">
        <v>300</v>
      </c>
      <c r="Q32">
        <v>74002</v>
      </c>
      <c r="R32">
        <v>1800</v>
      </c>
      <c r="S32">
        <v>416.66666666666669</v>
      </c>
    </row>
    <row r="33" spans="3:19" x14ac:dyDescent="0.3">
      <c r="C33">
        <v>3</v>
      </c>
      <c r="D33">
        <v>304</v>
      </c>
      <c r="E33">
        <v>1</v>
      </c>
      <c r="I33">
        <v>168</v>
      </c>
      <c r="Q33">
        <v>36640</v>
      </c>
    </row>
    <row r="34" spans="3:19" x14ac:dyDescent="0.3">
      <c r="C34">
        <v>3</v>
      </c>
      <c r="D34">
        <v>305</v>
      </c>
      <c r="E34">
        <v>1</v>
      </c>
      <c r="I34">
        <v>128</v>
      </c>
      <c r="Q34">
        <v>49534</v>
      </c>
    </row>
    <row r="35" spans="3:19" x14ac:dyDescent="0.3">
      <c r="C35">
        <v>3</v>
      </c>
      <c r="D35">
        <v>424</v>
      </c>
      <c r="E35">
        <v>1</v>
      </c>
      <c r="I35">
        <v>156</v>
      </c>
      <c r="Q35">
        <v>25865</v>
      </c>
    </row>
    <row r="36" spans="3:19" x14ac:dyDescent="0.3">
      <c r="C36">
        <v>3</v>
      </c>
      <c r="D36">
        <v>524</v>
      </c>
      <c r="E36">
        <v>2</v>
      </c>
      <c r="I36">
        <v>264</v>
      </c>
      <c r="Q36">
        <v>70178</v>
      </c>
    </row>
    <row r="37" spans="3:19" x14ac:dyDescent="0.3">
      <c r="C37">
        <v>3</v>
      </c>
      <c r="D37" t="s">
        <v>1800</v>
      </c>
      <c r="E37">
        <v>0.5</v>
      </c>
      <c r="I37">
        <v>84</v>
      </c>
      <c r="Q37">
        <v>16355</v>
      </c>
    </row>
    <row r="38" spans="3:19" x14ac:dyDescent="0.3">
      <c r="C38">
        <v>3</v>
      </c>
      <c r="D38">
        <v>30</v>
      </c>
      <c r="E38">
        <v>0.5</v>
      </c>
      <c r="I38">
        <v>84</v>
      </c>
      <c r="Q38">
        <v>16355</v>
      </c>
    </row>
    <row r="39" spans="3:19" x14ac:dyDescent="0.3">
      <c r="C39" t="s">
        <v>1803</v>
      </c>
      <c r="E39">
        <v>10.9</v>
      </c>
      <c r="I39">
        <v>1504.8</v>
      </c>
      <c r="L39">
        <v>117</v>
      </c>
      <c r="Q39">
        <v>518868</v>
      </c>
      <c r="R39">
        <v>1800</v>
      </c>
      <c r="S39">
        <v>1270.0391006842619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1820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1305132.8399999999</v>
      </c>
      <c r="C3" s="222">
        <f t="shared" ref="C3:Z3" si="0">SUBTOTAL(9,C6:C1048576)</f>
        <v>9</v>
      </c>
      <c r="D3" s="222"/>
      <c r="E3" s="222">
        <f>SUBTOTAL(9,E6:E1048576)/4</f>
        <v>1804195.4600000004</v>
      </c>
      <c r="F3" s="222"/>
      <c r="G3" s="222">
        <f t="shared" si="0"/>
        <v>13</v>
      </c>
      <c r="H3" s="222">
        <f>SUBTOTAL(9,H6:H1048576)/4</f>
        <v>2236865.9700000002</v>
      </c>
      <c r="I3" s="225">
        <f>IF(B3&lt;&gt;0,H3/B3,"")</f>
        <v>1.7138990771238278</v>
      </c>
      <c r="J3" s="223">
        <f>IF(E3&lt;&gt;0,H3/E3,"")</f>
        <v>1.2398135454791577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599"/>
      <c r="B5" s="600">
        <v>2015</v>
      </c>
      <c r="C5" s="601"/>
      <c r="D5" s="601"/>
      <c r="E5" s="601">
        <v>2018</v>
      </c>
      <c r="F5" s="601"/>
      <c r="G5" s="601"/>
      <c r="H5" s="601">
        <v>2019</v>
      </c>
      <c r="I5" s="602" t="s">
        <v>206</v>
      </c>
      <c r="J5" s="603" t="s">
        <v>2</v>
      </c>
      <c r="K5" s="600">
        <v>2015</v>
      </c>
      <c r="L5" s="601"/>
      <c r="M5" s="601"/>
      <c r="N5" s="601">
        <v>2018</v>
      </c>
      <c r="O5" s="601"/>
      <c r="P5" s="601"/>
      <c r="Q5" s="601">
        <v>2019</v>
      </c>
      <c r="R5" s="602" t="s">
        <v>206</v>
      </c>
      <c r="S5" s="603" t="s">
        <v>2</v>
      </c>
      <c r="T5" s="600">
        <v>2015</v>
      </c>
      <c r="U5" s="601"/>
      <c r="V5" s="601"/>
      <c r="W5" s="601">
        <v>2018</v>
      </c>
      <c r="X5" s="601"/>
      <c r="Y5" s="601"/>
      <c r="Z5" s="601">
        <v>2019</v>
      </c>
      <c r="AA5" s="602" t="s">
        <v>206</v>
      </c>
      <c r="AB5" s="603" t="s">
        <v>2</v>
      </c>
    </row>
    <row r="6" spans="1:28" ht="14.4" customHeight="1" x14ac:dyDescent="0.3">
      <c r="A6" s="604" t="s">
        <v>1813</v>
      </c>
      <c r="B6" s="605">
        <v>1305132.8399999999</v>
      </c>
      <c r="C6" s="606">
        <v>1</v>
      </c>
      <c r="D6" s="606">
        <v>0.72338771986489736</v>
      </c>
      <c r="E6" s="605">
        <v>1804195.4600000002</v>
      </c>
      <c r="F6" s="606">
        <v>1.3823845394925474</v>
      </c>
      <c r="G6" s="606">
        <v>1</v>
      </c>
      <c r="H6" s="605">
        <v>2236865.9699999997</v>
      </c>
      <c r="I6" s="606">
        <v>1.7138990771238274</v>
      </c>
      <c r="J6" s="606">
        <v>1.2398135454791575</v>
      </c>
      <c r="K6" s="605"/>
      <c r="L6" s="606"/>
      <c r="M6" s="606"/>
      <c r="N6" s="605"/>
      <c r="O6" s="606"/>
      <c r="P6" s="606"/>
      <c r="Q6" s="605"/>
      <c r="R6" s="606"/>
      <c r="S6" s="606"/>
      <c r="T6" s="605"/>
      <c r="U6" s="606"/>
      <c r="V6" s="606"/>
      <c r="W6" s="605"/>
      <c r="X6" s="606"/>
      <c r="Y6" s="606"/>
      <c r="Z6" s="605"/>
      <c r="AA6" s="606"/>
      <c r="AB6" s="607"/>
    </row>
    <row r="7" spans="1:28" ht="14.4" customHeight="1" x14ac:dyDescent="0.3">
      <c r="A7" s="614" t="s">
        <v>1814</v>
      </c>
      <c r="B7" s="608">
        <v>420761.93000000005</v>
      </c>
      <c r="C7" s="609">
        <v>1</v>
      </c>
      <c r="D7" s="609">
        <v>0.76354477319561476</v>
      </c>
      <c r="E7" s="608">
        <v>551063.8600000001</v>
      </c>
      <c r="F7" s="609">
        <v>1.3096808924704761</v>
      </c>
      <c r="G7" s="609">
        <v>1</v>
      </c>
      <c r="H7" s="608">
        <v>823963.32</v>
      </c>
      <c r="I7" s="609">
        <v>1.9582649029107739</v>
      </c>
      <c r="J7" s="609">
        <v>1.4952229311499392</v>
      </c>
      <c r="K7" s="608"/>
      <c r="L7" s="609"/>
      <c r="M7" s="609"/>
      <c r="N7" s="608"/>
      <c r="O7" s="609"/>
      <c r="P7" s="609"/>
      <c r="Q7" s="608"/>
      <c r="R7" s="609"/>
      <c r="S7" s="609"/>
      <c r="T7" s="608"/>
      <c r="U7" s="609"/>
      <c r="V7" s="609"/>
      <c r="W7" s="608"/>
      <c r="X7" s="609"/>
      <c r="Y7" s="609"/>
      <c r="Z7" s="608"/>
      <c r="AA7" s="609"/>
      <c r="AB7" s="610"/>
    </row>
    <row r="8" spans="1:28" ht="14.4" customHeight="1" x14ac:dyDescent="0.3">
      <c r="A8" s="614" t="s">
        <v>1815</v>
      </c>
      <c r="B8" s="608">
        <v>398972.29</v>
      </c>
      <c r="C8" s="609">
        <v>1</v>
      </c>
      <c r="D8" s="609">
        <v>0.65667179537172882</v>
      </c>
      <c r="E8" s="608">
        <v>607567.27000000014</v>
      </c>
      <c r="F8" s="609">
        <v>1.5228307459648391</v>
      </c>
      <c r="G8" s="609">
        <v>1</v>
      </c>
      <c r="H8" s="608">
        <v>616116.31999999983</v>
      </c>
      <c r="I8" s="609">
        <v>1.5442584245637707</v>
      </c>
      <c r="J8" s="609">
        <v>1.0140709521762088</v>
      </c>
      <c r="K8" s="608"/>
      <c r="L8" s="609"/>
      <c r="M8" s="609"/>
      <c r="N8" s="608"/>
      <c r="O8" s="609"/>
      <c r="P8" s="609"/>
      <c r="Q8" s="608"/>
      <c r="R8" s="609"/>
      <c r="S8" s="609"/>
      <c r="T8" s="608"/>
      <c r="U8" s="609"/>
      <c r="V8" s="609"/>
      <c r="W8" s="608"/>
      <c r="X8" s="609"/>
      <c r="Y8" s="609"/>
      <c r="Z8" s="608"/>
      <c r="AA8" s="609"/>
      <c r="AB8" s="610"/>
    </row>
    <row r="9" spans="1:28" ht="14.4" customHeight="1" x14ac:dyDescent="0.3">
      <c r="A9" s="614" t="s">
        <v>1816</v>
      </c>
      <c r="B9" s="608">
        <v>75939.620000000024</v>
      </c>
      <c r="C9" s="609">
        <v>1</v>
      </c>
      <c r="D9" s="609">
        <v>0.70261337584933481</v>
      </c>
      <c r="E9" s="608">
        <v>108081.66</v>
      </c>
      <c r="F9" s="609">
        <v>1.4232578461677838</v>
      </c>
      <c r="G9" s="609">
        <v>1</v>
      </c>
      <c r="H9" s="608">
        <v>97160.67</v>
      </c>
      <c r="I9" s="609">
        <v>1.2794463548803636</v>
      </c>
      <c r="J9" s="609">
        <v>0.89895612262061853</v>
      </c>
      <c r="K9" s="608"/>
      <c r="L9" s="609"/>
      <c r="M9" s="609"/>
      <c r="N9" s="608"/>
      <c r="O9" s="609"/>
      <c r="P9" s="609"/>
      <c r="Q9" s="608"/>
      <c r="R9" s="609"/>
      <c r="S9" s="609"/>
      <c r="T9" s="608"/>
      <c r="U9" s="609"/>
      <c r="V9" s="609"/>
      <c r="W9" s="608"/>
      <c r="X9" s="609"/>
      <c r="Y9" s="609"/>
      <c r="Z9" s="608"/>
      <c r="AA9" s="609"/>
      <c r="AB9" s="610"/>
    </row>
    <row r="10" spans="1:28" ht="14.4" customHeight="1" x14ac:dyDescent="0.3">
      <c r="A10" s="614" t="s">
        <v>1817</v>
      </c>
      <c r="B10" s="608">
        <v>56602</v>
      </c>
      <c r="C10" s="609">
        <v>1</v>
      </c>
      <c r="D10" s="609"/>
      <c r="E10" s="608"/>
      <c r="F10" s="609"/>
      <c r="G10" s="609"/>
      <c r="H10" s="608">
        <v>483</v>
      </c>
      <c r="I10" s="609">
        <v>8.5332673757111052E-3</v>
      </c>
      <c r="J10" s="609"/>
      <c r="K10" s="608"/>
      <c r="L10" s="609"/>
      <c r="M10" s="609"/>
      <c r="N10" s="608"/>
      <c r="O10" s="609"/>
      <c r="P10" s="609"/>
      <c r="Q10" s="608"/>
      <c r="R10" s="609"/>
      <c r="S10" s="609"/>
      <c r="T10" s="608"/>
      <c r="U10" s="609"/>
      <c r="V10" s="609"/>
      <c r="W10" s="608"/>
      <c r="X10" s="609"/>
      <c r="Y10" s="609"/>
      <c r="Z10" s="608"/>
      <c r="AA10" s="609"/>
      <c r="AB10" s="610"/>
    </row>
    <row r="11" spans="1:28" ht="14.4" customHeight="1" x14ac:dyDescent="0.3">
      <c r="A11" s="614" t="s">
        <v>1818</v>
      </c>
      <c r="B11" s="608"/>
      <c r="C11" s="609"/>
      <c r="D11" s="609"/>
      <c r="E11" s="608">
        <v>946.67</v>
      </c>
      <c r="F11" s="609"/>
      <c r="G11" s="609">
        <v>1</v>
      </c>
      <c r="H11" s="608">
        <v>1480.6599999999999</v>
      </c>
      <c r="I11" s="609"/>
      <c r="J11" s="609">
        <v>1.5640719574931072</v>
      </c>
      <c r="K11" s="608"/>
      <c r="L11" s="609"/>
      <c r="M11" s="609"/>
      <c r="N11" s="608"/>
      <c r="O11" s="609"/>
      <c r="P11" s="609"/>
      <c r="Q11" s="608"/>
      <c r="R11" s="609"/>
      <c r="S11" s="609"/>
      <c r="T11" s="608"/>
      <c r="U11" s="609"/>
      <c r="V11" s="609"/>
      <c r="W11" s="608"/>
      <c r="X11" s="609"/>
      <c r="Y11" s="609"/>
      <c r="Z11" s="608"/>
      <c r="AA11" s="609"/>
      <c r="AB11" s="610"/>
    </row>
    <row r="12" spans="1:28" ht="14.4" customHeight="1" thickBot="1" x14ac:dyDescent="0.35">
      <c r="A12" s="615" t="s">
        <v>1819</v>
      </c>
      <c r="B12" s="611">
        <v>352857</v>
      </c>
      <c r="C12" s="612">
        <v>1</v>
      </c>
      <c r="D12" s="612">
        <v>0.65765764086659606</v>
      </c>
      <c r="E12" s="611">
        <v>536536</v>
      </c>
      <c r="F12" s="612">
        <v>1.520547984027524</v>
      </c>
      <c r="G12" s="612">
        <v>1</v>
      </c>
      <c r="H12" s="611">
        <v>697662</v>
      </c>
      <c r="I12" s="612">
        <v>1.9771805575629788</v>
      </c>
      <c r="J12" s="612">
        <v>1.3003079010541696</v>
      </c>
      <c r="K12" s="611"/>
      <c r="L12" s="612"/>
      <c r="M12" s="612"/>
      <c r="N12" s="611"/>
      <c r="O12" s="612"/>
      <c r="P12" s="612"/>
      <c r="Q12" s="611"/>
      <c r="R12" s="612"/>
      <c r="S12" s="612"/>
      <c r="T12" s="611"/>
      <c r="U12" s="612"/>
      <c r="V12" s="612"/>
      <c r="W12" s="611"/>
      <c r="X12" s="612"/>
      <c r="Y12" s="612"/>
      <c r="Z12" s="611"/>
      <c r="AA12" s="612"/>
      <c r="AB12" s="613"/>
    </row>
    <row r="13" spans="1:28" ht="14.4" customHeight="1" thickBot="1" x14ac:dyDescent="0.35"/>
    <row r="14" spans="1:28" ht="14.4" customHeight="1" x14ac:dyDescent="0.3">
      <c r="A14" s="604" t="s">
        <v>457</v>
      </c>
      <c r="B14" s="605">
        <v>1305132.8399999996</v>
      </c>
      <c r="C14" s="606">
        <v>1</v>
      </c>
      <c r="D14" s="606">
        <v>0.72378233507446121</v>
      </c>
      <c r="E14" s="605">
        <v>1803211.790000001</v>
      </c>
      <c r="F14" s="606">
        <v>1.3816308460983953</v>
      </c>
      <c r="G14" s="606">
        <v>1</v>
      </c>
      <c r="H14" s="605">
        <v>2235385.310000001</v>
      </c>
      <c r="I14" s="606">
        <v>1.7127645872430899</v>
      </c>
      <c r="J14" s="607">
        <v>1.2396687523876493</v>
      </c>
    </row>
    <row r="15" spans="1:28" ht="14.4" customHeight="1" x14ac:dyDescent="0.3">
      <c r="A15" s="614" t="s">
        <v>1821</v>
      </c>
      <c r="B15" s="608">
        <v>59388.33</v>
      </c>
      <c r="C15" s="609">
        <v>1</v>
      </c>
      <c r="D15" s="609">
        <v>0.59044302467244358</v>
      </c>
      <c r="E15" s="608">
        <v>100582.66</v>
      </c>
      <c r="F15" s="609">
        <v>1.6936435154852814</v>
      </c>
      <c r="G15" s="609">
        <v>1</v>
      </c>
      <c r="H15" s="608">
        <v>123133.33</v>
      </c>
      <c r="I15" s="609">
        <v>2.0733590252495735</v>
      </c>
      <c r="J15" s="610">
        <v>1.2242003741002674</v>
      </c>
    </row>
    <row r="16" spans="1:28" ht="14.4" customHeight="1" x14ac:dyDescent="0.3">
      <c r="A16" s="614" t="s">
        <v>1822</v>
      </c>
      <c r="B16" s="608">
        <v>1245744.5099999995</v>
      </c>
      <c r="C16" s="609">
        <v>1</v>
      </c>
      <c r="D16" s="609">
        <v>0.73165934263088683</v>
      </c>
      <c r="E16" s="608">
        <v>1702629.1300000011</v>
      </c>
      <c r="F16" s="609">
        <v>1.3667562781392484</v>
      </c>
      <c r="G16" s="609">
        <v>1</v>
      </c>
      <c r="H16" s="608">
        <v>2112251.9800000009</v>
      </c>
      <c r="I16" s="609">
        <v>1.6955739825014373</v>
      </c>
      <c r="J16" s="610">
        <v>1.2405825454190365</v>
      </c>
    </row>
    <row r="17" spans="1:10" ht="14.4" customHeight="1" x14ac:dyDescent="0.3">
      <c r="A17" s="616" t="s">
        <v>462</v>
      </c>
      <c r="B17" s="617"/>
      <c r="C17" s="618"/>
      <c r="D17" s="618"/>
      <c r="E17" s="617">
        <v>946.67</v>
      </c>
      <c r="F17" s="618"/>
      <c r="G17" s="618">
        <v>1</v>
      </c>
      <c r="H17" s="617">
        <v>1480.6599999999999</v>
      </c>
      <c r="I17" s="618"/>
      <c r="J17" s="619">
        <v>1.5640719574931072</v>
      </c>
    </row>
    <row r="18" spans="1:10" ht="14.4" customHeight="1" x14ac:dyDescent="0.3">
      <c r="A18" s="614" t="s">
        <v>1822</v>
      </c>
      <c r="B18" s="608"/>
      <c r="C18" s="609"/>
      <c r="D18" s="609"/>
      <c r="E18" s="608">
        <v>946.67</v>
      </c>
      <c r="F18" s="609"/>
      <c r="G18" s="609">
        <v>1</v>
      </c>
      <c r="H18" s="608">
        <v>1480.6599999999999</v>
      </c>
      <c r="I18" s="609"/>
      <c r="J18" s="610">
        <v>1.5640719574931072</v>
      </c>
    </row>
    <row r="19" spans="1:10" ht="14.4" customHeight="1" x14ac:dyDescent="0.3">
      <c r="A19" s="616" t="s">
        <v>1737</v>
      </c>
      <c r="B19" s="617"/>
      <c r="C19" s="618"/>
      <c r="D19" s="618"/>
      <c r="E19" s="617">
        <v>37</v>
      </c>
      <c r="F19" s="618"/>
      <c r="G19" s="618">
        <v>1</v>
      </c>
      <c r="H19" s="617"/>
      <c r="I19" s="618"/>
      <c r="J19" s="619"/>
    </row>
    <row r="20" spans="1:10" ht="14.4" customHeight="1" thickBot="1" x14ac:dyDescent="0.35">
      <c r="A20" s="615" t="s">
        <v>1822</v>
      </c>
      <c r="B20" s="611"/>
      <c r="C20" s="612"/>
      <c r="D20" s="612"/>
      <c r="E20" s="611">
        <v>37</v>
      </c>
      <c r="F20" s="612"/>
      <c r="G20" s="612">
        <v>1</v>
      </c>
      <c r="H20" s="611"/>
      <c r="I20" s="612"/>
      <c r="J20" s="613"/>
    </row>
    <row r="21" spans="1:10" ht="14.4" customHeight="1" x14ac:dyDescent="0.3">
      <c r="A21" s="544" t="s">
        <v>242</v>
      </c>
    </row>
    <row r="22" spans="1:10" ht="14.4" customHeight="1" x14ac:dyDescent="0.3">
      <c r="A22" s="545" t="s">
        <v>489</v>
      </c>
    </row>
    <row r="23" spans="1:10" ht="14.4" customHeight="1" x14ac:dyDescent="0.3">
      <c r="A23" s="544" t="s">
        <v>1823</v>
      </c>
    </row>
    <row r="24" spans="1:10" ht="14.4" customHeight="1" x14ac:dyDescent="0.3">
      <c r="A24" s="544" t="s">
        <v>1824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1846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7229</v>
      </c>
      <c r="C3" s="260">
        <f t="shared" si="0"/>
        <v>11089</v>
      </c>
      <c r="D3" s="272">
        <f t="shared" si="0"/>
        <v>12168</v>
      </c>
      <c r="E3" s="224">
        <f t="shared" si="0"/>
        <v>1305132.8399999999</v>
      </c>
      <c r="F3" s="222">
        <f t="shared" si="0"/>
        <v>1804195.4600000002</v>
      </c>
      <c r="G3" s="261">
        <f t="shared" si="0"/>
        <v>2236865.9700000002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599"/>
      <c r="B5" s="600">
        <v>2015</v>
      </c>
      <c r="C5" s="601">
        <v>2018</v>
      </c>
      <c r="D5" s="620">
        <v>2019</v>
      </c>
      <c r="E5" s="600">
        <v>2015</v>
      </c>
      <c r="F5" s="601">
        <v>2018</v>
      </c>
      <c r="G5" s="620">
        <v>2019</v>
      </c>
    </row>
    <row r="6" spans="1:7" ht="14.4" customHeight="1" x14ac:dyDescent="0.3">
      <c r="A6" s="589" t="s">
        <v>1825</v>
      </c>
      <c r="B6" s="116"/>
      <c r="C6" s="116">
        <v>185</v>
      </c>
      <c r="D6" s="116"/>
      <c r="E6" s="621"/>
      <c r="F6" s="621">
        <v>18453.989999999998</v>
      </c>
      <c r="G6" s="622"/>
    </row>
    <row r="7" spans="1:7" ht="14.4" customHeight="1" x14ac:dyDescent="0.3">
      <c r="A7" s="590" t="s">
        <v>1821</v>
      </c>
      <c r="B7" s="510">
        <v>68</v>
      </c>
      <c r="C7" s="510">
        <v>110</v>
      </c>
      <c r="D7" s="510">
        <v>137</v>
      </c>
      <c r="E7" s="623">
        <v>59388.33</v>
      </c>
      <c r="F7" s="623">
        <v>100582.66</v>
      </c>
      <c r="G7" s="624">
        <v>123133.33</v>
      </c>
    </row>
    <row r="8" spans="1:7" ht="14.4" customHeight="1" x14ac:dyDescent="0.3">
      <c r="A8" s="590" t="s">
        <v>491</v>
      </c>
      <c r="B8" s="510">
        <v>163</v>
      </c>
      <c r="C8" s="510">
        <v>20</v>
      </c>
      <c r="D8" s="510">
        <v>19</v>
      </c>
      <c r="E8" s="623">
        <v>55102.33</v>
      </c>
      <c r="F8" s="623">
        <v>4390.66</v>
      </c>
      <c r="G8" s="624">
        <v>4334.66</v>
      </c>
    </row>
    <row r="9" spans="1:7" ht="14.4" customHeight="1" x14ac:dyDescent="0.3">
      <c r="A9" s="590" t="s">
        <v>1826</v>
      </c>
      <c r="B9" s="510"/>
      <c r="C9" s="510">
        <v>1</v>
      </c>
      <c r="D9" s="510"/>
      <c r="E9" s="623"/>
      <c r="F9" s="623">
        <v>37</v>
      </c>
      <c r="G9" s="624"/>
    </row>
    <row r="10" spans="1:7" ht="14.4" customHeight="1" x14ac:dyDescent="0.3">
      <c r="A10" s="590" t="s">
        <v>1827</v>
      </c>
      <c r="B10" s="510">
        <v>31</v>
      </c>
      <c r="C10" s="510">
        <v>44</v>
      </c>
      <c r="D10" s="510">
        <v>13</v>
      </c>
      <c r="E10" s="623">
        <v>5582.66</v>
      </c>
      <c r="F10" s="623">
        <v>10343.66</v>
      </c>
      <c r="G10" s="624">
        <v>1619.33</v>
      </c>
    </row>
    <row r="11" spans="1:7" ht="14.4" customHeight="1" x14ac:dyDescent="0.3">
      <c r="A11" s="590" t="s">
        <v>1828</v>
      </c>
      <c r="B11" s="510">
        <v>111</v>
      </c>
      <c r="C11" s="510"/>
      <c r="D11" s="510"/>
      <c r="E11" s="623">
        <v>35769.990000000005</v>
      </c>
      <c r="F11" s="623"/>
      <c r="G11" s="624"/>
    </row>
    <row r="12" spans="1:7" ht="14.4" customHeight="1" x14ac:dyDescent="0.3">
      <c r="A12" s="590" t="s">
        <v>1829</v>
      </c>
      <c r="B12" s="510">
        <v>104</v>
      </c>
      <c r="C12" s="510"/>
      <c r="D12" s="510"/>
      <c r="E12" s="623">
        <v>23401.33</v>
      </c>
      <c r="F12" s="623"/>
      <c r="G12" s="624"/>
    </row>
    <row r="13" spans="1:7" ht="14.4" customHeight="1" x14ac:dyDescent="0.3">
      <c r="A13" s="590" t="s">
        <v>1830</v>
      </c>
      <c r="B13" s="510"/>
      <c r="C13" s="510">
        <v>3394</v>
      </c>
      <c r="D13" s="510">
        <v>2474</v>
      </c>
      <c r="E13" s="623"/>
      <c r="F13" s="623">
        <v>373671</v>
      </c>
      <c r="G13" s="624">
        <v>355716</v>
      </c>
    </row>
    <row r="14" spans="1:7" ht="14.4" customHeight="1" x14ac:dyDescent="0.3">
      <c r="A14" s="590" t="s">
        <v>1831</v>
      </c>
      <c r="B14" s="510"/>
      <c r="C14" s="510">
        <v>71</v>
      </c>
      <c r="D14" s="510"/>
      <c r="E14" s="623"/>
      <c r="F14" s="623">
        <v>12614.66</v>
      </c>
      <c r="G14" s="624"/>
    </row>
    <row r="15" spans="1:7" ht="14.4" customHeight="1" x14ac:dyDescent="0.3">
      <c r="A15" s="590" t="s">
        <v>1832</v>
      </c>
      <c r="B15" s="510">
        <v>74</v>
      </c>
      <c r="C15" s="510"/>
      <c r="D15" s="510"/>
      <c r="E15" s="623">
        <v>10285.66</v>
      </c>
      <c r="F15" s="623"/>
      <c r="G15" s="624"/>
    </row>
    <row r="16" spans="1:7" ht="14.4" customHeight="1" x14ac:dyDescent="0.3">
      <c r="A16" s="590" t="s">
        <v>492</v>
      </c>
      <c r="B16" s="510">
        <v>886</v>
      </c>
      <c r="C16" s="510">
        <v>1035</v>
      </c>
      <c r="D16" s="510">
        <v>936</v>
      </c>
      <c r="E16" s="623">
        <v>137776.33000000002</v>
      </c>
      <c r="F16" s="623">
        <v>165365.33000000002</v>
      </c>
      <c r="G16" s="624">
        <v>141208.99</v>
      </c>
    </row>
    <row r="17" spans="1:7" ht="14.4" customHeight="1" x14ac:dyDescent="0.3">
      <c r="A17" s="590" t="s">
        <v>1833</v>
      </c>
      <c r="B17" s="510"/>
      <c r="C17" s="510"/>
      <c r="D17" s="510">
        <v>2</v>
      </c>
      <c r="E17" s="623"/>
      <c r="F17" s="623"/>
      <c r="G17" s="624">
        <v>76</v>
      </c>
    </row>
    <row r="18" spans="1:7" ht="14.4" customHeight="1" x14ac:dyDescent="0.3">
      <c r="A18" s="590" t="s">
        <v>1834</v>
      </c>
      <c r="B18" s="510"/>
      <c r="C18" s="510"/>
      <c r="D18" s="510">
        <v>22</v>
      </c>
      <c r="E18" s="623"/>
      <c r="F18" s="623"/>
      <c r="G18" s="624">
        <v>1945.67</v>
      </c>
    </row>
    <row r="19" spans="1:7" ht="14.4" customHeight="1" x14ac:dyDescent="0.3">
      <c r="A19" s="590" t="s">
        <v>493</v>
      </c>
      <c r="B19" s="510">
        <v>117</v>
      </c>
      <c r="C19" s="510">
        <v>125</v>
      </c>
      <c r="D19" s="510">
        <v>133</v>
      </c>
      <c r="E19" s="623">
        <v>24731.66</v>
      </c>
      <c r="F19" s="623">
        <v>25218.66</v>
      </c>
      <c r="G19" s="624">
        <v>25977.67</v>
      </c>
    </row>
    <row r="20" spans="1:7" ht="14.4" customHeight="1" x14ac:dyDescent="0.3">
      <c r="A20" s="590" t="s">
        <v>1835</v>
      </c>
      <c r="B20" s="510">
        <v>85</v>
      </c>
      <c r="C20" s="510"/>
      <c r="D20" s="510"/>
      <c r="E20" s="623">
        <v>15225.99</v>
      </c>
      <c r="F20" s="623"/>
      <c r="G20" s="624"/>
    </row>
    <row r="21" spans="1:7" ht="14.4" customHeight="1" x14ac:dyDescent="0.3">
      <c r="A21" s="590" t="s">
        <v>1836</v>
      </c>
      <c r="B21" s="510">
        <v>20</v>
      </c>
      <c r="C21" s="510">
        <v>8</v>
      </c>
      <c r="D21" s="510">
        <v>30</v>
      </c>
      <c r="E21" s="623">
        <v>6209.99</v>
      </c>
      <c r="F21" s="623">
        <v>1953.33</v>
      </c>
      <c r="G21" s="624">
        <v>11561</v>
      </c>
    </row>
    <row r="22" spans="1:7" ht="14.4" customHeight="1" x14ac:dyDescent="0.3">
      <c r="A22" s="590" t="s">
        <v>1837</v>
      </c>
      <c r="B22" s="510"/>
      <c r="C22" s="510"/>
      <c r="D22" s="510">
        <v>2334</v>
      </c>
      <c r="E22" s="623"/>
      <c r="F22" s="623"/>
      <c r="G22" s="624">
        <v>341946</v>
      </c>
    </row>
    <row r="23" spans="1:7" ht="14.4" customHeight="1" x14ac:dyDescent="0.3">
      <c r="A23" s="590" t="s">
        <v>494</v>
      </c>
      <c r="B23" s="510"/>
      <c r="C23" s="510">
        <v>528</v>
      </c>
      <c r="D23" s="510">
        <v>1196</v>
      </c>
      <c r="E23" s="623"/>
      <c r="F23" s="623">
        <v>122083.27000000003</v>
      </c>
      <c r="G23" s="624">
        <v>246448.99999999997</v>
      </c>
    </row>
    <row r="24" spans="1:7" ht="14.4" customHeight="1" x14ac:dyDescent="0.3">
      <c r="A24" s="590" t="s">
        <v>1838</v>
      </c>
      <c r="B24" s="510"/>
      <c r="C24" s="510">
        <v>230</v>
      </c>
      <c r="D24" s="510"/>
      <c r="E24" s="623"/>
      <c r="F24" s="623">
        <v>36613.990000000005</v>
      </c>
      <c r="G24" s="624"/>
    </row>
    <row r="25" spans="1:7" ht="14.4" customHeight="1" x14ac:dyDescent="0.3">
      <c r="A25" s="590" t="s">
        <v>1839</v>
      </c>
      <c r="B25" s="510">
        <v>29</v>
      </c>
      <c r="C25" s="510"/>
      <c r="D25" s="510"/>
      <c r="E25" s="623">
        <v>6236.66</v>
      </c>
      <c r="F25" s="623"/>
      <c r="G25" s="624"/>
    </row>
    <row r="26" spans="1:7" ht="14.4" customHeight="1" x14ac:dyDescent="0.3">
      <c r="A26" s="590" t="s">
        <v>495</v>
      </c>
      <c r="B26" s="510">
        <v>287</v>
      </c>
      <c r="C26" s="510">
        <v>340</v>
      </c>
      <c r="D26" s="510">
        <v>235</v>
      </c>
      <c r="E26" s="623">
        <v>73771.66</v>
      </c>
      <c r="F26" s="623">
        <v>64987.66</v>
      </c>
      <c r="G26" s="624">
        <v>49278.98000000001</v>
      </c>
    </row>
    <row r="27" spans="1:7" ht="14.4" customHeight="1" x14ac:dyDescent="0.3">
      <c r="A27" s="590" t="s">
        <v>1840</v>
      </c>
      <c r="B27" s="510">
        <v>1770</v>
      </c>
      <c r="C27" s="510">
        <v>1567</v>
      </c>
      <c r="D27" s="510"/>
      <c r="E27" s="623">
        <v>185305</v>
      </c>
      <c r="F27" s="623">
        <v>162865</v>
      </c>
      <c r="G27" s="624"/>
    </row>
    <row r="28" spans="1:7" ht="14.4" customHeight="1" x14ac:dyDescent="0.3">
      <c r="A28" s="590" t="s">
        <v>1841</v>
      </c>
      <c r="B28" s="510">
        <v>567</v>
      </c>
      <c r="C28" s="510"/>
      <c r="D28" s="510"/>
      <c r="E28" s="623">
        <v>197844.31</v>
      </c>
      <c r="F28" s="623"/>
      <c r="G28" s="624"/>
    </row>
    <row r="29" spans="1:7" ht="14.4" customHeight="1" x14ac:dyDescent="0.3">
      <c r="A29" s="590" t="s">
        <v>496</v>
      </c>
      <c r="B29" s="510">
        <v>1180</v>
      </c>
      <c r="C29" s="510">
        <v>2228</v>
      </c>
      <c r="D29" s="510">
        <v>2043</v>
      </c>
      <c r="E29" s="623">
        <v>263590.60999999993</v>
      </c>
      <c r="F29" s="623">
        <v>472795.28</v>
      </c>
      <c r="G29" s="624">
        <v>440957.01</v>
      </c>
    </row>
    <row r="30" spans="1:7" ht="14.4" customHeight="1" x14ac:dyDescent="0.3">
      <c r="A30" s="590" t="s">
        <v>497</v>
      </c>
      <c r="B30" s="510"/>
      <c r="C30" s="510">
        <v>1041</v>
      </c>
      <c r="D30" s="510">
        <v>2434</v>
      </c>
      <c r="E30" s="623"/>
      <c r="F30" s="623">
        <v>199890.31</v>
      </c>
      <c r="G30" s="624">
        <v>462865.33999999997</v>
      </c>
    </row>
    <row r="31" spans="1:7" ht="14.4" customHeight="1" x14ac:dyDescent="0.3">
      <c r="A31" s="590" t="s">
        <v>1842</v>
      </c>
      <c r="B31" s="510"/>
      <c r="C31" s="510"/>
      <c r="D31" s="510">
        <v>33</v>
      </c>
      <c r="E31" s="623"/>
      <c r="F31" s="623"/>
      <c r="G31" s="624">
        <v>4223.66</v>
      </c>
    </row>
    <row r="32" spans="1:7" ht="14.4" customHeight="1" x14ac:dyDescent="0.3">
      <c r="A32" s="590" t="s">
        <v>1843</v>
      </c>
      <c r="B32" s="510"/>
      <c r="C32" s="510">
        <v>4</v>
      </c>
      <c r="D32" s="510">
        <v>4</v>
      </c>
      <c r="E32" s="623"/>
      <c r="F32" s="623">
        <v>946.67</v>
      </c>
      <c r="G32" s="624">
        <v>1480.6599999999999</v>
      </c>
    </row>
    <row r="33" spans="1:7" ht="14.4" customHeight="1" x14ac:dyDescent="0.3">
      <c r="A33" s="590" t="s">
        <v>1844</v>
      </c>
      <c r="B33" s="510">
        <v>156</v>
      </c>
      <c r="C33" s="510"/>
      <c r="D33" s="510"/>
      <c r="E33" s="623">
        <v>37358.33</v>
      </c>
      <c r="F33" s="623"/>
      <c r="G33" s="624"/>
    </row>
    <row r="34" spans="1:7" ht="14.4" customHeight="1" x14ac:dyDescent="0.3">
      <c r="A34" s="590" t="s">
        <v>1845</v>
      </c>
      <c r="B34" s="510">
        <v>1581</v>
      </c>
      <c r="C34" s="510"/>
      <c r="D34" s="510"/>
      <c r="E34" s="623">
        <v>167552</v>
      </c>
      <c r="F34" s="623"/>
      <c r="G34" s="624"/>
    </row>
    <row r="35" spans="1:7" ht="14.4" customHeight="1" thickBot="1" x14ac:dyDescent="0.35">
      <c r="A35" s="627" t="s">
        <v>499</v>
      </c>
      <c r="B35" s="517"/>
      <c r="C35" s="517">
        <v>158</v>
      </c>
      <c r="D35" s="517">
        <v>123</v>
      </c>
      <c r="E35" s="625"/>
      <c r="F35" s="625">
        <v>31382.33</v>
      </c>
      <c r="G35" s="626">
        <v>24092.670000000002</v>
      </c>
    </row>
    <row r="36" spans="1:7" ht="14.4" customHeight="1" x14ac:dyDescent="0.3">
      <c r="A36" s="544" t="s">
        <v>242</v>
      </c>
    </row>
    <row r="37" spans="1:7" ht="14.4" customHeight="1" x14ac:dyDescent="0.3">
      <c r="A37" s="545" t="s">
        <v>489</v>
      </c>
    </row>
    <row r="38" spans="1:7" ht="14.4" customHeight="1" x14ac:dyDescent="0.3">
      <c r="A38" s="544" t="s">
        <v>1823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1952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7229</v>
      </c>
      <c r="H3" s="103">
        <f t="shared" si="0"/>
        <v>1305132.8399999999</v>
      </c>
      <c r="I3" s="74"/>
      <c r="J3" s="74"/>
      <c r="K3" s="103">
        <f t="shared" si="0"/>
        <v>11089</v>
      </c>
      <c r="L3" s="103">
        <f t="shared" si="0"/>
        <v>1804195.4599999997</v>
      </c>
      <c r="M3" s="74"/>
      <c r="N3" s="74"/>
      <c r="O3" s="103">
        <f t="shared" si="0"/>
        <v>12168</v>
      </c>
      <c r="P3" s="103">
        <f t="shared" si="0"/>
        <v>2236865.9699999997</v>
      </c>
      <c r="Q3" s="75">
        <f>IF(L3=0,0,P3/L3)</f>
        <v>1.2398135454791579</v>
      </c>
      <c r="R3" s="104">
        <f>IF(O3=0,0,P3/O3)</f>
        <v>183.83185157790925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28"/>
      <c r="B5" s="628"/>
      <c r="C5" s="629"/>
      <c r="D5" s="630"/>
      <c r="E5" s="631"/>
      <c r="F5" s="632"/>
      <c r="G5" s="633" t="s">
        <v>71</v>
      </c>
      <c r="H5" s="634" t="s">
        <v>14</v>
      </c>
      <c r="I5" s="635"/>
      <c r="J5" s="635"/>
      <c r="K5" s="633" t="s">
        <v>71</v>
      </c>
      <c r="L5" s="634" t="s">
        <v>14</v>
      </c>
      <c r="M5" s="635"/>
      <c r="N5" s="635"/>
      <c r="O5" s="633" t="s">
        <v>71</v>
      </c>
      <c r="P5" s="634" t="s">
        <v>14</v>
      </c>
      <c r="Q5" s="636"/>
      <c r="R5" s="637"/>
    </row>
    <row r="6" spans="1:18" ht="14.4" customHeight="1" x14ac:dyDescent="0.3">
      <c r="A6" s="564" t="s">
        <v>1847</v>
      </c>
      <c r="B6" s="565" t="s">
        <v>1848</v>
      </c>
      <c r="C6" s="565" t="s">
        <v>457</v>
      </c>
      <c r="D6" s="565" t="s">
        <v>1849</v>
      </c>
      <c r="E6" s="565" t="s">
        <v>1850</v>
      </c>
      <c r="F6" s="565" t="s">
        <v>1851</v>
      </c>
      <c r="G6" s="116">
        <v>0</v>
      </c>
      <c r="H6" s="116">
        <v>0</v>
      </c>
      <c r="I6" s="565"/>
      <c r="J6" s="565"/>
      <c r="K6" s="116"/>
      <c r="L6" s="116"/>
      <c r="M6" s="565"/>
      <c r="N6" s="565"/>
      <c r="O6" s="116"/>
      <c r="P6" s="116"/>
      <c r="Q6" s="570"/>
      <c r="R6" s="581"/>
    </row>
    <row r="7" spans="1:18" ht="14.4" customHeight="1" x14ac:dyDescent="0.3">
      <c r="A7" s="505" t="s">
        <v>1847</v>
      </c>
      <c r="B7" s="506" t="s">
        <v>1848</v>
      </c>
      <c r="C7" s="506" t="s">
        <v>457</v>
      </c>
      <c r="D7" s="506" t="s">
        <v>1849</v>
      </c>
      <c r="E7" s="506" t="s">
        <v>1852</v>
      </c>
      <c r="F7" s="506" t="s">
        <v>1853</v>
      </c>
      <c r="G7" s="510">
        <v>80</v>
      </c>
      <c r="H7" s="510">
        <v>2960</v>
      </c>
      <c r="I7" s="506">
        <v>0.31872509960159362</v>
      </c>
      <c r="J7" s="506">
        <v>37</v>
      </c>
      <c r="K7" s="510">
        <v>251</v>
      </c>
      <c r="L7" s="510">
        <v>9287</v>
      </c>
      <c r="M7" s="506">
        <v>1</v>
      </c>
      <c r="N7" s="506">
        <v>37</v>
      </c>
      <c r="O7" s="510">
        <v>440</v>
      </c>
      <c r="P7" s="510">
        <v>16720</v>
      </c>
      <c r="Q7" s="527">
        <v>1.8003661031549478</v>
      </c>
      <c r="R7" s="511">
        <v>38</v>
      </c>
    </row>
    <row r="8" spans="1:18" ht="14.4" customHeight="1" x14ac:dyDescent="0.3">
      <c r="A8" s="505" t="s">
        <v>1847</v>
      </c>
      <c r="B8" s="506" t="s">
        <v>1848</v>
      </c>
      <c r="C8" s="506" t="s">
        <v>457</v>
      </c>
      <c r="D8" s="506" t="s">
        <v>1849</v>
      </c>
      <c r="E8" s="506" t="s">
        <v>1854</v>
      </c>
      <c r="F8" s="506" t="s">
        <v>1855</v>
      </c>
      <c r="G8" s="510">
        <v>98</v>
      </c>
      <c r="H8" s="510">
        <v>13622</v>
      </c>
      <c r="I8" s="506">
        <v>1.0315789473684212</v>
      </c>
      <c r="J8" s="506">
        <v>139</v>
      </c>
      <c r="K8" s="510">
        <v>95</v>
      </c>
      <c r="L8" s="510">
        <v>13205</v>
      </c>
      <c r="M8" s="506">
        <v>1</v>
      </c>
      <c r="N8" s="506">
        <v>139</v>
      </c>
      <c r="O8" s="510">
        <v>135</v>
      </c>
      <c r="P8" s="510">
        <v>19035</v>
      </c>
      <c r="Q8" s="527">
        <v>1.4414994320333208</v>
      </c>
      <c r="R8" s="511">
        <v>141</v>
      </c>
    </row>
    <row r="9" spans="1:18" ht="14.4" customHeight="1" x14ac:dyDescent="0.3">
      <c r="A9" s="505" t="s">
        <v>1847</v>
      </c>
      <c r="B9" s="506" t="s">
        <v>1848</v>
      </c>
      <c r="C9" s="506" t="s">
        <v>457</v>
      </c>
      <c r="D9" s="506" t="s">
        <v>1849</v>
      </c>
      <c r="E9" s="506" t="s">
        <v>1856</v>
      </c>
      <c r="F9" s="506" t="s">
        <v>1857</v>
      </c>
      <c r="G9" s="510">
        <v>102</v>
      </c>
      <c r="H9" s="510">
        <v>185232</v>
      </c>
      <c r="I9" s="506">
        <v>1.1704801804705125</v>
      </c>
      <c r="J9" s="506">
        <v>1816</v>
      </c>
      <c r="K9" s="510">
        <v>87</v>
      </c>
      <c r="L9" s="510">
        <v>158253</v>
      </c>
      <c r="M9" s="506">
        <v>1</v>
      </c>
      <c r="N9" s="506">
        <v>1819</v>
      </c>
      <c r="O9" s="510">
        <v>123</v>
      </c>
      <c r="P9" s="510">
        <v>224844</v>
      </c>
      <c r="Q9" s="527">
        <v>1.4207882315027203</v>
      </c>
      <c r="R9" s="511">
        <v>1828</v>
      </c>
    </row>
    <row r="10" spans="1:18" ht="14.4" customHeight="1" x14ac:dyDescent="0.3">
      <c r="A10" s="505" t="s">
        <v>1847</v>
      </c>
      <c r="B10" s="506" t="s">
        <v>1848</v>
      </c>
      <c r="C10" s="506" t="s">
        <v>457</v>
      </c>
      <c r="D10" s="506" t="s">
        <v>1849</v>
      </c>
      <c r="E10" s="506" t="s">
        <v>1858</v>
      </c>
      <c r="F10" s="506" t="s">
        <v>1859</v>
      </c>
      <c r="G10" s="510">
        <v>108</v>
      </c>
      <c r="H10" s="510">
        <v>67392</v>
      </c>
      <c r="I10" s="506">
        <v>0.9376278260869565</v>
      </c>
      <c r="J10" s="506">
        <v>624</v>
      </c>
      <c r="K10" s="510">
        <v>115</v>
      </c>
      <c r="L10" s="510">
        <v>71875</v>
      </c>
      <c r="M10" s="506">
        <v>1</v>
      </c>
      <c r="N10" s="506">
        <v>625</v>
      </c>
      <c r="O10" s="510">
        <v>146</v>
      </c>
      <c r="P10" s="510">
        <v>91688</v>
      </c>
      <c r="Q10" s="527">
        <v>1.2756591304347826</v>
      </c>
      <c r="R10" s="511">
        <v>628</v>
      </c>
    </row>
    <row r="11" spans="1:18" ht="14.4" customHeight="1" x14ac:dyDescent="0.3">
      <c r="A11" s="505" t="s">
        <v>1847</v>
      </c>
      <c r="B11" s="506" t="s">
        <v>1848</v>
      </c>
      <c r="C11" s="506" t="s">
        <v>457</v>
      </c>
      <c r="D11" s="506" t="s">
        <v>1849</v>
      </c>
      <c r="E11" s="506" t="s">
        <v>1860</v>
      </c>
      <c r="F11" s="506" t="s">
        <v>1861</v>
      </c>
      <c r="G11" s="510">
        <v>38</v>
      </c>
      <c r="H11" s="510">
        <v>17860</v>
      </c>
      <c r="I11" s="506">
        <v>0.65378138955999709</v>
      </c>
      <c r="J11" s="506">
        <v>470</v>
      </c>
      <c r="K11" s="510">
        <v>58</v>
      </c>
      <c r="L11" s="510">
        <v>27318</v>
      </c>
      <c r="M11" s="506">
        <v>1</v>
      </c>
      <c r="N11" s="506">
        <v>471</v>
      </c>
      <c r="O11" s="510">
        <v>74</v>
      </c>
      <c r="P11" s="510">
        <v>35076</v>
      </c>
      <c r="Q11" s="527">
        <v>1.2839885789589283</v>
      </c>
      <c r="R11" s="511">
        <v>474</v>
      </c>
    </row>
    <row r="12" spans="1:18" ht="14.4" customHeight="1" x14ac:dyDescent="0.3">
      <c r="A12" s="505" t="s">
        <v>1847</v>
      </c>
      <c r="B12" s="506" t="s">
        <v>1848</v>
      </c>
      <c r="C12" s="506" t="s">
        <v>457</v>
      </c>
      <c r="D12" s="506" t="s">
        <v>1849</v>
      </c>
      <c r="E12" s="506" t="s">
        <v>1862</v>
      </c>
      <c r="F12" s="506" t="s">
        <v>1863</v>
      </c>
      <c r="G12" s="510">
        <v>129</v>
      </c>
      <c r="H12" s="510">
        <v>4299.9299999999985</v>
      </c>
      <c r="I12" s="506">
        <v>0.38392712051757788</v>
      </c>
      <c r="J12" s="506">
        <v>33.332790697674405</v>
      </c>
      <c r="K12" s="510">
        <v>336</v>
      </c>
      <c r="L12" s="510">
        <v>11199.859999999997</v>
      </c>
      <c r="M12" s="506">
        <v>1</v>
      </c>
      <c r="N12" s="506">
        <v>33.332916666666655</v>
      </c>
      <c r="O12" s="510">
        <v>577</v>
      </c>
      <c r="P12" s="510">
        <v>19233.32</v>
      </c>
      <c r="Q12" s="527">
        <v>1.7172821803129685</v>
      </c>
      <c r="R12" s="511">
        <v>33.333310225303293</v>
      </c>
    </row>
    <row r="13" spans="1:18" ht="14.4" customHeight="1" x14ac:dyDescent="0.3">
      <c r="A13" s="505" t="s">
        <v>1847</v>
      </c>
      <c r="B13" s="506" t="s">
        <v>1848</v>
      </c>
      <c r="C13" s="506" t="s">
        <v>457</v>
      </c>
      <c r="D13" s="506" t="s">
        <v>1849</v>
      </c>
      <c r="E13" s="506" t="s">
        <v>1864</v>
      </c>
      <c r="F13" s="506" t="s">
        <v>1865</v>
      </c>
      <c r="G13" s="510">
        <v>95</v>
      </c>
      <c r="H13" s="510">
        <v>3515</v>
      </c>
      <c r="I13" s="506">
        <v>0.45454545454545453</v>
      </c>
      <c r="J13" s="506">
        <v>37</v>
      </c>
      <c r="K13" s="510">
        <v>209</v>
      </c>
      <c r="L13" s="510">
        <v>7733</v>
      </c>
      <c r="M13" s="506">
        <v>1</v>
      </c>
      <c r="N13" s="506">
        <v>37</v>
      </c>
      <c r="O13" s="510">
        <v>321</v>
      </c>
      <c r="P13" s="510">
        <v>12198</v>
      </c>
      <c r="Q13" s="527">
        <v>1.5773955773955775</v>
      </c>
      <c r="R13" s="511">
        <v>38</v>
      </c>
    </row>
    <row r="14" spans="1:18" ht="14.4" customHeight="1" x14ac:dyDescent="0.3">
      <c r="A14" s="505" t="s">
        <v>1847</v>
      </c>
      <c r="B14" s="506" t="s">
        <v>1848</v>
      </c>
      <c r="C14" s="506" t="s">
        <v>457</v>
      </c>
      <c r="D14" s="506" t="s">
        <v>1849</v>
      </c>
      <c r="E14" s="506" t="s">
        <v>1866</v>
      </c>
      <c r="F14" s="506" t="s">
        <v>1867</v>
      </c>
      <c r="G14" s="510">
        <v>5</v>
      </c>
      <c r="H14" s="510">
        <v>665</v>
      </c>
      <c r="I14" s="506">
        <v>0.27777777777777779</v>
      </c>
      <c r="J14" s="506">
        <v>133</v>
      </c>
      <c r="K14" s="510">
        <v>18</v>
      </c>
      <c r="L14" s="510">
        <v>2394</v>
      </c>
      <c r="M14" s="506">
        <v>1</v>
      </c>
      <c r="N14" s="506">
        <v>133</v>
      </c>
      <c r="O14" s="510">
        <v>59</v>
      </c>
      <c r="P14" s="510">
        <v>7906</v>
      </c>
      <c r="Q14" s="527">
        <v>3.3024227234753551</v>
      </c>
      <c r="R14" s="511">
        <v>134</v>
      </c>
    </row>
    <row r="15" spans="1:18" ht="14.4" customHeight="1" x14ac:dyDescent="0.3">
      <c r="A15" s="505" t="s">
        <v>1847</v>
      </c>
      <c r="B15" s="506" t="s">
        <v>1848</v>
      </c>
      <c r="C15" s="506" t="s">
        <v>457</v>
      </c>
      <c r="D15" s="506" t="s">
        <v>1849</v>
      </c>
      <c r="E15" s="506" t="s">
        <v>1868</v>
      </c>
      <c r="F15" s="506" t="s">
        <v>1869</v>
      </c>
      <c r="G15" s="510">
        <v>69</v>
      </c>
      <c r="H15" s="510">
        <v>48369</v>
      </c>
      <c r="I15" s="506">
        <v>0.57418091168091168</v>
      </c>
      <c r="J15" s="506">
        <v>701</v>
      </c>
      <c r="K15" s="510">
        <v>120</v>
      </c>
      <c r="L15" s="510">
        <v>84240</v>
      </c>
      <c r="M15" s="506">
        <v>1</v>
      </c>
      <c r="N15" s="506">
        <v>702</v>
      </c>
      <c r="O15" s="510">
        <v>145</v>
      </c>
      <c r="P15" s="510">
        <v>102515</v>
      </c>
      <c r="Q15" s="527">
        <v>1.2169396961063628</v>
      </c>
      <c r="R15" s="511">
        <v>707</v>
      </c>
    </row>
    <row r="16" spans="1:18" ht="14.4" customHeight="1" x14ac:dyDescent="0.3">
      <c r="A16" s="505" t="s">
        <v>1847</v>
      </c>
      <c r="B16" s="506" t="s">
        <v>1848</v>
      </c>
      <c r="C16" s="506" t="s">
        <v>457</v>
      </c>
      <c r="D16" s="506" t="s">
        <v>1849</v>
      </c>
      <c r="E16" s="506" t="s">
        <v>1870</v>
      </c>
      <c r="F16" s="506" t="s">
        <v>1871</v>
      </c>
      <c r="G16" s="510">
        <v>39</v>
      </c>
      <c r="H16" s="510">
        <v>9165</v>
      </c>
      <c r="I16" s="506">
        <v>0.20547484530535379</v>
      </c>
      <c r="J16" s="506">
        <v>235</v>
      </c>
      <c r="K16" s="510">
        <v>189</v>
      </c>
      <c r="L16" s="510">
        <v>44604</v>
      </c>
      <c r="M16" s="506">
        <v>1</v>
      </c>
      <c r="N16" s="506">
        <v>236</v>
      </c>
      <c r="O16" s="510">
        <v>386</v>
      </c>
      <c r="P16" s="510">
        <v>91482</v>
      </c>
      <c r="Q16" s="527">
        <v>2.0509819747107882</v>
      </c>
      <c r="R16" s="511">
        <v>237</v>
      </c>
    </row>
    <row r="17" spans="1:18" ht="14.4" customHeight="1" x14ac:dyDescent="0.3">
      <c r="A17" s="505" t="s">
        <v>1847</v>
      </c>
      <c r="B17" s="506" t="s">
        <v>1848</v>
      </c>
      <c r="C17" s="506" t="s">
        <v>457</v>
      </c>
      <c r="D17" s="506" t="s">
        <v>1849</v>
      </c>
      <c r="E17" s="506" t="s">
        <v>1872</v>
      </c>
      <c r="F17" s="506" t="s">
        <v>1873</v>
      </c>
      <c r="G17" s="510">
        <v>1</v>
      </c>
      <c r="H17" s="510">
        <v>74</v>
      </c>
      <c r="I17" s="506">
        <v>9.0909090909090912E-2</v>
      </c>
      <c r="J17" s="506">
        <v>74</v>
      </c>
      <c r="K17" s="510">
        <v>11</v>
      </c>
      <c r="L17" s="510">
        <v>814</v>
      </c>
      <c r="M17" s="506">
        <v>1</v>
      </c>
      <c r="N17" s="506">
        <v>74</v>
      </c>
      <c r="O17" s="510">
        <v>12</v>
      </c>
      <c r="P17" s="510">
        <v>900</v>
      </c>
      <c r="Q17" s="527">
        <v>1.1056511056511056</v>
      </c>
      <c r="R17" s="511">
        <v>75</v>
      </c>
    </row>
    <row r="18" spans="1:18" ht="14.4" customHeight="1" x14ac:dyDescent="0.3">
      <c r="A18" s="505" t="s">
        <v>1847</v>
      </c>
      <c r="B18" s="506" t="s">
        <v>1848</v>
      </c>
      <c r="C18" s="506" t="s">
        <v>457</v>
      </c>
      <c r="D18" s="506" t="s">
        <v>1849</v>
      </c>
      <c r="E18" s="506" t="s">
        <v>1874</v>
      </c>
      <c r="F18" s="506" t="s">
        <v>1875</v>
      </c>
      <c r="G18" s="510">
        <v>186</v>
      </c>
      <c r="H18" s="510">
        <v>41478</v>
      </c>
      <c r="I18" s="506">
        <v>0.50270270270270268</v>
      </c>
      <c r="J18" s="506">
        <v>223</v>
      </c>
      <c r="K18" s="510">
        <v>370</v>
      </c>
      <c r="L18" s="510">
        <v>82510</v>
      </c>
      <c r="M18" s="506">
        <v>1</v>
      </c>
      <c r="N18" s="506">
        <v>223</v>
      </c>
      <c r="O18" s="510">
        <v>636</v>
      </c>
      <c r="P18" s="510">
        <v>143736</v>
      </c>
      <c r="Q18" s="527">
        <v>1.7420433886801601</v>
      </c>
      <c r="R18" s="511">
        <v>226</v>
      </c>
    </row>
    <row r="19" spans="1:18" ht="14.4" customHeight="1" x14ac:dyDescent="0.3">
      <c r="A19" s="505" t="s">
        <v>1847</v>
      </c>
      <c r="B19" s="506" t="s">
        <v>1848</v>
      </c>
      <c r="C19" s="506" t="s">
        <v>457</v>
      </c>
      <c r="D19" s="506" t="s">
        <v>1849</v>
      </c>
      <c r="E19" s="506" t="s">
        <v>1876</v>
      </c>
      <c r="F19" s="506" t="s">
        <v>1877</v>
      </c>
      <c r="G19" s="510">
        <v>320</v>
      </c>
      <c r="H19" s="510">
        <v>24640</v>
      </c>
      <c r="I19" s="506">
        <v>0.80808080808080807</v>
      </c>
      <c r="J19" s="506">
        <v>77</v>
      </c>
      <c r="K19" s="510">
        <v>396</v>
      </c>
      <c r="L19" s="510">
        <v>30492</v>
      </c>
      <c r="M19" s="506">
        <v>1</v>
      </c>
      <c r="N19" s="506">
        <v>77</v>
      </c>
      <c r="O19" s="510">
        <v>589</v>
      </c>
      <c r="P19" s="510">
        <v>45942</v>
      </c>
      <c r="Q19" s="527">
        <v>1.5066902794175521</v>
      </c>
      <c r="R19" s="511">
        <v>78</v>
      </c>
    </row>
    <row r="20" spans="1:18" ht="14.4" customHeight="1" x14ac:dyDescent="0.3">
      <c r="A20" s="505" t="s">
        <v>1847</v>
      </c>
      <c r="B20" s="506" t="s">
        <v>1848</v>
      </c>
      <c r="C20" s="506" t="s">
        <v>457</v>
      </c>
      <c r="D20" s="506" t="s">
        <v>1849</v>
      </c>
      <c r="E20" s="506" t="s">
        <v>1878</v>
      </c>
      <c r="F20" s="506" t="s">
        <v>1879</v>
      </c>
      <c r="G20" s="510">
        <v>24</v>
      </c>
      <c r="H20" s="510">
        <v>1416</v>
      </c>
      <c r="I20" s="506">
        <v>0.19834710743801653</v>
      </c>
      <c r="J20" s="506">
        <v>59</v>
      </c>
      <c r="K20" s="510">
        <v>121</v>
      </c>
      <c r="L20" s="510">
        <v>7139</v>
      </c>
      <c r="M20" s="506">
        <v>1</v>
      </c>
      <c r="N20" s="506">
        <v>59</v>
      </c>
      <c r="O20" s="510">
        <v>208</v>
      </c>
      <c r="P20" s="510">
        <v>12688</v>
      </c>
      <c r="Q20" s="527">
        <v>1.7772797310547697</v>
      </c>
      <c r="R20" s="511">
        <v>61</v>
      </c>
    </row>
    <row r="21" spans="1:18" ht="14.4" customHeight="1" x14ac:dyDescent="0.3">
      <c r="A21" s="505" t="s">
        <v>1847</v>
      </c>
      <c r="B21" s="506" t="s">
        <v>1848</v>
      </c>
      <c r="C21" s="506" t="s">
        <v>457</v>
      </c>
      <c r="D21" s="506" t="s">
        <v>1849</v>
      </c>
      <c r="E21" s="506" t="s">
        <v>1880</v>
      </c>
      <c r="F21" s="506" t="s">
        <v>1881</v>
      </c>
      <c r="G21" s="510">
        <v>2</v>
      </c>
      <c r="H21" s="510">
        <v>74</v>
      </c>
      <c r="I21" s="506"/>
      <c r="J21" s="506">
        <v>37</v>
      </c>
      <c r="K21" s="510"/>
      <c r="L21" s="510"/>
      <c r="M21" s="506"/>
      <c r="N21" s="506"/>
      <c r="O21" s="510"/>
      <c r="P21" s="510"/>
      <c r="Q21" s="527"/>
      <c r="R21" s="511"/>
    </row>
    <row r="22" spans="1:18" ht="14.4" customHeight="1" x14ac:dyDescent="0.3">
      <c r="A22" s="505" t="s">
        <v>1847</v>
      </c>
      <c r="B22" s="506" t="s">
        <v>1882</v>
      </c>
      <c r="C22" s="506" t="s">
        <v>457</v>
      </c>
      <c r="D22" s="506" t="s">
        <v>1849</v>
      </c>
      <c r="E22" s="506" t="s">
        <v>1852</v>
      </c>
      <c r="F22" s="506" t="s">
        <v>1853</v>
      </c>
      <c r="G22" s="510">
        <v>24</v>
      </c>
      <c r="H22" s="510">
        <v>888</v>
      </c>
      <c r="I22" s="506">
        <v>0.1889763779527559</v>
      </c>
      <c r="J22" s="506">
        <v>37</v>
      </c>
      <c r="K22" s="510">
        <v>127</v>
      </c>
      <c r="L22" s="510">
        <v>4699</v>
      </c>
      <c r="M22" s="506">
        <v>1</v>
      </c>
      <c r="N22" s="506">
        <v>37</v>
      </c>
      <c r="O22" s="510">
        <v>212</v>
      </c>
      <c r="P22" s="510">
        <v>8056</v>
      </c>
      <c r="Q22" s="527">
        <v>1.7144073207065333</v>
      </c>
      <c r="R22" s="511">
        <v>38</v>
      </c>
    </row>
    <row r="23" spans="1:18" ht="14.4" customHeight="1" x14ac:dyDescent="0.3">
      <c r="A23" s="505" t="s">
        <v>1847</v>
      </c>
      <c r="B23" s="506" t="s">
        <v>1882</v>
      </c>
      <c r="C23" s="506" t="s">
        <v>457</v>
      </c>
      <c r="D23" s="506" t="s">
        <v>1849</v>
      </c>
      <c r="E23" s="506" t="s">
        <v>1883</v>
      </c>
      <c r="F23" s="506" t="s">
        <v>1884</v>
      </c>
      <c r="G23" s="510">
        <v>13</v>
      </c>
      <c r="H23" s="510">
        <v>9113</v>
      </c>
      <c r="I23" s="506">
        <v>0.38180827886710239</v>
      </c>
      <c r="J23" s="506">
        <v>701</v>
      </c>
      <c r="K23" s="510">
        <v>34</v>
      </c>
      <c r="L23" s="510">
        <v>23868</v>
      </c>
      <c r="M23" s="506">
        <v>1</v>
      </c>
      <c r="N23" s="506">
        <v>702</v>
      </c>
      <c r="O23" s="510">
        <v>22</v>
      </c>
      <c r="P23" s="510">
        <v>15554</v>
      </c>
      <c r="Q23" s="527">
        <v>0.65166750460868106</v>
      </c>
      <c r="R23" s="511">
        <v>707</v>
      </c>
    </row>
    <row r="24" spans="1:18" ht="14.4" customHeight="1" x14ac:dyDescent="0.3">
      <c r="A24" s="505" t="s">
        <v>1847</v>
      </c>
      <c r="B24" s="506" t="s">
        <v>1882</v>
      </c>
      <c r="C24" s="506" t="s">
        <v>457</v>
      </c>
      <c r="D24" s="506" t="s">
        <v>1849</v>
      </c>
      <c r="E24" s="506" t="s">
        <v>1885</v>
      </c>
      <c r="F24" s="506" t="s">
        <v>1886</v>
      </c>
      <c r="G24" s="510">
        <v>409</v>
      </c>
      <c r="H24" s="510">
        <v>57669</v>
      </c>
      <c r="I24" s="506">
        <v>0.8720682302771855</v>
      </c>
      <c r="J24" s="506">
        <v>141</v>
      </c>
      <c r="K24" s="510">
        <v>469</v>
      </c>
      <c r="L24" s="510">
        <v>66129</v>
      </c>
      <c r="M24" s="506">
        <v>1</v>
      </c>
      <c r="N24" s="506">
        <v>141</v>
      </c>
      <c r="O24" s="510">
        <v>454</v>
      </c>
      <c r="P24" s="510">
        <v>64468</v>
      </c>
      <c r="Q24" s="527">
        <v>0.9748824267719155</v>
      </c>
      <c r="R24" s="511">
        <v>142</v>
      </c>
    </row>
    <row r="25" spans="1:18" ht="14.4" customHeight="1" x14ac:dyDescent="0.3">
      <c r="A25" s="505" t="s">
        <v>1847</v>
      </c>
      <c r="B25" s="506" t="s">
        <v>1882</v>
      </c>
      <c r="C25" s="506" t="s">
        <v>457</v>
      </c>
      <c r="D25" s="506" t="s">
        <v>1849</v>
      </c>
      <c r="E25" s="506" t="s">
        <v>1887</v>
      </c>
      <c r="F25" s="506" t="s">
        <v>1888</v>
      </c>
      <c r="G25" s="510">
        <v>62</v>
      </c>
      <c r="H25" s="510">
        <v>59334</v>
      </c>
      <c r="I25" s="506">
        <v>0.8976127802487065</v>
      </c>
      <c r="J25" s="506">
        <v>957</v>
      </c>
      <c r="K25" s="510">
        <v>69</v>
      </c>
      <c r="L25" s="510">
        <v>66102</v>
      </c>
      <c r="M25" s="506">
        <v>1</v>
      </c>
      <c r="N25" s="506">
        <v>958</v>
      </c>
      <c r="O25" s="510">
        <v>91</v>
      </c>
      <c r="P25" s="510">
        <v>87633</v>
      </c>
      <c r="Q25" s="527">
        <v>1.3257238812743941</v>
      </c>
      <c r="R25" s="511">
        <v>963</v>
      </c>
    </row>
    <row r="26" spans="1:18" ht="14.4" customHeight="1" x14ac:dyDescent="0.3">
      <c r="A26" s="505" t="s">
        <v>1847</v>
      </c>
      <c r="B26" s="506" t="s">
        <v>1882</v>
      </c>
      <c r="C26" s="506" t="s">
        <v>457</v>
      </c>
      <c r="D26" s="506" t="s">
        <v>1849</v>
      </c>
      <c r="E26" s="506" t="s">
        <v>1889</v>
      </c>
      <c r="F26" s="506" t="s">
        <v>1890</v>
      </c>
      <c r="G26" s="510"/>
      <c r="H26" s="510"/>
      <c r="I26" s="506"/>
      <c r="J26" s="506"/>
      <c r="K26" s="510"/>
      <c r="L26" s="510"/>
      <c r="M26" s="506"/>
      <c r="N26" s="506"/>
      <c r="O26" s="510">
        <v>1</v>
      </c>
      <c r="P26" s="510">
        <v>435</v>
      </c>
      <c r="Q26" s="527"/>
      <c r="R26" s="511">
        <v>435</v>
      </c>
    </row>
    <row r="27" spans="1:18" ht="14.4" customHeight="1" x14ac:dyDescent="0.3">
      <c r="A27" s="505" t="s">
        <v>1847</v>
      </c>
      <c r="B27" s="506" t="s">
        <v>1882</v>
      </c>
      <c r="C27" s="506" t="s">
        <v>457</v>
      </c>
      <c r="D27" s="506" t="s">
        <v>1849</v>
      </c>
      <c r="E27" s="506" t="s">
        <v>1891</v>
      </c>
      <c r="F27" s="506" t="s">
        <v>1892</v>
      </c>
      <c r="G27" s="510">
        <v>56</v>
      </c>
      <c r="H27" s="510">
        <v>56504</v>
      </c>
      <c r="I27" s="506">
        <v>0.58889004689942681</v>
      </c>
      <c r="J27" s="506">
        <v>1009</v>
      </c>
      <c r="K27" s="510">
        <v>95</v>
      </c>
      <c r="L27" s="510">
        <v>95950</v>
      </c>
      <c r="M27" s="506">
        <v>1</v>
      </c>
      <c r="N27" s="506">
        <v>1010</v>
      </c>
      <c r="O27" s="510">
        <v>116</v>
      </c>
      <c r="P27" s="510">
        <v>117508</v>
      </c>
      <c r="Q27" s="527">
        <v>1.2246795205836374</v>
      </c>
      <c r="R27" s="511">
        <v>1013</v>
      </c>
    </row>
    <row r="28" spans="1:18" ht="14.4" customHeight="1" x14ac:dyDescent="0.3">
      <c r="A28" s="505" t="s">
        <v>1847</v>
      </c>
      <c r="B28" s="506" t="s">
        <v>1882</v>
      </c>
      <c r="C28" s="506" t="s">
        <v>457</v>
      </c>
      <c r="D28" s="506" t="s">
        <v>1849</v>
      </c>
      <c r="E28" s="506" t="s">
        <v>1862</v>
      </c>
      <c r="F28" s="506" t="s">
        <v>1863</v>
      </c>
      <c r="G28" s="510">
        <v>328</v>
      </c>
      <c r="H28" s="510">
        <v>10933.289999999999</v>
      </c>
      <c r="I28" s="506">
        <v>0.60966516424500394</v>
      </c>
      <c r="J28" s="506">
        <v>33.333201219512191</v>
      </c>
      <c r="K28" s="510">
        <v>538</v>
      </c>
      <c r="L28" s="510">
        <v>17933.269999999997</v>
      </c>
      <c r="M28" s="506">
        <v>1</v>
      </c>
      <c r="N28" s="506">
        <v>33.33321561338289</v>
      </c>
      <c r="O28" s="510">
        <v>439</v>
      </c>
      <c r="P28" s="510">
        <v>14633.32</v>
      </c>
      <c r="Q28" s="527">
        <v>0.81598726835652402</v>
      </c>
      <c r="R28" s="511">
        <v>33.333302961275628</v>
      </c>
    </row>
    <row r="29" spans="1:18" ht="14.4" customHeight="1" x14ac:dyDescent="0.3">
      <c r="A29" s="505" t="s">
        <v>1847</v>
      </c>
      <c r="B29" s="506" t="s">
        <v>1882</v>
      </c>
      <c r="C29" s="506" t="s">
        <v>457</v>
      </c>
      <c r="D29" s="506" t="s">
        <v>1849</v>
      </c>
      <c r="E29" s="506" t="s">
        <v>1864</v>
      </c>
      <c r="F29" s="506" t="s">
        <v>1865</v>
      </c>
      <c r="G29" s="510">
        <v>4</v>
      </c>
      <c r="H29" s="510">
        <v>148</v>
      </c>
      <c r="I29" s="506">
        <v>0.2857142857142857</v>
      </c>
      <c r="J29" s="506">
        <v>37</v>
      </c>
      <c r="K29" s="510">
        <v>14</v>
      </c>
      <c r="L29" s="510">
        <v>518</v>
      </c>
      <c r="M29" s="506">
        <v>1</v>
      </c>
      <c r="N29" s="506">
        <v>37</v>
      </c>
      <c r="O29" s="510">
        <v>36</v>
      </c>
      <c r="P29" s="510">
        <v>1368</v>
      </c>
      <c r="Q29" s="527">
        <v>2.640926640926641</v>
      </c>
      <c r="R29" s="511">
        <v>38</v>
      </c>
    </row>
    <row r="30" spans="1:18" ht="14.4" customHeight="1" x14ac:dyDescent="0.3">
      <c r="A30" s="505" t="s">
        <v>1847</v>
      </c>
      <c r="B30" s="506" t="s">
        <v>1882</v>
      </c>
      <c r="C30" s="506" t="s">
        <v>457</v>
      </c>
      <c r="D30" s="506" t="s">
        <v>1849</v>
      </c>
      <c r="E30" s="506" t="s">
        <v>1893</v>
      </c>
      <c r="F30" s="506" t="s">
        <v>1894</v>
      </c>
      <c r="G30" s="510">
        <v>77</v>
      </c>
      <c r="H30" s="510">
        <v>26565</v>
      </c>
      <c r="I30" s="506">
        <v>0.73121387283236994</v>
      </c>
      <c r="J30" s="506">
        <v>345</v>
      </c>
      <c r="K30" s="510">
        <v>105</v>
      </c>
      <c r="L30" s="510">
        <v>36330</v>
      </c>
      <c r="M30" s="506">
        <v>1</v>
      </c>
      <c r="N30" s="506">
        <v>346</v>
      </c>
      <c r="O30" s="510">
        <v>123</v>
      </c>
      <c r="P30" s="510">
        <v>43050</v>
      </c>
      <c r="Q30" s="527">
        <v>1.1849710982658959</v>
      </c>
      <c r="R30" s="511">
        <v>350</v>
      </c>
    </row>
    <row r="31" spans="1:18" ht="14.4" customHeight="1" x14ac:dyDescent="0.3">
      <c r="A31" s="505" t="s">
        <v>1847</v>
      </c>
      <c r="B31" s="506" t="s">
        <v>1882</v>
      </c>
      <c r="C31" s="506" t="s">
        <v>457</v>
      </c>
      <c r="D31" s="506" t="s">
        <v>1849</v>
      </c>
      <c r="E31" s="506" t="s">
        <v>1895</v>
      </c>
      <c r="F31" s="506" t="s">
        <v>1896</v>
      </c>
      <c r="G31" s="510"/>
      <c r="H31" s="510"/>
      <c r="I31" s="506"/>
      <c r="J31" s="506"/>
      <c r="K31" s="510"/>
      <c r="L31" s="510"/>
      <c r="M31" s="506"/>
      <c r="N31" s="506"/>
      <c r="O31" s="510">
        <v>1</v>
      </c>
      <c r="P31" s="510">
        <v>614</v>
      </c>
      <c r="Q31" s="527"/>
      <c r="R31" s="511">
        <v>614</v>
      </c>
    </row>
    <row r="32" spans="1:18" ht="14.4" customHeight="1" x14ac:dyDescent="0.3">
      <c r="A32" s="505" t="s">
        <v>1847</v>
      </c>
      <c r="B32" s="506" t="s">
        <v>1882</v>
      </c>
      <c r="C32" s="506" t="s">
        <v>457</v>
      </c>
      <c r="D32" s="506" t="s">
        <v>1849</v>
      </c>
      <c r="E32" s="506" t="s">
        <v>1872</v>
      </c>
      <c r="F32" s="506" t="s">
        <v>1873</v>
      </c>
      <c r="G32" s="510">
        <v>9</v>
      </c>
      <c r="H32" s="510">
        <v>666</v>
      </c>
      <c r="I32" s="506">
        <v>0.69230769230769229</v>
      </c>
      <c r="J32" s="506">
        <v>74</v>
      </c>
      <c r="K32" s="510">
        <v>13</v>
      </c>
      <c r="L32" s="510">
        <v>962</v>
      </c>
      <c r="M32" s="506">
        <v>1</v>
      </c>
      <c r="N32" s="506">
        <v>74</v>
      </c>
      <c r="O32" s="510">
        <v>23</v>
      </c>
      <c r="P32" s="510">
        <v>1725</v>
      </c>
      <c r="Q32" s="527">
        <v>1.7931392931392931</v>
      </c>
      <c r="R32" s="511">
        <v>75</v>
      </c>
    </row>
    <row r="33" spans="1:18" ht="14.4" customHeight="1" x14ac:dyDescent="0.3">
      <c r="A33" s="505" t="s">
        <v>1847</v>
      </c>
      <c r="B33" s="506" t="s">
        <v>1882</v>
      </c>
      <c r="C33" s="506" t="s">
        <v>457</v>
      </c>
      <c r="D33" s="506" t="s">
        <v>1849</v>
      </c>
      <c r="E33" s="506" t="s">
        <v>1897</v>
      </c>
      <c r="F33" s="506" t="s">
        <v>1898</v>
      </c>
      <c r="G33" s="510">
        <v>128</v>
      </c>
      <c r="H33" s="510">
        <v>45440</v>
      </c>
      <c r="I33" s="506">
        <v>0.54700854700854706</v>
      </c>
      <c r="J33" s="506">
        <v>355</v>
      </c>
      <c r="K33" s="510">
        <v>234</v>
      </c>
      <c r="L33" s="510">
        <v>83070</v>
      </c>
      <c r="M33" s="506">
        <v>1</v>
      </c>
      <c r="N33" s="506">
        <v>355</v>
      </c>
      <c r="O33" s="510">
        <v>272</v>
      </c>
      <c r="P33" s="510">
        <v>97376</v>
      </c>
      <c r="Q33" s="527">
        <v>1.1722162032021186</v>
      </c>
      <c r="R33" s="511">
        <v>358</v>
      </c>
    </row>
    <row r="34" spans="1:18" ht="14.4" customHeight="1" x14ac:dyDescent="0.3">
      <c r="A34" s="505" t="s">
        <v>1847</v>
      </c>
      <c r="B34" s="506" t="s">
        <v>1882</v>
      </c>
      <c r="C34" s="506" t="s">
        <v>457</v>
      </c>
      <c r="D34" s="506" t="s">
        <v>1849</v>
      </c>
      <c r="E34" s="506" t="s">
        <v>1874</v>
      </c>
      <c r="F34" s="506" t="s">
        <v>1875</v>
      </c>
      <c r="G34" s="510">
        <v>328</v>
      </c>
      <c r="H34" s="510">
        <v>73144</v>
      </c>
      <c r="I34" s="506">
        <v>0.60628465804066545</v>
      </c>
      <c r="J34" s="506">
        <v>223</v>
      </c>
      <c r="K34" s="510">
        <v>541</v>
      </c>
      <c r="L34" s="510">
        <v>120643</v>
      </c>
      <c r="M34" s="506">
        <v>1</v>
      </c>
      <c r="N34" s="506">
        <v>223</v>
      </c>
      <c r="O34" s="510">
        <v>446</v>
      </c>
      <c r="P34" s="510">
        <v>100796</v>
      </c>
      <c r="Q34" s="527">
        <v>0.83548983364140483</v>
      </c>
      <c r="R34" s="511">
        <v>226</v>
      </c>
    </row>
    <row r="35" spans="1:18" ht="14.4" customHeight="1" x14ac:dyDescent="0.3">
      <c r="A35" s="505" t="s">
        <v>1847</v>
      </c>
      <c r="B35" s="506" t="s">
        <v>1882</v>
      </c>
      <c r="C35" s="506" t="s">
        <v>457</v>
      </c>
      <c r="D35" s="506" t="s">
        <v>1849</v>
      </c>
      <c r="E35" s="506" t="s">
        <v>1876</v>
      </c>
      <c r="F35" s="506" t="s">
        <v>1877</v>
      </c>
      <c r="G35" s="510">
        <v>330</v>
      </c>
      <c r="H35" s="510">
        <v>25410</v>
      </c>
      <c r="I35" s="506">
        <v>0.60329067641681899</v>
      </c>
      <c r="J35" s="506">
        <v>77</v>
      </c>
      <c r="K35" s="510">
        <v>547</v>
      </c>
      <c r="L35" s="510">
        <v>42119</v>
      </c>
      <c r="M35" s="506">
        <v>1</v>
      </c>
      <c r="N35" s="506">
        <v>77</v>
      </c>
      <c r="O35" s="510">
        <v>448</v>
      </c>
      <c r="P35" s="510">
        <v>34944</v>
      </c>
      <c r="Q35" s="527">
        <v>0.82964932690709658</v>
      </c>
      <c r="R35" s="511">
        <v>78</v>
      </c>
    </row>
    <row r="36" spans="1:18" ht="14.4" customHeight="1" x14ac:dyDescent="0.3">
      <c r="A36" s="505" t="s">
        <v>1847</v>
      </c>
      <c r="B36" s="506" t="s">
        <v>1882</v>
      </c>
      <c r="C36" s="506" t="s">
        <v>457</v>
      </c>
      <c r="D36" s="506" t="s">
        <v>1849</v>
      </c>
      <c r="E36" s="506" t="s">
        <v>1899</v>
      </c>
      <c r="F36" s="506" t="s">
        <v>1900</v>
      </c>
      <c r="G36" s="510">
        <v>187</v>
      </c>
      <c r="H36" s="510">
        <v>33099</v>
      </c>
      <c r="I36" s="506">
        <v>0.67864758467973429</v>
      </c>
      <c r="J36" s="506">
        <v>177</v>
      </c>
      <c r="K36" s="510">
        <v>274</v>
      </c>
      <c r="L36" s="510">
        <v>48772</v>
      </c>
      <c r="M36" s="506">
        <v>1</v>
      </c>
      <c r="N36" s="506">
        <v>178</v>
      </c>
      <c r="O36" s="510">
        <v>148</v>
      </c>
      <c r="P36" s="510">
        <v>26492</v>
      </c>
      <c r="Q36" s="527">
        <v>0.54318051340933327</v>
      </c>
      <c r="R36" s="511">
        <v>179</v>
      </c>
    </row>
    <row r="37" spans="1:18" ht="14.4" customHeight="1" x14ac:dyDescent="0.3">
      <c r="A37" s="505" t="s">
        <v>1847</v>
      </c>
      <c r="B37" s="506" t="s">
        <v>1882</v>
      </c>
      <c r="C37" s="506" t="s">
        <v>457</v>
      </c>
      <c r="D37" s="506" t="s">
        <v>1849</v>
      </c>
      <c r="E37" s="506" t="s">
        <v>1878</v>
      </c>
      <c r="F37" s="506" t="s">
        <v>1879</v>
      </c>
      <c r="G37" s="510">
        <v>1</v>
      </c>
      <c r="H37" s="510">
        <v>59</v>
      </c>
      <c r="I37" s="506">
        <v>0.125</v>
      </c>
      <c r="J37" s="506">
        <v>59</v>
      </c>
      <c r="K37" s="510">
        <v>8</v>
      </c>
      <c r="L37" s="510">
        <v>472</v>
      </c>
      <c r="M37" s="506">
        <v>1</v>
      </c>
      <c r="N37" s="506">
        <v>59</v>
      </c>
      <c r="O37" s="510">
        <v>24</v>
      </c>
      <c r="P37" s="510">
        <v>1464</v>
      </c>
      <c r="Q37" s="527">
        <v>3.1016949152542375</v>
      </c>
      <c r="R37" s="511">
        <v>61</v>
      </c>
    </row>
    <row r="38" spans="1:18" ht="14.4" customHeight="1" x14ac:dyDescent="0.3">
      <c r="A38" s="505" t="s">
        <v>1847</v>
      </c>
      <c r="B38" s="506" t="s">
        <v>1901</v>
      </c>
      <c r="C38" s="506" t="s">
        <v>457</v>
      </c>
      <c r="D38" s="506" t="s">
        <v>1849</v>
      </c>
      <c r="E38" s="506" t="s">
        <v>1850</v>
      </c>
      <c r="F38" s="506" t="s">
        <v>1851</v>
      </c>
      <c r="G38" s="510"/>
      <c r="H38" s="510"/>
      <c r="I38" s="506"/>
      <c r="J38" s="506"/>
      <c r="K38" s="510">
        <v>1</v>
      </c>
      <c r="L38" s="510">
        <v>66</v>
      </c>
      <c r="M38" s="506">
        <v>1</v>
      </c>
      <c r="N38" s="506">
        <v>66</v>
      </c>
      <c r="O38" s="510"/>
      <c r="P38" s="510"/>
      <c r="Q38" s="527"/>
      <c r="R38" s="511"/>
    </row>
    <row r="39" spans="1:18" ht="14.4" customHeight="1" x14ac:dyDescent="0.3">
      <c r="A39" s="505" t="s">
        <v>1847</v>
      </c>
      <c r="B39" s="506" t="s">
        <v>1901</v>
      </c>
      <c r="C39" s="506" t="s">
        <v>457</v>
      </c>
      <c r="D39" s="506" t="s">
        <v>1849</v>
      </c>
      <c r="E39" s="506" t="s">
        <v>1852</v>
      </c>
      <c r="F39" s="506" t="s">
        <v>1853</v>
      </c>
      <c r="G39" s="510">
        <v>38</v>
      </c>
      <c r="H39" s="510">
        <v>1406</v>
      </c>
      <c r="I39" s="506">
        <v>0.42222222222222222</v>
      </c>
      <c r="J39" s="506">
        <v>37</v>
      </c>
      <c r="K39" s="510">
        <v>90</v>
      </c>
      <c r="L39" s="510">
        <v>3330</v>
      </c>
      <c r="M39" s="506">
        <v>1</v>
      </c>
      <c r="N39" s="506">
        <v>37</v>
      </c>
      <c r="O39" s="510">
        <v>49</v>
      </c>
      <c r="P39" s="510">
        <v>1862</v>
      </c>
      <c r="Q39" s="527">
        <v>0.55915915915915915</v>
      </c>
      <c r="R39" s="511">
        <v>38</v>
      </c>
    </row>
    <row r="40" spans="1:18" ht="14.4" customHeight="1" x14ac:dyDescent="0.3">
      <c r="A40" s="505" t="s">
        <v>1847</v>
      </c>
      <c r="B40" s="506" t="s">
        <v>1901</v>
      </c>
      <c r="C40" s="506" t="s">
        <v>457</v>
      </c>
      <c r="D40" s="506" t="s">
        <v>1849</v>
      </c>
      <c r="E40" s="506" t="s">
        <v>1902</v>
      </c>
      <c r="F40" s="506" t="s">
        <v>1903</v>
      </c>
      <c r="G40" s="510">
        <v>27</v>
      </c>
      <c r="H40" s="510">
        <v>27108</v>
      </c>
      <c r="I40" s="506">
        <v>2.9940357852882702</v>
      </c>
      <c r="J40" s="506">
        <v>1004</v>
      </c>
      <c r="K40" s="510">
        <v>9</v>
      </c>
      <c r="L40" s="510">
        <v>9054</v>
      </c>
      <c r="M40" s="506">
        <v>1</v>
      </c>
      <c r="N40" s="506">
        <v>1006</v>
      </c>
      <c r="O40" s="510"/>
      <c r="P40" s="510"/>
      <c r="Q40" s="527"/>
      <c r="R40" s="511"/>
    </row>
    <row r="41" spans="1:18" ht="14.4" customHeight="1" x14ac:dyDescent="0.3">
      <c r="A41" s="505" t="s">
        <v>1847</v>
      </c>
      <c r="B41" s="506" t="s">
        <v>1901</v>
      </c>
      <c r="C41" s="506" t="s">
        <v>457</v>
      </c>
      <c r="D41" s="506" t="s">
        <v>1849</v>
      </c>
      <c r="E41" s="506" t="s">
        <v>1862</v>
      </c>
      <c r="F41" s="506" t="s">
        <v>1863</v>
      </c>
      <c r="G41" s="510">
        <v>29</v>
      </c>
      <c r="H41" s="510">
        <v>966.62000000000023</v>
      </c>
      <c r="I41" s="506">
        <v>0.54714546092626781</v>
      </c>
      <c r="J41" s="506">
        <v>33.33172413793104</v>
      </c>
      <c r="K41" s="510">
        <v>53</v>
      </c>
      <c r="L41" s="510">
        <v>1766.6599999999999</v>
      </c>
      <c r="M41" s="506">
        <v>1</v>
      </c>
      <c r="N41" s="506">
        <v>33.333207547169806</v>
      </c>
      <c r="O41" s="510">
        <v>65</v>
      </c>
      <c r="P41" s="510">
        <v>2166.6699999999996</v>
      </c>
      <c r="Q41" s="527">
        <v>1.2264216091381477</v>
      </c>
      <c r="R41" s="511">
        <v>33.33338461538461</v>
      </c>
    </row>
    <row r="42" spans="1:18" ht="14.4" customHeight="1" x14ac:dyDescent="0.3">
      <c r="A42" s="505" t="s">
        <v>1847</v>
      </c>
      <c r="B42" s="506" t="s">
        <v>1901</v>
      </c>
      <c r="C42" s="506" t="s">
        <v>457</v>
      </c>
      <c r="D42" s="506" t="s">
        <v>1849</v>
      </c>
      <c r="E42" s="506" t="s">
        <v>1864</v>
      </c>
      <c r="F42" s="506" t="s">
        <v>1865</v>
      </c>
      <c r="G42" s="510">
        <v>29</v>
      </c>
      <c r="H42" s="510">
        <v>1073</v>
      </c>
      <c r="I42" s="506">
        <v>0.5178571428571429</v>
      </c>
      <c r="J42" s="506">
        <v>37</v>
      </c>
      <c r="K42" s="510">
        <v>56</v>
      </c>
      <c r="L42" s="510">
        <v>2072</v>
      </c>
      <c r="M42" s="506">
        <v>1</v>
      </c>
      <c r="N42" s="506">
        <v>37</v>
      </c>
      <c r="O42" s="510">
        <v>34</v>
      </c>
      <c r="P42" s="510">
        <v>1292</v>
      </c>
      <c r="Q42" s="527">
        <v>0.62355212355212353</v>
      </c>
      <c r="R42" s="511">
        <v>38</v>
      </c>
    </row>
    <row r="43" spans="1:18" ht="14.4" customHeight="1" x14ac:dyDescent="0.3">
      <c r="A43" s="505" t="s">
        <v>1847</v>
      </c>
      <c r="B43" s="506" t="s">
        <v>1901</v>
      </c>
      <c r="C43" s="506" t="s">
        <v>457</v>
      </c>
      <c r="D43" s="506" t="s">
        <v>1849</v>
      </c>
      <c r="E43" s="506" t="s">
        <v>1904</v>
      </c>
      <c r="F43" s="506" t="s">
        <v>1905</v>
      </c>
      <c r="G43" s="510">
        <v>75</v>
      </c>
      <c r="H43" s="510">
        <v>13275</v>
      </c>
      <c r="I43" s="506">
        <v>0.7688520792308583</v>
      </c>
      <c r="J43" s="506">
        <v>177</v>
      </c>
      <c r="K43" s="510">
        <v>97</v>
      </c>
      <c r="L43" s="510">
        <v>17266</v>
      </c>
      <c r="M43" s="506">
        <v>1</v>
      </c>
      <c r="N43" s="506">
        <v>178</v>
      </c>
      <c r="O43" s="510">
        <v>120</v>
      </c>
      <c r="P43" s="510">
        <v>21480</v>
      </c>
      <c r="Q43" s="527">
        <v>1.244063477354338</v>
      </c>
      <c r="R43" s="511">
        <v>179</v>
      </c>
    </row>
    <row r="44" spans="1:18" ht="14.4" customHeight="1" x14ac:dyDescent="0.3">
      <c r="A44" s="505" t="s">
        <v>1847</v>
      </c>
      <c r="B44" s="506" t="s">
        <v>1901</v>
      </c>
      <c r="C44" s="506" t="s">
        <v>457</v>
      </c>
      <c r="D44" s="506" t="s">
        <v>1849</v>
      </c>
      <c r="E44" s="506" t="s">
        <v>1872</v>
      </c>
      <c r="F44" s="506" t="s">
        <v>1873</v>
      </c>
      <c r="G44" s="510"/>
      <c r="H44" s="510"/>
      <c r="I44" s="506"/>
      <c r="J44" s="506"/>
      <c r="K44" s="510">
        <v>1</v>
      </c>
      <c r="L44" s="510">
        <v>74</v>
      </c>
      <c r="M44" s="506">
        <v>1</v>
      </c>
      <c r="N44" s="506">
        <v>74</v>
      </c>
      <c r="O44" s="510">
        <v>7</v>
      </c>
      <c r="P44" s="510">
        <v>525</v>
      </c>
      <c r="Q44" s="527">
        <v>7.0945945945945947</v>
      </c>
      <c r="R44" s="511">
        <v>75</v>
      </c>
    </row>
    <row r="45" spans="1:18" ht="14.4" customHeight="1" x14ac:dyDescent="0.3">
      <c r="A45" s="505" t="s">
        <v>1847</v>
      </c>
      <c r="B45" s="506" t="s">
        <v>1901</v>
      </c>
      <c r="C45" s="506" t="s">
        <v>457</v>
      </c>
      <c r="D45" s="506" t="s">
        <v>1849</v>
      </c>
      <c r="E45" s="506" t="s">
        <v>1874</v>
      </c>
      <c r="F45" s="506" t="s">
        <v>1875</v>
      </c>
      <c r="G45" s="510">
        <v>94</v>
      </c>
      <c r="H45" s="510">
        <v>20962</v>
      </c>
      <c r="I45" s="506">
        <v>0.6064516129032258</v>
      </c>
      <c r="J45" s="506">
        <v>223</v>
      </c>
      <c r="K45" s="510">
        <v>155</v>
      </c>
      <c r="L45" s="510">
        <v>34565</v>
      </c>
      <c r="M45" s="506">
        <v>1</v>
      </c>
      <c r="N45" s="506">
        <v>223</v>
      </c>
      <c r="O45" s="510">
        <v>170</v>
      </c>
      <c r="P45" s="510">
        <v>38420</v>
      </c>
      <c r="Q45" s="527">
        <v>1.1115290033270651</v>
      </c>
      <c r="R45" s="511">
        <v>226</v>
      </c>
    </row>
    <row r="46" spans="1:18" ht="14.4" customHeight="1" x14ac:dyDescent="0.3">
      <c r="A46" s="505" t="s">
        <v>1847</v>
      </c>
      <c r="B46" s="506" t="s">
        <v>1901</v>
      </c>
      <c r="C46" s="506" t="s">
        <v>457</v>
      </c>
      <c r="D46" s="506" t="s">
        <v>1849</v>
      </c>
      <c r="E46" s="506" t="s">
        <v>1876</v>
      </c>
      <c r="F46" s="506" t="s">
        <v>1877</v>
      </c>
      <c r="G46" s="510">
        <v>48</v>
      </c>
      <c r="H46" s="510">
        <v>3696</v>
      </c>
      <c r="I46" s="506">
        <v>0.36641221374045801</v>
      </c>
      <c r="J46" s="506">
        <v>77</v>
      </c>
      <c r="K46" s="510">
        <v>131</v>
      </c>
      <c r="L46" s="510">
        <v>10087</v>
      </c>
      <c r="M46" s="506">
        <v>1</v>
      </c>
      <c r="N46" s="506">
        <v>77</v>
      </c>
      <c r="O46" s="510">
        <v>130</v>
      </c>
      <c r="P46" s="510">
        <v>10140</v>
      </c>
      <c r="Q46" s="527">
        <v>1.0052542876970358</v>
      </c>
      <c r="R46" s="511">
        <v>78</v>
      </c>
    </row>
    <row r="47" spans="1:18" ht="14.4" customHeight="1" x14ac:dyDescent="0.3">
      <c r="A47" s="505" t="s">
        <v>1847</v>
      </c>
      <c r="B47" s="506" t="s">
        <v>1901</v>
      </c>
      <c r="C47" s="506" t="s">
        <v>457</v>
      </c>
      <c r="D47" s="506" t="s">
        <v>1849</v>
      </c>
      <c r="E47" s="506" t="s">
        <v>1878</v>
      </c>
      <c r="F47" s="506" t="s">
        <v>1879</v>
      </c>
      <c r="G47" s="510">
        <v>12</v>
      </c>
      <c r="H47" s="510">
        <v>708</v>
      </c>
      <c r="I47" s="506">
        <v>0.63157894736842102</v>
      </c>
      <c r="J47" s="506">
        <v>59</v>
      </c>
      <c r="K47" s="510">
        <v>19</v>
      </c>
      <c r="L47" s="510">
        <v>1121</v>
      </c>
      <c r="M47" s="506">
        <v>1</v>
      </c>
      <c r="N47" s="506">
        <v>59</v>
      </c>
      <c r="O47" s="510">
        <v>21</v>
      </c>
      <c r="P47" s="510">
        <v>1281</v>
      </c>
      <c r="Q47" s="527">
        <v>1.1427297056199821</v>
      </c>
      <c r="R47" s="511">
        <v>61</v>
      </c>
    </row>
    <row r="48" spans="1:18" ht="14.4" customHeight="1" x14ac:dyDescent="0.3">
      <c r="A48" s="505" t="s">
        <v>1847</v>
      </c>
      <c r="B48" s="506" t="s">
        <v>1901</v>
      </c>
      <c r="C48" s="506" t="s">
        <v>457</v>
      </c>
      <c r="D48" s="506" t="s">
        <v>1849</v>
      </c>
      <c r="E48" s="506" t="s">
        <v>1906</v>
      </c>
      <c r="F48" s="506" t="s">
        <v>1907</v>
      </c>
      <c r="G48" s="510">
        <v>19</v>
      </c>
      <c r="H48" s="510">
        <v>6745</v>
      </c>
      <c r="I48" s="506">
        <v>0.35849056603773582</v>
      </c>
      <c r="J48" s="506">
        <v>355</v>
      </c>
      <c r="K48" s="510">
        <v>53</v>
      </c>
      <c r="L48" s="510">
        <v>18815</v>
      </c>
      <c r="M48" s="506">
        <v>1</v>
      </c>
      <c r="N48" s="506">
        <v>355</v>
      </c>
      <c r="O48" s="510">
        <v>44</v>
      </c>
      <c r="P48" s="510">
        <v>15752</v>
      </c>
      <c r="Q48" s="527">
        <v>0.83720435822482064</v>
      </c>
      <c r="R48" s="511">
        <v>358</v>
      </c>
    </row>
    <row r="49" spans="1:18" ht="14.4" customHeight="1" x14ac:dyDescent="0.3">
      <c r="A49" s="505" t="s">
        <v>1847</v>
      </c>
      <c r="B49" s="506" t="s">
        <v>1901</v>
      </c>
      <c r="C49" s="506" t="s">
        <v>457</v>
      </c>
      <c r="D49" s="506" t="s">
        <v>1849</v>
      </c>
      <c r="E49" s="506" t="s">
        <v>1908</v>
      </c>
      <c r="F49" s="506" t="s">
        <v>1909</v>
      </c>
      <c r="G49" s="510"/>
      <c r="H49" s="510"/>
      <c r="I49" s="506"/>
      <c r="J49" s="506"/>
      <c r="K49" s="510">
        <v>14</v>
      </c>
      <c r="L49" s="510">
        <v>9828</v>
      </c>
      <c r="M49" s="506">
        <v>1</v>
      </c>
      <c r="N49" s="506">
        <v>702</v>
      </c>
      <c r="O49" s="510">
        <v>6</v>
      </c>
      <c r="P49" s="510">
        <v>4242</v>
      </c>
      <c r="Q49" s="527">
        <v>0.43162393162393164</v>
      </c>
      <c r="R49" s="511">
        <v>707</v>
      </c>
    </row>
    <row r="50" spans="1:18" ht="14.4" customHeight="1" x14ac:dyDescent="0.3">
      <c r="A50" s="505" t="s">
        <v>1847</v>
      </c>
      <c r="B50" s="506" t="s">
        <v>1901</v>
      </c>
      <c r="C50" s="506" t="s">
        <v>1737</v>
      </c>
      <c r="D50" s="506" t="s">
        <v>1849</v>
      </c>
      <c r="E50" s="506" t="s">
        <v>1852</v>
      </c>
      <c r="F50" s="506" t="s">
        <v>1853</v>
      </c>
      <c r="G50" s="510"/>
      <c r="H50" s="510"/>
      <c r="I50" s="506"/>
      <c r="J50" s="506"/>
      <c r="K50" s="510">
        <v>1</v>
      </c>
      <c r="L50" s="510">
        <v>37</v>
      </c>
      <c r="M50" s="506">
        <v>1</v>
      </c>
      <c r="N50" s="506">
        <v>37</v>
      </c>
      <c r="O50" s="510"/>
      <c r="P50" s="510"/>
      <c r="Q50" s="527"/>
      <c r="R50" s="511"/>
    </row>
    <row r="51" spans="1:18" ht="14.4" customHeight="1" x14ac:dyDescent="0.3">
      <c r="A51" s="505" t="s">
        <v>1847</v>
      </c>
      <c r="B51" s="506" t="s">
        <v>1910</v>
      </c>
      <c r="C51" s="506" t="s">
        <v>457</v>
      </c>
      <c r="D51" s="506" t="s">
        <v>1849</v>
      </c>
      <c r="E51" s="506" t="s">
        <v>1911</v>
      </c>
      <c r="F51" s="506" t="s">
        <v>1912</v>
      </c>
      <c r="G51" s="510">
        <v>23</v>
      </c>
      <c r="H51" s="510">
        <v>4071</v>
      </c>
      <c r="I51" s="506"/>
      <c r="J51" s="506">
        <v>177</v>
      </c>
      <c r="K51" s="510"/>
      <c r="L51" s="510"/>
      <c r="M51" s="506"/>
      <c r="N51" s="506"/>
      <c r="O51" s="510">
        <v>1</v>
      </c>
      <c r="P51" s="510">
        <v>179</v>
      </c>
      <c r="Q51" s="527"/>
      <c r="R51" s="511">
        <v>179</v>
      </c>
    </row>
    <row r="52" spans="1:18" ht="14.4" customHeight="1" x14ac:dyDescent="0.3">
      <c r="A52" s="505" t="s">
        <v>1847</v>
      </c>
      <c r="B52" s="506" t="s">
        <v>1910</v>
      </c>
      <c r="C52" s="506" t="s">
        <v>457</v>
      </c>
      <c r="D52" s="506" t="s">
        <v>1849</v>
      </c>
      <c r="E52" s="506" t="s">
        <v>1913</v>
      </c>
      <c r="F52" s="506" t="s">
        <v>1914</v>
      </c>
      <c r="G52" s="510">
        <v>7</v>
      </c>
      <c r="H52" s="510">
        <v>812</v>
      </c>
      <c r="I52" s="506"/>
      <c r="J52" s="506">
        <v>116</v>
      </c>
      <c r="K52" s="510"/>
      <c r="L52" s="510"/>
      <c r="M52" s="506"/>
      <c r="N52" s="506"/>
      <c r="O52" s="510"/>
      <c r="P52" s="510"/>
      <c r="Q52" s="527"/>
      <c r="R52" s="511"/>
    </row>
    <row r="53" spans="1:18" ht="14.4" customHeight="1" x14ac:dyDescent="0.3">
      <c r="A53" s="505" t="s">
        <v>1847</v>
      </c>
      <c r="B53" s="506" t="s">
        <v>1910</v>
      </c>
      <c r="C53" s="506" t="s">
        <v>457</v>
      </c>
      <c r="D53" s="506" t="s">
        <v>1849</v>
      </c>
      <c r="E53" s="506" t="s">
        <v>1864</v>
      </c>
      <c r="F53" s="506" t="s">
        <v>1865</v>
      </c>
      <c r="G53" s="510">
        <v>1</v>
      </c>
      <c r="H53" s="510">
        <v>37</v>
      </c>
      <c r="I53" s="506"/>
      <c r="J53" s="506">
        <v>37</v>
      </c>
      <c r="K53" s="510"/>
      <c r="L53" s="510"/>
      <c r="M53" s="506"/>
      <c r="N53" s="506"/>
      <c r="O53" s="510"/>
      <c r="P53" s="510"/>
      <c r="Q53" s="527"/>
      <c r="R53" s="511"/>
    </row>
    <row r="54" spans="1:18" ht="14.4" customHeight="1" x14ac:dyDescent="0.3">
      <c r="A54" s="505" t="s">
        <v>1847</v>
      </c>
      <c r="B54" s="506" t="s">
        <v>1910</v>
      </c>
      <c r="C54" s="506" t="s">
        <v>457</v>
      </c>
      <c r="D54" s="506" t="s">
        <v>1849</v>
      </c>
      <c r="E54" s="506" t="s">
        <v>1915</v>
      </c>
      <c r="F54" s="506" t="s">
        <v>1916</v>
      </c>
      <c r="G54" s="510">
        <v>52</v>
      </c>
      <c r="H54" s="510">
        <v>18460</v>
      </c>
      <c r="I54" s="506"/>
      <c r="J54" s="506">
        <v>355</v>
      </c>
      <c r="K54" s="510"/>
      <c r="L54" s="510"/>
      <c r="M54" s="506"/>
      <c r="N54" s="506"/>
      <c r="O54" s="510"/>
      <c r="P54" s="510"/>
      <c r="Q54" s="527"/>
      <c r="R54" s="511"/>
    </row>
    <row r="55" spans="1:18" ht="14.4" customHeight="1" x14ac:dyDescent="0.3">
      <c r="A55" s="505" t="s">
        <v>1847</v>
      </c>
      <c r="B55" s="506" t="s">
        <v>1910</v>
      </c>
      <c r="C55" s="506" t="s">
        <v>457</v>
      </c>
      <c r="D55" s="506" t="s">
        <v>1849</v>
      </c>
      <c r="E55" s="506" t="s">
        <v>1917</v>
      </c>
      <c r="F55" s="506" t="s">
        <v>1918</v>
      </c>
      <c r="G55" s="510">
        <v>14</v>
      </c>
      <c r="H55" s="510">
        <v>9814</v>
      </c>
      <c r="I55" s="506"/>
      <c r="J55" s="506">
        <v>701</v>
      </c>
      <c r="K55" s="510"/>
      <c r="L55" s="510"/>
      <c r="M55" s="506"/>
      <c r="N55" s="506"/>
      <c r="O55" s="510"/>
      <c r="P55" s="510"/>
      <c r="Q55" s="527"/>
      <c r="R55" s="511"/>
    </row>
    <row r="56" spans="1:18" ht="14.4" customHeight="1" x14ac:dyDescent="0.3">
      <c r="A56" s="505" t="s">
        <v>1847</v>
      </c>
      <c r="B56" s="506" t="s">
        <v>1910</v>
      </c>
      <c r="C56" s="506" t="s">
        <v>457</v>
      </c>
      <c r="D56" s="506" t="s">
        <v>1849</v>
      </c>
      <c r="E56" s="506" t="s">
        <v>1874</v>
      </c>
      <c r="F56" s="506" t="s">
        <v>1875</v>
      </c>
      <c r="G56" s="510">
        <v>46</v>
      </c>
      <c r="H56" s="510">
        <v>10258</v>
      </c>
      <c r="I56" s="506"/>
      <c r="J56" s="506">
        <v>223</v>
      </c>
      <c r="K56" s="510"/>
      <c r="L56" s="510"/>
      <c r="M56" s="506"/>
      <c r="N56" s="506"/>
      <c r="O56" s="510"/>
      <c r="P56" s="510"/>
      <c r="Q56" s="527"/>
      <c r="R56" s="511"/>
    </row>
    <row r="57" spans="1:18" ht="14.4" customHeight="1" x14ac:dyDescent="0.3">
      <c r="A57" s="505" t="s">
        <v>1847</v>
      </c>
      <c r="B57" s="506" t="s">
        <v>1910</v>
      </c>
      <c r="C57" s="506" t="s">
        <v>457</v>
      </c>
      <c r="D57" s="506" t="s">
        <v>1849</v>
      </c>
      <c r="E57" s="506" t="s">
        <v>1876</v>
      </c>
      <c r="F57" s="506" t="s">
        <v>1877</v>
      </c>
      <c r="G57" s="510">
        <v>81</v>
      </c>
      <c r="H57" s="510">
        <v>6237</v>
      </c>
      <c r="I57" s="506"/>
      <c r="J57" s="506">
        <v>77</v>
      </c>
      <c r="K57" s="510"/>
      <c r="L57" s="510"/>
      <c r="M57" s="506"/>
      <c r="N57" s="506"/>
      <c r="O57" s="510">
        <v>1</v>
      </c>
      <c r="P57" s="510">
        <v>78</v>
      </c>
      <c r="Q57" s="527"/>
      <c r="R57" s="511">
        <v>78</v>
      </c>
    </row>
    <row r="58" spans="1:18" ht="14.4" customHeight="1" x14ac:dyDescent="0.3">
      <c r="A58" s="505" t="s">
        <v>1847</v>
      </c>
      <c r="B58" s="506" t="s">
        <v>1910</v>
      </c>
      <c r="C58" s="506" t="s">
        <v>457</v>
      </c>
      <c r="D58" s="506" t="s">
        <v>1849</v>
      </c>
      <c r="E58" s="506" t="s">
        <v>1919</v>
      </c>
      <c r="F58" s="506" t="s">
        <v>1920</v>
      </c>
      <c r="G58" s="510">
        <v>31</v>
      </c>
      <c r="H58" s="510">
        <v>6913</v>
      </c>
      <c r="I58" s="506"/>
      <c r="J58" s="506">
        <v>223</v>
      </c>
      <c r="K58" s="510"/>
      <c r="L58" s="510"/>
      <c r="M58" s="506"/>
      <c r="N58" s="506"/>
      <c r="O58" s="510">
        <v>1</v>
      </c>
      <c r="P58" s="510">
        <v>226</v>
      </c>
      <c r="Q58" s="527"/>
      <c r="R58" s="511">
        <v>226</v>
      </c>
    </row>
    <row r="59" spans="1:18" ht="14.4" customHeight="1" x14ac:dyDescent="0.3">
      <c r="A59" s="505" t="s">
        <v>1847</v>
      </c>
      <c r="B59" s="506" t="s">
        <v>1921</v>
      </c>
      <c r="C59" s="506" t="s">
        <v>462</v>
      </c>
      <c r="D59" s="506" t="s">
        <v>1849</v>
      </c>
      <c r="E59" s="506" t="s">
        <v>1922</v>
      </c>
      <c r="F59" s="506" t="s">
        <v>1923</v>
      </c>
      <c r="G59" s="510"/>
      <c r="H59" s="510"/>
      <c r="I59" s="506"/>
      <c r="J59" s="506"/>
      <c r="K59" s="510">
        <v>1</v>
      </c>
      <c r="L59" s="510">
        <v>178</v>
      </c>
      <c r="M59" s="506">
        <v>1</v>
      </c>
      <c r="N59" s="506">
        <v>178</v>
      </c>
      <c r="O59" s="510"/>
      <c r="P59" s="510"/>
      <c r="Q59" s="527"/>
      <c r="R59" s="511"/>
    </row>
    <row r="60" spans="1:18" ht="14.4" customHeight="1" x14ac:dyDescent="0.3">
      <c r="A60" s="505" t="s">
        <v>1847</v>
      </c>
      <c r="B60" s="506" t="s">
        <v>1921</v>
      </c>
      <c r="C60" s="506" t="s">
        <v>462</v>
      </c>
      <c r="D60" s="506" t="s">
        <v>1849</v>
      </c>
      <c r="E60" s="506" t="s">
        <v>1862</v>
      </c>
      <c r="F60" s="506" t="s">
        <v>1863</v>
      </c>
      <c r="G60" s="510"/>
      <c r="H60" s="510"/>
      <c r="I60" s="506"/>
      <c r="J60" s="506"/>
      <c r="K60" s="510">
        <v>2</v>
      </c>
      <c r="L60" s="510">
        <v>66.67</v>
      </c>
      <c r="M60" s="506">
        <v>1</v>
      </c>
      <c r="N60" s="506">
        <v>33.335000000000001</v>
      </c>
      <c r="O60" s="510">
        <v>2</v>
      </c>
      <c r="P60" s="510">
        <v>66.66</v>
      </c>
      <c r="Q60" s="527">
        <v>0.99985000749962494</v>
      </c>
      <c r="R60" s="511">
        <v>33.33</v>
      </c>
    </row>
    <row r="61" spans="1:18" ht="14.4" customHeight="1" x14ac:dyDescent="0.3">
      <c r="A61" s="505" t="s">
        <v>1847</v>
      </c>
      <c r="B61" s="506" t="s">
        <v>1921</v>
      </c>
      <c r="C61" s="506" t="s">
        <v>462</v>
      </c>
      <c r="D61" s="506" t="s">
        <v>1849</v>
      </c>
      <c r="E61" s="506" t="s">
        <v>1924</v>
      </c>
      <c r="F61" s="506" t="s">
        <v>1925</v>
      </c>
      <c r="G61" s="510"/>
      <c r="H61" s="510"/>
      <c r="I61" s="506"/>
      <c r="J61" s="506"/>
      <c r="K61" s="510">
        <v>1</v>
      </c>
      <c r="L61" s="510">
        <v>702</v>
      </c>
      <c r="M61" s="506">
        <v>1</v>
      </c>
      <c r="N61" s="506">
        <v>702</v>
      </c>
      <c r="O61" s="510">
        <v>2</v>
      </c>
      <c r="P61" s="510">
        <v>1414</v>
      </c>
      <c r="Q61" s="527">
        <v>2.0142450142450143</v>
      </c>
      <c r="R61" s="511">
        <v>707</v>
      </c>
    </row>
    <row r="62" spans="1:18" ht="14.4" customHeight="1" x14ac:dyDescent="0.3">
      <c r="A62" s="505" t="s">
        <v>1926</v>
      </c>
      <c r="B62" s="506" t="s">
        <v>1927</v>
      </c>
      <c r="C62" s="506" t="s">
        <v>457</v>
      </c>
      <c r="D62" s="506" t="s">
        <v>1849</v>
      </c>
      <c r="E62" s="506" t="s">
        <v>1928</v>
      </c>
      <c r="F62" s="506" t="s">
        <v>1929</v>
      </c>
      <c r="G62" s="510">
        <v>76</v>
      </c>
      <c r="H62" s="510">
        <v>12464</v>
      </c>
      <c r="I62" s="506">
        <v>12.666666666666666</v>
      </c>
      <c r="J62" s="506">
        <v>164</v>
      </c>
      <c r="K62" s="510">
        <v>6</v>
      </c>
      <c r="L62" s="510">
        <v>984</v>
      </c>
      <c r="M62" s="506">
        <v>1</v>
      </c>
      <c r="N62" s="506">
        <v>164</v>
      </c>
      <c r="O62" s="510">
        <v>5</v>
      </c>
      <c r="P62" s="510">
        <v>835</v>
      </c>
      <c r="Q62" s="527">
        <v>0.84857723577235777</v>
      </c>
      <c r="R62" s="511">
        <v>167</v>
      </c>
    </row>
    <row r="63" spans="1:18" ht="14.4" customHeight="1" x14ac:dyDescent="0.3">
      <c r="A63" s="505" t="s">
        <v>1926</v>
      </c>
      <c r="B63" s="506" t="s">
        <v>1927</v>
      </c>
      <c r="C63" s="506" t="s">
        <v>457</v>
      </c>
      <c r="D63" s="506" t="s">
        <v>1849</v>
      </c>
      <c r="E63" s="506" t="s">
        <v>1930</v>
      </c>
      <c r="F63" s="506" t="s">
        <v>1931</v>
      </c>
      <c r="G63" s="510">
        <v>1227</v>
      </c>
      <c r="H63" s="510">
        <v>105522</v>
      </c>
      <c r="I63" s="506">
        <v>0.64378797862215387</v>
      </c>
      <c r="J63" s="506">
        <v>86</v>
      </c>
      <c r="K63" s="510">
        <v>1884</v>
      </c>
      <c r="L63" s="510">
        <v>163908</v>
      </c>
      <c r="M63" s="506">
        <v>1</v>
      </c>
      <c r="N63" s="506">
        <v>87</v>
      </c>
      <c r="O63" s="510">
        <v>2081</v>
      </c>
      <c r="P63" s="510">
        <v>185209</v>
      </c>
      <c r="Q63" s="527">
        <v>1.1299570490763111</v>
      </c>
      <c r="R63" s="511">
        <v>89</v>
      </c>
    </row>
    <row r="64" spans="1:18" ht="14.4" customHeight="1" x14ac:dyDescent="0.3">
      <c r="A64" s="505" t="s">
        <v>1926</v>
      </c>
      <c r="B64" s="506" t="s">
        <v>1927</v>
      </c>
      <c r="C64" s="506" t="s">
        <v>457</v>
      </c>
      <c r="D64" s="506" t="s">
        <v>1849</v>
      </c>
      <c r="E64" s="506" t="s">
        <v>1932</v>
      </c>
      <c r="F64" s="506" t="s">
        <v>1933</v>
      </c>
      <c r="G64" s="510">
        <v>829</v>
      </c>
      <c r="H64" s="510">
        <v>67149</v>
      </c>
      <c r="I64" s="506">
        <v>0.5904039249476849</v>
      </c>
      <c r="J64" s="506">
        <v>81</v>
      </c>
      <c r="K64" s="510">
        <v>1387</v>
      </c>
      <c r="L64" s="510">
        <v>113734</v>
      </c>
      <c r="M64" s="506">
        <v>1</v>
      </c>
      <c r="N64" s="506">
        <v>82</v>
      </c>
      <c r="O64" s="510">
        <v>1248</v>
      </c>
      <c r="P64" s="510">
        <v>104832</v>
      </c>
      <c r="Q64" s="527">
        <v>0.92172964988481898</v>
      </c>
      <c r="R64" s="511">
        <v>84</v>
      </c>
    </row>
    <row r="65" spans="1:18" ht="14.4" customHeight="1" x14ac:dyDescent="0.3">
      <c r="A65" s="505" t="s">
        <v>1926</v>
      </c>
      <c r="B65" s="506" t="s">
        <v>1927</v>
      </c>
      <c r="C65" s="506" t="s">
        <v>457</v>
      </c>
      <c r="D65" s="506" t="s">
        <v>1849</v>
      </c>
      <c r="E65" s="506" t="s">
        <v>1934</v>
      </c>
      <c r="F65" s="506" t="s">
        <v>1935</v>
      </c>
      <c r="G65" s="510">
        <v>21</v>
      </c>
      <c r="H65" s="510">
        <v>10920</v>
      </c>
      <c r="I65" s="506">
        <v>0.11031417314880292</v>
      </c>
      <c r="J65" s="506">
        <v>520</v>
      </c>
      <c r="K65" s="510">
        <v>190</v>
      </c>
      <c r="L65" s="510">
        <v>98990</v>
      </c>
      <c r="M65" s="506">
        <v>1</v>
      </c>
      <c r="N65" s="506">
        <v>521</v>
      </c>
      <c r="O65" s="510">
        <v>575</v>
      </c>
      <c r="P65" s="510">
        <v>301300</v>
      </c>
      <c r="Q65" s="527">
        <v>3.0437417921002123</v>
      </c>
      <c r="R65" s="511">
        <v>524</v>
      </c>
    </row>
    <row r="66" spans="1:18" ht="14.4" customHeight="1" x14ac:dyDescent="0.3">
      <c r="A66" s="505" t="s">
        <v>1926</v>
      </c>
      <c r="B66" s="506" t="s">
        <v>1927</v>
      </c>
      <c r="C66" s="506" t="s">
        <v>457</v>
      </c>
      <c r="D66" s="506" t="s">
        <v>1849</v>
      </c>
      <c r="E66" s="506" t="s">
        <v>1936</v>
      </c>
      <c r="F66" s="506" t="s">
        <v>1937</v>
      </c>
      <c r="G66" s="510"/>
      <c r="H66" s="510"/>
      <c r="I66" s="506"/>
      <c r="J66" s="506"/>
      <c r="K66" s="510">
        <v>2</v>
      </c>
      <c r="L66" s="510">
        <v>164</v>
      </c>
      <c r="M66" s="506">
        <v>1</v>
      </c>
      <c r="N66" s="506">
        <v>82</v>
      </c>
      <c r="O66" s="510"/>
      <c r="P66" s="510"/>
      <c r="Q66" s="527"/>
      <c r="R66" s="511"/>
    </row>
    <row r="67" spans="1:18" ht="14.4" customHeight="1" x14ac:dyDescent="0.3">
      <c r="A67" s="505" t="s">
        <v>1926</v>
      </c>
      <c r="B67" s="506" t="s">
        <v>1927</v>
      </c>
      <c r="C67" s="506" t="s">
        <v>457</v>
      </c>
      <c r="D67" s="506" t="s">
        <v>1849</v>
      </c>
      <c r="E67" s="506" t="s">
        <v>1938</v>
      </c>
      <c r="F67" s="506" t="s">
        <v>1939</v>
      </c>
      <c r="G67" s="510">
        <v>99</v>
      </c>
      <c r="H67" s="510">
        <v>40590</v>
      </c>
      <c r="I67" s="506">
        <v>1.4963503649635037</v>
      </c>
      <c r="J67" s="506">
        <v>410</v>
      </c>
      <c r="K67" s="510">
        <v>66</v>
      </c>
      <c r="L67" s="510">
        <v>27126</v>
      </c>
      <c r="M67" s="506">
        <v>1</v>
      </c>
      <c r="N67" s="506">
        <v>411</v>
      </c>
      <c r="O67" s="510">
        <v>94</v>
      </c>
      <c r="P67" s="510">
        <v>38916</v>
      </c>
      <c r="Q67" s="527">
        <v>1.4346383543463836</v>
      </c>
      <c r="R67" s="511">
        <v>414</v>
      </c>
    </row>
    <row r="68" spans="1:18" ht="14.4" customHeight="1" x14ac:dyDescent="0.3">
      <c r="A68" s="505" t="s">
        <v>1926</v>
      </c>
      <c r="B68" s="506" t="s">
        <v>1927</v>
      </c>
      <c r="C68" s="506" t="s">
        <v>457</v>
      </c>
      <c r="D68" s="506" t="s">
        <v>1849</v>
      </c>
      <c r="E68" s="506" t="s">
        <v>1940</v>
      </c>
      <c r="F68" s="506" t="s">
        <v>1941</v>
      </c>
      <c r="G68" s="510">
        <v>372</v>
      </c>
      <c r="H68" s="510">
        <v>30132</v>
      </c>
      <c r="I68" s="506">
        <v>0.55091966212015941</v>
      </c>
      <c r="J68" s="506">
        <v>81</v>
      </c>
      <c r="K68" s="510">
        <v>667</v>
      </c>
      <c r="L68" s="510">
        <v>54694</v>
      </c>
      <c r="M68" s="506">
        <v>1</v>
      </c>
      <c r="N68" s="506">
        <v>82</v>
      </c>
      <c r="O68" s="510">
        <v>577</v>
      </c>
      <c r="P68" s="510">
        <v>48468</v>
      </c>
      <c r="Q68" s="527">
        <v>0.88616667276118044</v>
      </c>
      <c r="R68" s="511">
        <v>84</v>
      </c>
    </row>
    <row r="69" spans="1:18" ht="14.4" customHeight="1" x14ac:dyDescent="0.3">
      <c r="A69" s="505" t="s">
        <v>1926</v>
      </c>
      <c r="B69" s="506" t="s">
        <v>1927</v>
      </c>
      <c r="C69" s="506" t="s">
        <v>457</v>
      </c>
      <c r="D69" s="506" t="s">
        <v>1849</v>
      </c>
      <c r="E69" s="506" t="s">
        <v>1942</v>
      </c>
      <c r="F69" s="506" t="s">
        <v>1943</v>
      </c>
      <c r="G69" s="510">
        <v>35</v>
      </c>
      <c r="H69" s="510">
        <v>3780</v>
      </c>
      <c r="I69" s="506">
        <v>2.1674311926605503</v>
      </c>
      <c r="J69" s="506">
        <v>108</v>
      </c>
      <c r="K69" s="510">
        <v>16</v>
      </c>
      <c r="L69" s="510">
        <v>1744</v>
      </c>
      <c r="M69" s="506">
        <v>1</v>
      </c>
      <c r="N69" s="506">
        <v>109</v>
      </c>
      <c r="O69" s="510">
        <v>27</v>
      </c>
      <c r="P69" s="510">
        <v>2997</v>
      </c>
      <c r="Q69" s="527">
        <v>1.7184633027522935</v>
      </c>
      <c r="R69" s="511">
        <v>111</v>
      </c>
    </row>
    <row r="70" spans="1:18" ht="14.4" customHeight="1" x14ac:dyDescent="0.3">
      <c r="A70" s="505" t="s">
        <v>1926</v>
      </c>
      <c r="B70" s="506" t="s">
        <v>1927</v>
      </c>
      <c r="C70" s="506" t="s">
        <v>457</v>
      </c>
      <c r="D70" s="506" t="s">
        <v>1849</v>
      </c>
      <c r="E70" s="506" t="s">
        <v>1944</v>
      </c>
      <c r="F70" s="506" t="s">
        <v>1945</v>
      </c>
      <c r="G70" s="510">
        <v>510</v>
      </c>
      <c r="H70" s="510">
        <v>34170</v>
      </c>
      <c r="I70" s="506">
        <v>0.80528846153846156</v>
      </c>
      <c r="J70" s="506">
        <v>67</v>
      </c>
      <c r="K70" s="510">
        <v>624</v>
      </c>
      <c r="L70" s="510">
        <v>42432</v>
      </c>
      <c r="M70" s="506">
        <v>1</v>
      </c>
      <c r="N70" s="506">
        <v>68</v>
      </c>
      <c r="O70" s="510">
        <v>193</v>
      </c>
      <c r="P70" s="510">
        <v>13317</v>
      </c>
      <c r="Q70" s="527">
        <v>0.3138433257918552</v>
      </c>
      <c r="R70" s="511">
        <v>69</v>
      </c>
    </row>
    <row r="71" spans="1:18" ht="14.4" customHeight="1" x14ac:dyDescent="0.3">
      <c r="A71" s="505" t="s">
        <v>1926</v>
      </c>
      <c r="B71" s="506" t="s">
        <v>1927</v>
      </c>
      <c r="C71" s="506" t="s">
        <v>457</v>
      </c>
      <c r="D71" s="506" t="s">
        <v>1849</v>
      </c>
      <c r="E71" s="506" t="s">
        <v>1946</v>
      </c>
      <c r="F71" s="506" t="s">
        <v>1947</v>
      </c>
      <c r="G71" s="510">
        <v>131</v>
      </c>
      <c r="H71" s="510">
        <v>36418</v>
      </c>
      <c r="I71" s="506">
        <v>1.1491228070175439</v>
      </c>
      <c r="J71" s="506">
        <v>278</v>
      </c>
      <c r="K71" s="510">
        <v>114</v>
      </c>
      <c r="L71" s="510">
        <v>31692</v>
      </c>
      <c r="M71" s="506">
        <v>1</v>
      </c>
      <c r="N71" s="506">
        <v>278</v>
      </c>
      <c r="O71" s="510">
        <v>4</v>
      </c>
      <c r="P71" s="510">
        <v>1120</v>
      </c>
      <c r="Q71" s="527">
        <v>3.5340148933484791E-2</v>
      </c>
      <c r="R71" s="511">
        <v>280</v>
      </c>
    </row>
    <row r="72" spans="1:18" ht="14.4" customHeight="1" x14ac:dyDescent="0.3">
      <c r="A72" s="505" t="s">
        <v>1926</v>
      </c>
      <c r="B72" s="506" t="s">
        <v>1927</v>
      </c>
      <c r="C72" s="506" t="s">
        <v>457</v>
      </c>
      <c r="D72" s="506" t="s">
        <v>1849</v>
      </c>
      <c r="E72" s="506" t="s">
        <v>1948</v>
      </c>
      <c r="F72" s="506" t="s">
        <v>1949</v>
      </c>
      <c r="G72" s="510">
        <v>27</v>
      </c>
      <c r="H72" s="510">
        <v>7776</v>
      </c>
      <c r="I72" s="506">
        <v>13.5</v>
      </c>
      <c r="J72" s="506">
        <v>288</v>
      </c>
      <c r="K72" s="510">
        <v>2</v>
      </c>
      <c r="L72" s="510">
        <v>576</v>
      </c>
      <c r="M72" s="506">
        <v>1</v>
      </c>
      <c r="N72" s="506">
        <v>288</v>
      </c>
      <c r="O72" s="510"/>
      <c r="P72" s="510"/>
      <c r="Q72" s="527"/>
      <c r="R72" s="511"/>
    </row>
    <row r="73" spans="1:18" ht="14.4" customHeight="1" thickBot="1" x14ac:dyDescent="0.35">
      <c r="A73" s="512" t="s">
        <v>1926</v>
      </c>
      <c r="B73" s="513" t="s">
        <v>1927</v>
      </c>
      <c r="C73" s="513" t="s">
        <v>457</v>
      </c>
      <c r="D73" s="513" t="s">
        <v>1849</v>
      </c>
      <c r="E73" s="513" t="s">
        <v>1950</v>
      </c>
      <c r="F73" s="513" t="s">
        <v>1951</v>
      </c>
      <c r="G73" s="517">
        <v>24</v>
      </c>
      <c r="H73" s="517">
        <v>3936</v>
      </c>
      <c r="I73" s="513">
        <v>8</v>
      </c>
      <c r="J73" s="513">
        <v>164</v>
      </c>
      <c r="K73" s="517">
        <v>3</v>
      </c>
      <c r="L73" s="517">
        <v>492</v>
      </c>
      <c r="M73" s="513">
        <v>1</v>
      </c>
      <c r="N73" s="513">
        <v>164</v>
      </c>
      <c r="O73" s="517">
        <v>4</v>
      </c>
      <c r="P73" s="517">
        <v>668</v>
      </c>
      <c r="Q73" s="529">
        <v>1.3577235772357723</v>
      </c>
      <c r="R73" s="518">
        <v>167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5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1953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7229</v>
      </c>
      <c r="I3" s="103">
        <f t="shared" si="0"/>
        <v>1305132.8400000001</v>
      </c>
      <c r="J3" s="74"/>
      <c r="K3" s="74"/>
      <c r="L3" s="103">
        <f t="shared" si="0"/>
        <v>11089</v>
      </c>
      <c r="M3" s="103">
        <f t="shared" si="0"/>
        <v>1804195.4599999997</v>
      </c>
      <c r="N3" s="74"/>
      <c r="O3" s="74"/>
      <c r="P3" s="103">
        <f t="shared" si="0"/>
        <v>12168</v>
      </c>
      <c r="Q3" s="103">
        <f t="shared" si="0"/>
        <v>2236865.9700000002</v>
      </c>
      <c r="R3" s="75">
        <f>IF(M3=0,0,Q3/M3)</f>
        <v>1.2398135454791581</v>
      </c>
      <c r="S3" s="104">
        <f>IF(P3=0,0,Q3/P3)</f>
        <v>183.83185157790928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28"/>
      <c r="B5" s="628"/>
      <c r="C5" s="629"/>
      <c r="D5" s="638"/>
      <c r="E5" s="630"/>
      <c r="F5" s="631"/>
      <c r="G5" s="632"/>
      <c r="H5" s="633" t="s">
        <v>71</v>
      </c>
      <c r="I5" s="634" t="s">
        <v>14</v>
      </c>
      <c r="J5" s="635"/>
      <c r="K5" s="635"/>
      <c r="L5" s="633" t="s">
        <v>71</v>
      </c>
      <c r="M5" s="634" t="s">
        <v>14</v>
      </c>
      <c r="N5" s="635"/>
      <c r="O5" s="635"/>
      <c r="P5" s="633" t="s">
        <v>71</v>
      </c>
      <c r="Q5" s="634" t="s">
        <v>14</v>
      </c>
      <c r="R5" s="636"/>
      <c r="S5" s="637"/>
    </row>
    <row r="6" spans="1:19" ht="14.4" customHeight="1" x14ac:dyDescent="0.3">
      <c r="A6" s="564" t="s">
        <v>1847</v>
      </c>
      <c r="B6" s="565" t="s">
        <v>1848</v>
      </c>
      <c r="C6" s="565" t="s">
        <v>457</v>
      </c>
      <c r="D6" s="565" t="s">
        <v>1821</v>
      </c>
      <c r="E6" s="565" t="s">
        <v>1849</v>
      </c>
      <c r="F6" s="565" t="s">
        <v>1852</v>
      </c>
      <c r="G6" s="565" t="s">
        <v>1853</v>
      </c>
      <c r="H6" s="116"/>
      <c r="I6" s="116"/>
      <c r="J6" s="565"/>
      <c r="K6" s="565"/>
      <c r="L6" s="116"/>
      <c r="M6" s="116"/>
      <c r="N6" s="565"/>
      <c r="O6" s="565"/>
      <c r="P6" s="116">
        <v>4</v>
      </c>
      <c r="Q6" s="116">
        <v>152</v>
      </c>
      <c r="R6" s="570"/>
      <c r="S6" s="581">
        <v>38</v>
      </c>
    </row>
    <row r="7" spans="1:19" ht="14.4" customHeight="1" x14ac:dyDescent="0.3">
      <c r="A7" s="505" t="s">
        <v>1847</v>
      </c>
      <c r="B7" s="506" t="s">
        <v>1848</v>
      </c>
      <c r="C7" s="506" t="s">
        <v>457</v>
      </c>
      <c r="D7" s="506" t="s">
        <v>1821</v>
      </c>
      <c r="E7" s="506" t="s">
        <v>1849</v>
      </c>
      <c r="F7" s="506" t="s">
        <v>1854</v>
      </c>
      <c r="G7" s="506" t="s">
        <v>1855</v>
      </c>
      <c r="H7" s="510"/>
      <c r="I7" s="510"/>
      <c r="J7" s="506"/>
      <c r="K7" s="506"/>
      <c r="L7" s="510">
        <v>1</v>
      </c>
      <c r="M7" s="510">
        <v>139</v>
      </c>
      <c r="N7" s="506">
        <v>1</v>
      </c>
      <c r="O7" s="506">
        <v>139</v>
      </c>
      <c r="P7" s="510"/>
      <c r="Q7" s="510"/>
      <c r="R7" s="527"/>
      <c r="S7" s="511"/>
    </row>
    <row r="8" spans="1:19" ht="14.4" customHeight="1" x14ac:dyDescent="0.3">
      <c r="A8" s="505" t="s">
        <v>1847</v>
      </c>
      <c r="B8" s="506" t="s">
        <v>1848</v>
      </c>
      <c r="C8" s="506" t="s">
        <v>457</v>
      </c>
      <c r="D8" s="506" t="s">
        <v>1821</v>
      </c>
      <c r="E8" s="506" t="s">
        <v>1849</v>
      </c>
      <c r="F8" s="506" t="s">
        <v>1856</v>
      </c>
      <c r="G8" s="506" t="s">
        <v>1857</v>
      </c>
      <c r="H8" s="510"/>
      <c r="I8" s="510"/>
      <c r="J8" s="506"/>
      <c r="K8" s="506"/>
      <c r="L8" s="510">
        <v>1</v>
      </c>
      <c r="M8" s="510">
        <v>1819</v>
      </c>
      <c r="N8" s="506">
        <v>1</v>
      </c>
      <c r="O8" s="506">
        <v>1819</v>
      </c>
      <c r="P8" s="510">
        <v>2</v>
      </c>
      <c r="Q8" s="510">
        <v>3656</v>
      </c>
      <c r="R8" s="527">
        <v>2.0098955470038482</v>
      </c>
      <c r="S8" s="511">
        <v>1828</v>
      </c>
    </row>
    <row r="9" spans="1:19" ht="14.4" customHeight="1" x14ac:dyDescent="0.3">
      <c r="A9" s="505" t="s">
        <v>1847</v>
      </c>
      <c r="B9" s="506" t="s">
        <v>1848</v>
      </c>
      <c r="C9" s="506" t="s">
        <v>457</v>
      </c>
      <c r="D9" s="506" t="s">
        <v>1821</v>
      </c>
      <c r="E9" s="506" t="s">
        <v>1849</v>
      </c>
      <c r="F9" s="506" t="s">
        <v>1858</v>
      </c>
      <c r="G9" s="506" t="s">
        <v>1859</v>
      </c>
      <c r="H9" s="510">
        <v>1</v>
      </c>
      <c r="I9" s="510">
        <v>624</v>
      </c>
      <c r="J9" s="506">
        <v>0.99839999999999995</v>
      </c>
      <c r="K9" s="506">
        <v>624</v>
      </c>
      <c r="L9" s="510">
        <v>1</v>
      </c>
      <c r="M9" s="510">
        <v>625</v>
      </c>
      <c r="N9" s="506">
        <v>1</v>
      </c>
      <c r="O9" s="506">
        <v>625</v>
      </c>
      <c r="P9" s="510"/>
      <c r="Q9" s="510"/>
      <c r="R9" s="527"/>
      <c r="S9" s="511"/>
    </row>
    <row r="10" spans="1:19" ht="14.4" customHeight="1" x14ac:dyDescent="0.3">
      <c r="A10" s="505" t="s">
        <v>1847</v>
      </c>
      <c r="B10" s="506" t="s">
        <v>1848</v>
      </c>
      <c r="C10" s="506" t="s">
        <v>457</v>
      </c>
      <c r="D10" s="506" t="s">
        <v>1821</v>
      </c>
      <c r="E10" s="506" t="s">
        <v>1849</v>
      </c>
      <c r="F10" s="506" t="s">
        <v>1860</v>
      </c>
      <c r="G10" s="506" t="s">
        <v>1861</v>
      </c>
      <c r="H10" s="510"/>
      <c r="I10" s="510"/>
      <c r="J10" s="506"/>
      <c r="K10" s="506"/>
      <c r="L10" s="510">
        <v>1</v>
      </c>
      <c r="M10" s="510">
        <v>471</v>
      </c>
      <c r="N10" s="506">
        <v>1</v>
      </c>
      <c r="O10" s="506">
        <v>471</v>
      </c>
      <c r="P10" s="510"/>
      <c r="Q10" s="510"/>
      <c r="R10" s="527"/>
      <c r="S10" s="511"/>
    </row>
    <row r="11" spans="1:19" ht="14.4" customHeight="1" x14ac:dyDescent="0.3">
      <c r="A11" s="505" t="s">
        <v>1847</v>
      </c>
      <c r="B11" s="506" t="s">
        <v>1848</v>
      </c>
      <c r="C11" s="506" t="s">
        <v>457</v>
      </c>
      <c r="D11" s="506" t="s">
        <v>1821</v>
      </c>
      <c r="E11" s="506" t="s">
        <v>1849</v>
      </c>
      <c r="F11" s="506" t="s">
        <v>1862</v>
      </c>
      <c r="G11" s="506" t="s">
        <v>1863</v>
      </c>
      <c r="H11" s="510">
        <v>1</v>
      </c>
      <c r="I11" s="510">
        <v>33.33</v>
      </c>
      <c r="J11" s="506">
        <v>0.5</v>
      </c>
      <c r="K11" s="506">
        <v>33.33</v>
      </c>
      <c r="L11" s="510">
        <v>2</v>
      </c>
      <c r="M11" s="510">
        <v>66.66</v>
      </c>
      <c r="N11" s="506">
        <v>1</v>
      </c>
      <c r="O11" s="506">
        <v>33.33</v>
      </c>
      <c r="P11" s="510">
        <v>1</v>
      </c>
      <c r="Q11" s="510">
        <v>33.33</v>
      </c>
      <c r="R11" s="527">
        <v>0.5</v>
      </c>
      <c r="S11" s="511">
        <v>33.33</v>
      </c>
    </row>
    <row r="12" spans="1:19" ht="14.4" customHeight="1" x14ac:dyDescent="0.3">
      <c r="A12" s="505" t="s">
        <v>1847</v>
      </c>
      <c r="B12" s="506" t="s">
        <v>1848</v>
      </c>
      <c r="C12" s="506" t="s">
        <v>457</v>
      </c>
      <c r="D12" s="506" t="s">
        <v>1821</v>
      </c>
      <c r="E12" s="506" t="s">
        <v>1849</v>
      </c>
      <c r="F12" s="506" t="s">
        <v>1864</v>
      </c>
      <c r="G12" s="506" t="s">
        <v>1865</v>
      </c>
      <c r="H12" s="510"/>
      <c r="I12" s="510"/>
      <c r="J12" s="506"/>
      <c r="K12" s="506"/>
      <c r="L12" s="510">
        <v>1</v>
      </c>
      <c r="M12" s="510">
        <v>37</v>
      </c>
      <c r="N12" s="506">
        <v>1</v>
      </c>
      <c r="O12" s="506">
        <v>37</v>
      </c>
      <c r="P12" s="510">
        <v>3</v>
      </c>
      <c r="Q12" s="510">
        <v>114</v>
      </c>
      <c r="R12" s="527">
        <v>3.0810810810810811</v>
      </c>
      <c r="S12" s="511">
        <v>38</v>
      </c>
    </row>
    <row r="13" spans="1:19" ht="14.4" customHeight="1" x14ac:dyDescent="0.3">
      <c r="A13" s="505" t="s">
        <v>1847</v>
      </c>
      <c r="B13" s="506" t="s">
        <v>1848</v>
      </c>
      <c r="C13" s="506" t="s">
        <v>457</v>
      </c>
      <c r="D13" s="506" t="s">
        <v>1821</v>
      </c>
      <c r="E13" s="506" t="s">
        <v>1849</v>
      </c>
      <c r="F13" s="506" t="s">
        <v>1868</v>
      </c>
      <c r="G13" s="506" t="s">
        <v>1869</v>
      </c>
      <c r="H13" s="510"/>
      <c r="I13" s="510"/>
      <c r="J13" s="506"/>
      <c r="K13" s="506"/>
      <c r="L13" s="510">
        <v>1</v>
      </c>
      <c r="M13" s="510">
        <v>702</v>
      </c>
      <c r="N13" s="506">
        <v>1</v>
      </c>
      <c r="O13" s="506">
        <v>702</v>
      </c>
      <c r="P13" s="510"/>
      <c r="Q13" s="510"/>
      <c r="R13" s="527"/>
      <c r="S13" s="511"/>
    </row>
    <row r="14" spans="1:19" ht="14.4" customHeight="1" x14ac:dyDescent="0.3">
      <c r="A14" s="505" t="s">
        <v>1847</v>
      </c>
      <c r="B14" s="506" t="s">
        <v>1848</v>
      </c>
      <c r="C14" s="506" t="s">
        <v>457</v>
      </c>
      <c r="D14" s="506" t="s">
        <v>1821</v>
      </c>
      <c r="E14" s="506" t="s">
        <v>1849</v>
      </c>
      <c r="F14" s="506" t="s">
        <v>1870</v>
      </c>
      <c r="G14" s="506" t="s">
        <v>1871</v>
      </c>
      <c r="H14" s="510">
        <v>1</v>
      </c>
      <c r="I14" s="510">
        <v>235</v>
      </c>
      <c r="J14" s="506"/>
      <c r="K14" s="506">
        <v>235</v>
      </c>
      <c r="L14" s="510"/>
      <c r="M14" s="510"/>
      <c r="N14" s="506"/>
      <c r="O14" s="506"/>
      <c r="P14" s="510">
        <v>1</v>
      </c>
      <c r="Q14" s="510">
        <v>237</v>
      </c>
      <c r="R14" s="527"/>
      <c r="S14" s="511">
        <v>237</v>
      </c>
    </row>
    <row r="15" spans="1:19" ht="14.4" customHeight="1" x14ac:dyDescent="0.3">
      <c r="A15" s="505" t="s">
        <v>1847</v>
      </c>
      <c r="B15" s="506" t="s">
        <v>1848</v>
      </c>
      <c r="C15" s="506" t="s">
        <v>457</v>
      </c>
      <c r="D15" s="506" t="s">
        <v>1821</v>
      </c>
      <c r="E15" s="506" t="s">
        <v>1849</v>
      </c>
      <c r="F15" s="506" t="s">
        <v>1874</v>
      </c>
      <c r="G15" s="506" t="s">
        <v>1875</v>
      </c>
      <c r="H15" s="510">
        <v>1</v>
      </c>
      <c r="I15" s="510">
        <v>223</v>
      </c>
      <c r="J15" s="506">
        <v>0.5</v>
      </c>
      <c r="K15" s="506">
        <v>223</v>
      </c>
      <c r="L15" s="510">
        <v>2</v>
      </c>
      <c r="M15" s="510">
        <v>446</v>
      </c>
      <c r="N15" s="506">
        <v>1</v>
      </c>
      <c r="O15" s="506">
        <v>223</v>
      </c>
      <c r="P15" s="510">
        <v>3</v>
      </c>
      <c r="Q15" s="510">
        <v>678</v>
      </c>
      <c r="R15" s="527">
        <v>1.5201793721973094</v>
      </c>
      <c r="S15" s="511">
        <v>226</v>
      </c>
    </row>
    <row r="16" spans="1:19" ht="14.4" customHeight="1" x14ac:dyDescent="0.3">
      <c r="A16" s="505" t="s">
        <v>1847</v>
      </c>
      <c r="B16" s="506" t="s">
        <v>1848</v>
      </c>
      <c r="C16" s="506" t="s">
        <v>457</v>
      </c>
      <c r="D16" s="506" t="s">
        <v>1821</v>
      </c>
      <c r="E16" s="506" t="s">
        <v>1849</v>
      </c>
      <c r="F16" s="506" t="s">
        <v>1876</v>
      </c>
      <c r="G16" s="506" t="s">
        <v>1877</v>
      </c>
      <c r="H16" s="510"/>
      <c r="I16" s="510"/>
      <c r="J16" s="506"/>
      <c r="K16" s="506"/>
      <c r="L16" s="510">
        <v>3</v>
      </c>
      <c r="M16" s="510">
        <v>231</v>
      </c>
      <c r="N16" s="506">
        <v>1</v>
      </c>
      <c r="O16" s="506">
        <v>77</v>
      </c>
      <c r="P16" s="510"/>
      <c r="Q16" s="510"/>
      <c r="R16" s="527"/>
      <c r="S16" s="511"/>
    </row>
    <row r="17" spans="1:19" ht="14.4" customHeight="1" x14ac:dyDescent="0.3">
      <c r="A17" s="505" t="s">
        <v>1847</v>
      </c>
      <c r="B17" s="506" t="s">
        <v>1848</v>
      </c>
      <c r="C17" s="506" t="s">
        <v>457</v>
      </c>
      <c r="D17" s="506" t="s">
        <v>1821</v>
      </c>
      <c r="E17" s="506" t="s">
        <v>1849</v>
      </c>
      <c r="F17" s="506" t="s">
        <v>1878</v>
      </c>
      <c r="G17" s="506" t="s">
        <v>1879</v>
      </c>
      <c r="H17" s="510"/>
      <c r="I17" s="510"/>
      <c r="J17" s="506"/>
      <c r="K17" s="506"/>
      <c r="L17" s="510">
        <v>1</v>
      </c>
      <c r="M17" s="510">
        <v>59</v>
      </c>
      <c r="N17" s="506">
        <v>1</v>
      </c>
      <c r="O17" s="506">
        <v>59</v>
      </c>
      <c r="P17" s="510">
        <v>3</v>
      </c>
      <c r="Q17" s="510">
        <v>183</v>
      </c>
      <c r="R17" s="527">
        <v>3.1016949152542375</v>
      </c>
      <c r="S17" s="511">
        <v>61</v>
      </c>
    </row>
    <row r="18" spans="1:19" ht="14.4" customHeight="1" x14ac:dyDescent="0.3">
      <c r="A18" s="505" t="s">
        <v>1847</v>
      </c>
      <c r="B18" s="506" t="s">
        <v>1848</v>
      </c>
      <c r="C18" s="506" t="s">
        <v>457</v>
      </c>
      <c r="D18" s="506" t="s">
        <v>491</v>
      </c>
      <c r="E18" s="506" t="s">
        <v>1849</v>
      </c>
      <c r="F18" s="506" t="s">
        <v>1852</v>
      </c>
      <c r="G18" s="506" t="s">
        <v>1853</v>
      </c>
      <c r="H18" s="510">
        <v>13</v>
      </c>
      <c r="I18" s="510">
        <v>481</v>
      </c>
      <c r="J18" s="506">
        <v>6.5</v>
      </c>
      <c r="K18" s="506">
        <v>37</v>
      </c>
      <c r="L18" s="510">
        <v>2</v>
      </c>
      <c r="M18" s="510">
        <v>74</v>
      </c>
      <c r="N18" s="506">
        <v>1</v>
      </c>
      <c r="O18" s="506">
        <v>37</v>
      </c>
      <c r="P18" s="510"/>
      <c r="Q18" s="510"/>
      <c r="R18" s="527"/>
      <c r="S18" s="511"/>
    </row>
    <row r="19" spans="1:19" ht="14.4" customHeight="1" x14ac:dyDescent="0.3">
      <c r="A19" s="505" t="s">
        <v>1847</v>
      </c>
      <c r="B19" s="506" t="s">
        <v>1848</v>
      </c>
      <c r="C19" s="506" t="s">
        <v>457</v>
      </c>
      <c r="D19" s="506" t="s">
        <v>491</v>
      </c>
      <c r="E19" s="506" t="s">
        <v>1849</v>
      </c>
      <c r="F19" s="506" t="s">
        <v>1854</v>
      </c>
      <c r="G19" s="506" t="s">
        <v>1855</v>
      </c>
      <c r="H19" s="510">
        <v>14</v>
      </c>
      <c r="I19" s="510">
        <v>1946</v>
      </c>
      <c r="J19" s="506"/>
      <c r="K19" s="506">
        <v>139</v>
      </c>
      <c r="L19" s="510"/>
      <c r="M19" s="510"/>
      <c r="N19" s="506"/>
      <c r="O19" s="506"/>
      <c r="P19" s="510">
        <v>1</v>
      </c>
      <c r="Q19" s="510">
        <v>141</v>
      </c>
      <c r="R19" s="527"/>
      <c r="S19" s="511">
        <v>141</v>
      </c>
    </row>
    <row r="20" spans="1:19" ht="14.4" customHeight="1" x14ac:dyDescent="0.3">
      <c r="A20" s="505" t="s">
        <v>1847</v>
      </c>
      <c r="B20" s="506" t="s">
        <v>1848</v>
      </c>
      <c r="C20" s="506" t="s">
        <v>457</v>
      </c>
      <c r="D20" s="506" t="s">
        <v>491</v>
      </c>
      <c r="E20" s="506" t="s">
        <v>1849</v>
      </c>
      <c r="F20" s="506" t="s">
        <v>1856</v>
      </c>
      <c r="G20" s="506" t="s">
        <v>1857</v>
      </c>
      <c r="H20" s="510">
        <v>14</v>
      </c>
      <c r="I20" s="510">
        <v>25424</v>
      </c>
      <c r="J20" s="506"/>
      <c r="K20" s="506">
        <v>1816</v>
      </c>
      <c r="L20" s="510"/>
      <c r="M20" s="510"/>
      <c r="N20" s="506"/>
      <c r="O20" s="506"/>
      <c r="P20" s="510"/>
      <c r="Q20" s="510"/>
      <c r="R20" s="527"/>
      <c r="S20" s="511"/>
    </row>
    <row r="21" spans="1:19" ht="14.4" customHeight="1" x14ac:dyDescent="0.3">
      <c r="A21" s="505" t="s">
        <v>1847</v>
      </c>
      <c r="B21" s="506" t="s">
        <v>1848</v>
      </c>
      <c r="C21" s="506" t="s">
        <v>457</v>
      </c>
      <c r="D21" s="506" t="s">
        <v>491</v>
      </c>
      <c r="E21" s="506" t="s">
        <v>1849</v>
      </c>
      <c r="F21" s="506" t="s">
        <v>1858</v>
      </c>
      <c r="G21" s="506" t="s">
        <v>1859</v>
      </c>
      <c r="H21" s="510">
        <v>14</v>
      </c>
      <c r="I21" s="510">
        <v>8736</v>
      </c>
      <c r="J21" s="506"/>
      <c r="K21" s="506">
        <v>624</v>
      </c>
      <c r="L21" s="510"/>
      <c r="M21" s="510"/>
      <c r="N21" s="506"/>
      <c r="O21" s="506"/>
      <c r="P21" s="510">
        <v>2</v>
      </c>
      <c r="Q21" s="510">
        <v>1256</v>
      </c>
      <c r="R21" s="527"/>
      <c r="S21" s="511">
        <v>628</v>
      </c>
    </row>
    <row r="22" spans="1:19" ht="14.4" customHeight="1" x14ac:dyDescent="0.3">
      <c r="A22" s="505" t="s">
        <v>1847</v>
      </c>
      <c r="B22" s="506" t="s">
        <v>1848</v>
      </c>
      <c r="C22" s="506" t="s">
        <v>457</v>
      </c>
      <c r="D22" s="506" t="s">
        <v>491</v>
      </c>
      <c r="E22" s="506" t="s">
        <v>1849</v>
      </c>
      <c r="F22" s="506" t="s">
        <v>1860</v>
      </c>
      <c r="G22" s="506" t="s">
        <v>1861</v>
      </c>
      <c r="H22" s="510">
        <v>7</v>
      </c>
      <c r="I22" s="510">
        <v>3290</v>
      </c>
      <c r="J22" s="506"/>
      <c r="K22" s="506">
        <v>470</v>
      </c>
      <c r="L22" s="510"/>
      <c r="M22" s="510"/>
      <c r="N22" s="506"/>
      <c r="O22" s="506"/>
      <c r="P22" s="510">
        <v>1</v>
      </c>
      <c r="Q22" s="510">
        <v>474</v>
      </c>
      <c r="R22" s="527"/>
      <c r="S22" s="511">
        <v>474</v>
      </c>
    </row>
    <row r="23" spans="1:19" ht="14.4" customHeight="1" x14ac:dyDescent="0.3">
      <c r="A23" s="505" t="s">
        <v>1847</v>
      </c>
      <c r="B23" s="506" t="s">
        <v>1848</v>
      </c>
      <c r="C23" s="506" t="s">
        <v>457</v>
      </c>
      <c r="D23" s="506" t="s">
        <v>491</v>
      </c>
      <c r="E23" s="506" t="s">
        <v>1849</v>
      </c>
      <c r="F23" s="506" t="s">
        <v>1862</v>
      </c>
      <c r="G23" s="506" t="s">
        <v>1863</v>
      </c>
      <c r="H23" s="510">
        <v>13</v>
      </c>
      <c r="I23" s="510">
        <v>433.33000000000004</v>
      </c>
      <c r="J23" s="506">
        <v>6.5006000600060014</v>
      </c>
      <c r="K23" s="506">
        <v>33.333076923076923</v>
      </c>
      <c r="L23" s="510">
        <v>2</v>
      </c>
      <c r="M23" s="510">
        <v>66.66</v>
      </c>
      <c r="N23" s="506">
        <v>1</v>
      </c>
      <c r="O23" s="506">
        <v>33.33</v>
      </c>
      <c r="P23" s="510">
        <v>2</v>
      </c>
      <c r="Q23" s="510">
        <v>66.66</v>
      </c>
      <c r="R23" s="527">
        <v>1</v>
      </c>
      <c r="S23" s="511">
        <v>33.33</v>
      </c>
    </row>
    <row r="24" spans="1:19" ht="14.4" customHeight="1" x14ac:dyDescent="0.3">
      <c r="A24" s="505" t="s">
        <v>1847</v>
      </c>
      <c r="B24" s="506" t="s">
        <v>1848</v>
      </c>
      <c r="C24" s="506" t="s">
        <v>457</v>
      </c>
      <c r="D24" s="506" t="s">
        <v>491</v>
      </c>
      <c r="E24" s="506" t="s">
        <v>1849</v>
      </c>
      <c r="F24" s="506" t="s">
        <v>1864</v>
      </c>
      <c r="G24" s="506" t="s">
        <v>1865</v>
      </c>
      <c r="H24" s="510"/>
      <c r="I24" s="510"/>
      <c r="J24" s="506"/>
      <c r="K24" s="506"/>
      <c r="L24" s="510"/>
      <c r="M24" s="510"/>
      <c r="N24" s="506"/>
      <c r="O24" s="506"/>
      <c r="P24" s="510">
        <v>1</v>
      </c>
      <c r="Q24" s="510">
        <v>38</v>
      </c>
      <c r="R24" s="527"/>
      <c r="S24" s="511">
        <v>38</v>
      </c>
    </row>
    <row r="25" spans="1:19" ht="14.4" customHeight="1" x14ac:dyDescent="0.3">
      <c r="A25" s="505" t="s">
        <v>1847</v>
      </c>
      <c r="B25" s="506" t="s">
        <v>1848</v>
      </c>
      <c r="C25" s="506" t="s">
        <v>457</v>
      </c>
      <c r="D25" s="506" t="s">
        <v>491</v>
      </c>
      <c r="E25" s="506" t="s">
        <v>1849</v>
      </c>
      <c r="F25" s="506" t="s">
        <v>1868</v>
      </c>
      <c r="G25" s="506" t="s">
        <v>1869</v>
      </c>
      <c r="H25" s="510">
        <v>7</v>
      </c>
      <c r="I25" s="510">
        <v>4907</v>
      </c>
      <c r="J25" s="506">
        <v>6.9900284900284904</v>
      </c>
      <c r="K25" s="506">
        <v>701</v>
      </c>
      <c r="L25" s="510">
        <v>1</v>
      </c>
      <c r="M25" s="510">
        <v>702</v>
      </c>
      <c r="N25" s="506">
        <v>1</v>
      </c>
      <c r="O25" s="506">
        <v>702</v>
      </c>
      <c r="P25" s="510">
        <v>1</v>
      </c>
      <c r="Q25" s="510">
        <v>707</v>
      </c>
      <c r="R25" s="527">
        <v>1.0071225071225072</v>
      </c>
      <c r="S25" s="511">
        <v>707</v>
      </c>
    </row>
    <row r="26" spans="1:19" ht="14.4" customHeight="1" x14ac:dyDescent="0.3">
      <c r="A26" s="505" t="s">
        <v>1847</v>
      </c>
      <c r="B26" s="506" t="s">
        <v>1848</v>
      </c>
      <c r="C26" s="506" t="s">
        <v>457</v>
      </c>
      <c r="D26" s="506" t="s">
        <v>491</v>
      </c>
      <c r="E26" s="506" t="s">
        <v>1849</v>
      </c>
      <c r="F26" s="506" t="s">
        <v>1870</v>
      </c>
      <c r="G26" s="506" t="s">
        <v>1871</v>
      </c>
      <c r="H26" s="510"/>
      <c r="I26" s="510"/>
      <c r="J26" s="506"/>
      <c r="K26" s="506"/>
      <c r="L26" s="510">
        <v>3</v>
      </c>
      <c r="M26" s="510">
        <v>708</v>
      </c>
      <c r="N26" s="506">
        <v>1</v>
      </c>
      <c r="O26" s="506">
        <v>236</v>
      </c>
      <c r="P26" s="510">
        <v>1</v>
      </c>
      <c r="Q26" s="510">
        <v>237</v>
      </c>
      <c r="R26" s="527">
        <v>0.3347457627118644</v>
      </c>
      <c r="S26" s="511">
        <v>237</v>
      </c>
    </row>
    <row r="27" spans="1:19" ht="14.4" customHeight="1" x14ac:dyDescent="0.3">
      <c r="A27" s="505" t="s">
        <v>1847</v>
      </c>
      <c r="B27" s="506" t="s">
        <v>1848</v>
      </c>
      <c r="C27" s="506" t="s">
        <v>457</v>
      </c>
      <c r="D27" s="506" t="s">
        <v>491</v>
      </c>
      <c r="E27" s="506" t="s">
        <v>1849</v>
      </c>
      <c r="F27" s="506" t="s">
        <v>1874</v>
      </c>
      <c r="G27" s="506" t="s">
        <v>1875</v>
      </c>
      <c r="H27" s="510">
        <v>15</v>
      </c>
      <c r="I27" s="510">
        <v>3345</v>
      </c>
      <c r="J27" s="506">
        <v>3.75</v>
      </c>
      <c r="K27" s="506">
        <v>223</v>
      </c>
      <c r="L27" s="510">
        <v>4</v>
      </c>
      <c r="M27" s="510">
        <v>892</v>
      </c>
      <c r="N27" s="506">
        <v>1</v>
      </c>
      <c r="O27" s="506">
        <v>223</v>
      </c>
      <c r="P27" s="510">
        <v>1</v>
      </c>
      <c r="Q27" s="510">
        <v>226</v>
      </c>
      <c r="R27" s="527">
        <v>0.25336322869955158</v>
      </c>
      <c r="S27" s="511">
        <v>226</v>
      </c>
    </row>
    <row r="28" spans="1:19" ht="14.4" customHeight="1" x14ac:dyDescent="0.3">
      <c r="A28" s="505" t="s">
        <v>1847</v>
      </c>
      <c r="B28" s="506" t="s">
        <v>1848</v>
      </c>
      <c r="C28" s="506" t="s">
        <v>457</v>
      </c>
      <c r="D28" s="506" t="s">
        <v>491</v>
      </c>
      <c r="E28" s="506" t="s">
        <v>1849</v>
      </c>
      <c r="F28" s="506" t="s">
        <v>1876</v>
      </c>
      <c r="G28" s="506" t="s">
        <v>1877</v>
      </c>
      <c r="H28" s="510">
        <v>42</v>
      </c>
      <c r="I28" s="510">
        <v>3234</v>
      </c>
      <c r="J28" s="506"/>
      <c r="K28" s="506">
        <v>77</v>
      </c>
      <c r="L28" s="510"/>
      <c r="M28" s="510"/>
      <c r="N28" s="506"/>
      <c r="O28" s="506"/>
      <c r="P28" s="510">
        <v>3</v>
      </c>
      <c r="Q28" s="510">
        <v>234</v>
      </c>
      <c r="R28" s="527"/>
      <c r="S28" s="511">
        <v>78</v>
      </c>
    </row>
    <row r="29" spans="1:19" ht="14.4" customHeight="1" x14ac:dyDescent="0.3">
      <c r="A29" s="505" t="s">
        <v>1847</v>
      </c>
      <c r="B29" s="506" t="s">
        <v>1848</v>
      </c>
      <c r="C29" s="506" t="s">
        <v>457</v>
      </c>
      <c r="D29" s="506" t="s">
        <v>491</v>
      </c>
      <c r="E29" s="506" t="s">
        <v>1849</v>
      </c>
      <c r="F29" s="506" t="s">
        <v>1878</v>
      </c>
      <c r="G29" s="506" t="s">
        <v>1879</v>
      </c>
      <c r="H29" s="510"/>
      <c r="I29" s="510"/>
      <c r="J29" s="506"/>
      <c r="K29" s="506"/>
      <c r="L29" s="510"/>
      <c r="M29" s="510"/>
      <c r="N29" s="506"/>
      <c r="O29" s="506"/>
      <c r="P29" s="510">
        <v>2</v>
      </c>
      <c r="Q29" s="510">
        <v>122</v>
      </c>
      <c r="R29" s="527"/>
      <c r="S29" s="511">
        <v>61</v>
      </c>
    </row>
    <row r="30" spans="1:19" ht="14.4" customHeight="1" x14ac:dyDescent="0.3">
      <c r="A30" s="505" t="s">
        <v>1847</v>
      </c>
      <c r="B30" s="506" t="s">
        <v>1848</v>
      </c>
      <c r="C30" s="506" t="s">
        <v>457</v>
      </c>
      <c r="D30" s="506" t="s">
        <v>1827</v>
      </c>
      <c r="E30" s="506" t="s">
        <v>1849</v>
      </c>
      <c r="F30" s="506" t="s">
        <v>1852</v>
      </c>
      <c r="G30" s="506" t="s">
        <v>1853</v>
      </c>
      <c r="H30" s="510">
        <v>2</v>
      </c>
      <c r="I30" s="510">
        <v>74</v>
      </c>
      <c r="J30" s="506">
        <v>2</v>
      </c>
      <c r="K30" s="506">
        <v>37</v>
      </c>
      <c r="L30" s="510">
        <v>1</v>
      </c>
      <c r="M30" s="510">
        <v>37</v>
      </c>
      <c r="N30" s="506">
        <v>1</v>
      </c>
      <c r="O30" s="506">
        <v>37</v>
      </c>
      <c r="P30" s="510"/>
      <c r="Q30" s="510"/>
      <c r="R30" s="527"/>
      <c r="S30" s="511"/>
    </row>
    <row r="31" spans="1:19" ht="14.4" customHeight="1" x14ac:dyDescent="0.3">
      <c r="A31" s="505" t="s">
        <v>1847</v>
      </c>
      <c r="B31" s="506" t="s">
        <v>1848</v>
      </c>
      <c r="C31" s="506" t="s">
        <v>457</v>
      </c>
      <c r="D31" s="506" t="s">
        <v>1827</v>
      </c>
      <c r="E31" s="506" t="s">
        <v>1849</v>
      </c>
      <c r="F31" s="506" t="s">
        <v>1854</v>
      </c>
      <c r="G31" s="506" t="s">
        <v>1855</v>
      </c>
      <c r="H31" s="510"/>
      <c r="I31" s="510"/>
      <c r="J31" s="506"/>
      <c r="K31" s="506"/>
      <c r="L31" s="510">
        <v>2</v>
      </c>
      <c r="M31" s="510">
        <v>278</v>
      </c>
      <c r="N31" s="506">
        <v>1</v>
      </c>
      <c r="O31" s="506">
        <v>139</v>
      </c>
      <c r="P31" s="510"/>
      <c r="Q31" s="510"/>
      <c r="R31" s="527"/>
      <c r="S31" s="511"/>
    </row>
    <row r="32" spans="1:19" ht="14.4" customHeight="1" x14ac:dyDescent="0.3">
      <c r="A32" s="505" t="s">
        <v>1847</v>
      </c>
      <c r="B32" s="506" t="s">
        <v>1848</v>
      </c>
      <c r="C32" s="506" t="s">
        <v>457</v>
      </c>
      <c r="D32" s="506" t="s">
        <v>1827</v>
      </c>
      <c r="E32" s="506" t="s">
        <v>1849</v>
      </c>
      <c r="F32" s="506" t="s">
        <v>1856</v>
      </c>
      <c r="G32" s="506" t="s">
        <v>1857</v>
      </c>
      <c r="H32" s="510"/>
      <c r="I32" s="510"/>
      <c r="J32" s="506"/>
      <c r="K32" s="506"/>
      <c r="L32" s="510">
        <v>1</v>
      </c>
      <c r="M32" s="510">
        <v>1819</v>
      </c>
      <c r="N32" s="506">
        <v>1</v>
      </c>
      <c r="O32" s="506">
        <v>1819</v>
      </c>
      <c r="P32" s="510"/>
      <c r="Q32" s="510"/>
      <c r="R32" s="527"/>
      <c r="S32" s="511"/>
    </row>
    <row r="33" spans="1:19" ht="14.4" customHeight="1" x14ac:dyDescent="0.3">
      <c r="A33" s="505" t="s">
        <v>1847</v>
      </c>
      <c r="B33" s="506" t="s">
        <v>1848</v>
      </c>
      <c r="C33" s="506" t="s">
        <v>457</v>
      </c>
      <c r="D33" s="506" t="s">
        <v>1827</v>
      </c>
      <c r="E33" s="506" t="s">
        <v>1849</v>
      </c>
      <c r="F33" s="506" t="s">
        <v>1858</v>
      </c>
      <c r="G33" s="506" t="s">
        <v>1859</v>
      </c>
      <c r="H33" s="510"/>
      <c r="I33" s="510"/>
      <c r="J33" s="506"/>
      <c r="K33" s="506"/>
      <c r="L33" s="510">
        <v>2</v>
      </c>
      <c r="M33" s="510">
        <v>1250</v>
      </c>
      <c r="N33" s="506">
        <v>1</v>
      </c>
      <c r="O33" s="506">
        <v>625</v>
      </c>
      <c r="P33" s="510"/>
      <c r="Q33" s="510"/>
      <c r="R33" s="527"/>
      <c r="S33" s="511"/>
    </row>
    <row r="34" spans="1:19" ht="14.4" customHeight="1" x14ac:dyDescent="0.3">
      <c r="A34" s="505" t="s">
        <v>1847</v>
      </c>
      <c r="B34" s="506" t="s">
        <v>1848</v>
      </c>
      <c r="C34" s="506" t="s">
        <v>457</v>
      </c>
      <c r="D34" s="506" t="s">
        <v>1827</v>
      </c>
      <c r="E34" s="506" t="s">
        <v>1849</v>
      </c>
      <c r="F34" s="506" t="s">
        <v>1862</v>
      </c>
      <c r="G34" s="506" t="s">
        <v>1863</v>
      </c>
      <c r="H34" s="510"/>
      <c r="I34" s="510"/>
      <c r="J34" s="506"/>
      <c r="K34" s="506"/>
      <c r="L34" s="510">
        <v>1</v>
      </c>
      <c r="M34" s="510">
        <v>33.33</v>
      </c>
      <c r="N34" s="506">
        <v>1</v>
      </c>
      <c r="O34" s="506">
        <v>33.33</v>
      </c>
      <c r="P34" s="510"/>
      <c r="Q34" s="510"/>
      <c r="R34" s="527"/>
      <c r="S34" s="511"/>
    </row>
    <row r="35" spans="1:19" ht="14.4" customHeight="1" x14ac:dyDescent="0.3">
      <c r="A35" s="505" t="s">
        <v>1847</v>
      </c>
      <c r="B35" s="506" t="s">
        <v>1848</v>
      </c>
      <c r="C35" s="506" t="s">
        <v>457</v>
      </c>
      <c r="D35" s="506" t="s">
        <v>1827</v>
      </c>
      <c r="E35" s="506" t="s">
        <v>1849</v>
      </c>
      <c r="F35" s="506" t="s">
        <v>1864</v>
      </c>
      <c r="G35" s="506" t="s">
        <v>1865</v>
      </c>
      <c r="H35" s="510"/>
      <c r="I35" s="510"/>
      <c r="J35" s="506"/>
      <c r="K35" s="506"/>
      <c r="L35" s="510">
        <v>5</v>
      </c>
      <c r="M35" s="510">
        <v>185</v>
      </c>
      <c r="N35" s="506">
        <v>1</v>
      </c>
      <c r="O35" s="506">
        <v>37</v>
      </c>
      <c r="P35" s="510">
        <v>2</v>
      </c>
      <c r="Q35" s="510">
        <v>76</v>
      </c>
      <c r="R35" s="527">
        <v>0.41081081081081083</v>
      </c>
      <c r="S35" s="511">
        <v>38</v>
      </c>
    </row>
    <row r="36" spans="1:19" ht="14.4" customHeight="1" x14ac:dyDescent="0.3">
      <c r="A36" s="505" t="s">
        <v>1847</v>
      </c>
      <c r="B36" s="506" t="s">
        <v>1848</v>
      </c>
      <c r="C36" s="506" t="s">
        <v>457</v>
      </c>
      <c r="D36" s="506" t="s">
        <v>1827</v>
      </c>
      <c r="E36" s="506" t="s">
        <v>1849</v>
      </c>
      <c r="F36" s="506" t="s">
        <v>1866</v>
      </c>
      <c r="G36" s="506" t="s">
        <v>1867</v>
      </c>
      <c r="H36" s="510">
        <v>2</v>
      </c>
      <c r="I36" s="510">
        <v>266</v>
      </c>
      <c r="J36" s="506"/>
      <c r="K36" s="506">
        <v>133</v>
      </c>
      <c r="L36" s="510"/>
      <c r="M36" s="510"/>
      <c r="N36" s="506"/>
      <c r="O36" s="506"/>
      <c r="P36" s="510"/>
      <c r="Q36" s="510"/>
      <c r="R36" s="527"/>
      <c r="S36" s="511"/>
    </row>
    <row r="37" spans="1:19" ht="14.4" customHeight="1" x14ac:dyDescent="0.3">
      <c r="A37" s="505" t="s">
        <v>1847</v>
      </c>
      <c r="B37" s="506" t="s">
        <v>1848</v>
      </c>
      <c r="C37" s="506" t="s">
        <v>457</v>
      </c>
      <c r="D37" s="506" t="s">
        <v>1827</v>
      </c>
      <c r="E37" s="506" t="s">
        <v>1849</v>
      </c>
      <c r="F37" s="506" t="s">
        <v>1868</v>
      </c>
      <c r="G37" s="506" t="s">
        <v>1869</v>
      </c>
      <c r="H37" s="510"/>
      <c r="I37" s="510"/>
      <c r="J37" s="506"/>
      <c r="K37" s="506"/>
      <c r="L37" s="510">
        <v>2</v>
      </c>
      <c r="M37" s="510">
        <v>1404</v>
      </c>
      <c r="N37" s="506">
        <v>1</v>
      </c>
      <c r="O37" s="506">
        <v>702</v>
      </c>
      <c r="P37" s="510"/>
      <c r="Q37" s="510"/>
      <c r="R37" s="527"/>
      <c r="S37" s="511"/>
    </row>
    <row r="38" spans="1:19" ht="14.4" customHeight="1" x14ac:dyDescent="0.3">
      <c r="A38" s="505" t="s">
        <v>1847</v>
      </c>
      <c r="B38" s="506" t="s">
        <v>1848</v>
      </c>
      <c r="C38" s="506" t="s">
        <v>457</v>
      </c>
      <c r="D38" s="506" t="s">
        <v>1827</v>
      </c>
      <c r="E38" s="506" t="s">
        <v>1849</v>
      </c>
      <c r="F38" s="506" t="s">
        <v>1874</v>
      </c>
      <c r="G38" s="506" t="s">
        <v>1875</v>
      </c>
      <c r="H38" s="510"/>
      <c r="I38" s="510"/>
      <c r="J38" s="506"/>
      <c r="K38" s="506"/>
      <c r="L38" s="510">
        <v>2</v>
      </c>
      <c r="M38" s="510">
        <v>446</v>
      </c>
      <c r="N38" s="506">
        <v>1</v>
      </c>
      <c r="O38" s="506">
        <v>223</v>
      </c>
      <c r="P38" s="510"/>
      <c r="Q38" s="510"/>
      <c r="R38" s="527"/>
      <c r="S38" s="511"/>
    </row>
    <row r="39" spans="1:19" ht="14.4" customHeight="1" x14ac:dyDescent="0.3">
      <c r="A39" s="505" t="s">
        <v>1847</v>
      </c>
      <c r="B39" s="506" t="s">
        <v>1848</v>
      </c>
      <c r="C39" s="506" t="s">
        <v>457</v>
      </c>
      <c r="D39" s="506" t="s">
        <v>1827</v>
      </c>
      <c r="E39" s="506" t="s">
        <v>1849</v>
      </c>
      <c r="F39" s="506" t="s">
        <v>1876</v>
      </c>
      <c r="G39" s="506" t="s">
        <v>1877</v>
      </c>
      <c r="H39" s="510"/>
      <c r="I39" s="510"/>
      <c r="J39" s="506"/>
      <c r="K39" s="506"/>
      <c r="L39" s="510">
        <v>6</v>
      </c>
      <c r="M39" s="510">
        <v>462</v>
      </c>
      <c r="N39" s="506">
        <v>1</v>
      </c>
      <c r="O39" s="506">
        <v>77</v>
      </c>
      <c r="P39" s="510"/>
      <c r="Q39" s="510"/>
      <c r="R39" s="527"/>
      <c r="S39" s="511"/>
    </row>
    <row r="40" spans="1:19" ht="14.4" customHeight="1" x14ac:dyDescent="0.3">
      <c r="A40" s="505" t="s">
        <v>1847</v>
      </c>
      <c r="B40" s="506" t="s">
        <v>1848</v>
      </c>
      <c r="C40" s="506" t="s">
        <v>457</v>
      </c>
      <c r="D40" s="506" t="s">
        <v>1827</v>
      </c>
      <c r="E40" s="506" t="s">
        <v>1849</v>
      </c>
      <c r="F40" s="506" t="s">
        <v>1878</v>
      </c>
      <c r="G40" s="506" t="s">
        <v>1879</v>
      </c>
      <c r="H40" s="510"/>
      <c r="I40" s="510"/>
      <c r="J40" s="506"/>
      <c r="K40" s="506"/>
      <c r="L40" s="510">
        <v>3</v>
      </c>
      <c r="M40" s="510">
        <v>177</v>
      </c>
      <c r="N40" s="506">
        <v>1</v>
      </c>
      <c r="O40" s="506">
        <v>59</v>
      </c>
      <c r="P40" s="510">
        <v>1</v>
      </c>
      <c r="Q40" s="510">
        <v>61</v>
      </c>
      <c r="R40" s="527">
        <v>0.34463276836158191</v>
      </c>
      <c r="S40" s="511">
        <v>61</v>
      </c>
    </row>
    <row r="41" spans="1:19" ht="14.4" customHeight="1" x14ac:dyDescent="0.3">
      <c r="A41" s="505" t="s">
        <v>1847</v>
      </c>
      <c r="B41" s="506" t="s">
        <v>1848</v>
      </c>
      <c r="C41" s="506" t="s">
        <v>457</v>
      </c>
      <c r="D41" s="506" t="s">
        <v>1828</v>
      </c>
      <c r="E41" s="506" t="s">
        <v>1849</v>
      </c>
      <c r="F41" s="506" t="s">
        <v>1852</v>
      </c>
      <c r="G41" s="506" t="s">
        <v>1853</v>
      </c>
      <c r="H41" s="510">
        <v>1</v>
      </c>
      <c r="I41" s="510">
        <v>37</v>
      </c>
      <c r="J41" s="506"/>
      <c r="K41" s="506">
        <v>37</v>
      </c>
      <c r="L41" s="510"/>
      <c r="M41" s="510"/>
      <c r="N41" s="506"/>
      <c r="O41" s="506"/>
      <c r="P41" s="510"/>
      <c r="Q41" s="510"/>
      <c r="R41" s="527"/>
      <c r="S41" s="511"/>
    </row>
    <row r="42" spans="1:19" ht="14.4" customHeight="1" x14ac:dyDescent="0.3">
      <c r="A42" s="505" t="s">
        <v>1847</v>
      </c>
      <c r="B42" s="506" t="s">
        <v>1848</v>
      </c>
      <c r="C42" s="506" t="s">
        <v>457</v>
      </c>
      <c r="D42" s="506" t="s">
        <v>1828</v>
      </c>
      <c r="E42" s="506" t="s">
        <v>1849</v>
      </c>
      <c r="F42" s="506" t="s">
        <v>1854</v>
      </c>
      <c r="G42" s="506" t="s">
        <v>1855</v>
      </c>
      <c r="H42" s="510">
        <v>7</v>
      </c>
      <c r="I42" s="510">
        <v>973</v>
      </c>
      <c r="J42" s="506"/>
      <c r="K42" s="506">
        <v>139</v>
      </c>
      <c r="L42" s="510"/>
      <c r="M42" s="510"/>
      <c r="N42" s="506"/>
      <c r="O42" s="506"/>
      <c r="P42" s="510"/>
      <c r="Q42" s="510"/>
      <c r="R42" s="527"/>
      <c r="S42" s="511"/>
    </row>
    <row r="43" spans="1:19" ht="14.4" customHeight="1" x14ac:dyDescent="0.3">
      <c r="A43" s="505" t="s">
        <v>1847</v>
      </c>
      <c r="B43" s="506" t="s">
        <v>1848</v>
      </c>
      <c r="C43" s="506" t="s">
        <v>457</v>
      </c>
      <c r="D43" s="506" t="s">
        <v>1828</v>
      </c>
      <c r="E43" s="506" t="s">
        <v>1849</v>
      </c>
      <c r="F43" s="506" t="s">
        <v>1856</v>
      </c>
      <c r="G43" s="506" t="s">
        <v>1857</v>
      </c>
      <c r="H43" s="510">
        <v>8</v>
      </c>
      <c r="I43" s="510">
        <v>14528</v>
      </c>
      <c r="J43" s="506"/>
      <c r="K43" s="506">
        <v>1816</v>
      </c>
      <c r="L43" s="510"/>
      <c r="M43" s="510"/>
      <c r="N43" s="506"/>
      <c r="O43" s="506"/>
      <c r="P43" s="510"/>
      <c r="Q43" s="510"/>
      <c r="R43" s="527"/>
      <c r="S43" s="511"/>
    </row>
    <row r="44" spans="1:19" ht="14.4" customHeight="1" x14ac:dyDescent="0.3">
      <c r="A44" s="505" t="s">
        <v>1847</v>
      </c>
      <c r="B44" s="506" t="s">
        <v>1848</v>
      </c>
      <c r="C44" s="506" t="s">
        <v>457</v>
      </c>
      <c r="D44" s="506" t="s">
        <v>1828</v>
      </c>
      <c r="E44" s="506" t="s">
        <v>1849</v>
      </c>
      <c r="F44" s="506" t="s">
        <v>1858</v>
      </c>
      <c r="G44" s="506" t="s">
        <v>1859</v>
      </c>
      <c r="H44" s="510">
        <v>8</v>
      </c>
      <c r="I44" s="510">
        <v>4992</v>
      </c>
      <c r="J44" s="506"/>
      <c r="K44" s="506">
        <v>624</v>
      </c>
      <c r="L44" s="510"/>
      <c r="M44" s="510"/>
      <c r="N44" s="506"/>
      <c r="O44" s="506"/>
      <c r="P44" s="510"/>
      <c r="Q44" s="510"/>
      <c r="R44" s="527"/>
      <c r="S44" s="511"/>
    </row>
    <row r="45" spans="1:19" ht="14.4" customHeight="1" x14ac:dyDescent="0.3">
      <c r="A45" s="505" t="s">
        <v>1847</v>
      </c>
      <c r="B45" s="506" t="s">
        <v>1848</v>
      </c>
      <c r="C45" s="506" t="s">
        <v>457</v>
      </c>
      <c r="D45" s="506" t="s">
        <v>1828</v>
      </c>
      <c r="E45" s="506" t="s">
        <v>1849</v>
      </c>
      <c r="F45" s="506" t="s">
        <v>1860</v>
      </c>
      <c r="G45" s="506" t="s">
        <v>1861</v>
      </c>
      <c r="H45" s="510">
        <v>6</v>
      </c>
      <c r="I45" s="510">
        <v>2820</v>
      </c>
      <c r="J45" s="506"/>
      <c r="K45" s="506">
        <v>470</v>
      </c>
      <c r="L45" s="510"/>
      <c r="M45" s="510"/>
      <c r="N45" s="506"/>
      <c r="O45" s="506"/>
      <c r="P45" s="510"/>
      <c r="Q45" s="510"/>
      <c r="R45" s="527"/>
      <c r="S45" s="511"/>
    </row>
    <row r="46" spans="1:19" ht="14.4" customHeight="1" x14ac:dyDescent="0.3">
      <c r="A46" s="505" t="s">
        <v>1847</v>
      </c>
      <c r="B46" s="506" t="s">
        <v>1848</v>
      </c>
      <c r="C46" s="506" t="s">
        <v>457</v>
      </c>
      <c r="D46" s="506" t="s">
        <v>1828</v>
      </c>
      <c r="E46" s="506" t="s">
        <v>1849</v>
      </c>
      <c r="F46" s="506" t="s">
        <v>1862</v>
      </c>
      <c r="G46" s="506" t="s">
        <v>1863</v>
      </c>
      <c r="H46" s="510">
        <v>14</v>
      </c>
      <c r="I46" s="510">
        <v>466.66</v>
      </c>
      <c r="J46" s="506"/>
      <c r="K46" s="506">
        <v>33.332857142857144</v>
      </c>
      <c r="L46" s="510"/>
      <c r="M46" s="510"/>
      <c r="N46" s="506"/>
      <c r="O46" s="506"/>
      <c r="P46" s="510"/>
      <c r="Q46" s="510"/>
      <c r="R46" s="527"/>
      <c r="S46" s="511"/>
    </row>
    <row r="47" spans="1:19" ht="14.4" customHeight="1" x14ac:dyDescent="0.3">
      <c r="A47" s="505" t="s">
        <v>1847</v>
      </c>
      <c r="B47" s="506" t="s">
        <v>1848</v>
      </c>
      <c r="C47" s="506" t="s">
        <v>457</v>
      </c>
      <c r="D47" s="506" t="s">
        <v>1828</v>
      </c>
      <c r="E47" s="506" t="s">
        <v>1849</v>
      </c>
      <c r="F47" s="506" t="s">
        <v>1864</v>
      </c>
      <c r="G47" s="506" t="s">
        <v>1865</v>
      </c>
      <c r="H47" s="510">
        <v>1</v>
      </c>
      <c r="I47" s="510">
        <v>37</v>
      </c>
      <c r="J47" s="506"/>
      <c r="K47" s="506">
        <v>37</v>
      </c>
      <c r="L47" s="510"/>
      <c r="M47" s="510"/>
      <c r="N47" s="506"/>
      <c r="O47" s="506"/>
      <c r="P47" s="510"/>
      <c r="Q47" s="510"/>
      <c r="R47" s="527"/>
      <c r="S47" s="511"/>
    </row>
    <row r="48" spans="1:19" ht="14.4" customHeight="1" x14ac:dyDescent="0.3">
      <c r="A48" s="505" t="s">
        <v>1847</v>
      </c>
      <c r="B48" s="506" t="s">
        <v>1848</v>
      </c>
      <c r="C48" s="506" t="s">
        <v>457</v>
      </c>
      <c r="D48" s="506" t="s">
        <v>1828</v>
      </c>
      <c r="E48" s="506" t="s">
        <v>1849</v>
      </c>
      <c r="F48" s="506" t="s">
        <v>1868</v>
      </c>
      <c r="G48" s="506" t="s">
        <v>1869</v>
      </c>
      <c r="H48" s="510">
        <v>6</v>
      </c>
      <c r="I48" s="510">
        <v>4206</v>
      </c>
      <c r="J48" s="506"/>
      <c r="K48" s="506">
        <v>701</v>
      </c>
      <c r="L48" s="510"/>
      <c r="M48" s="510"/>
      <c r="N48" s="506"/>
      <c r="O48" s="506"/>
      <c r="P48" s="510"/>
      <c r="Q48" s="510"/>
      <c r="R48" s="527"/>
      <c r="S48" s="511"/>
    </row>
    <row r="49" spans="1:19" ht="14.4" customHeight="1" x14ac:dyDescent="0.3">
      <c r="A49" s="505" t="s">
        <v>1847</v>
      </c>
      <c r="B49" s="506" t="s">
        <v>1848</v>
      </c>
      <c r="C49" s="506" t="s">
        <v>457</v>
      </c>
      <c r="D49" s="506" t="s">
        <v>1828</v>
      </c>
      <c r="E49" s="506" t="s">
        <v>1849</v>
      </c>
      <c r="F49" s="506" t="s">
        <v>1870</v>
      </c>
      <c r="G49" s="506" t="s">
        <v>1871</v>
      </c>
      <c r="H49" s="510">
        <v>3</v>
      </c>
      <c r="I49" s="510">
        <v>705</v>
      </c>
      <c r="J49" s="506"/>
      <c r="K49" s="506">
        <v>235</v>
      </c>
      <c r="L49" s="510"/>
      <c r="M49" s="510"/>
      <c r="N49" s="506"/>
      <c r="O49" s="506"/>
      <c r="P49" s="510"/>
      <c r="Q49" s="510"/>
      <c r="R49" s="527"/>
      <c r="S49" s="511"/>
    </row>
    <row r="50" spans="1:19" ht="14.4" customHeight="1" x14ac:dyDescent="0.3">
      <c r="A50" s="505" t="s">
        <v>1847</v>
      </c>
      <c r="B50" s="506" t="s">
        <v>1848</v>
      </c>
      <c r="C50" s="506" t="s">
        <v>457</v>
      </c>
      <c r="D50" s="506" t="s">
        <v>1828</v>
      </c>
      <c r="E50" s="506" t="s">
        <v>1849</v>
      </c>
      <c r="F50" s="506" t="s">
        <v>1874</v>
      </c>
      <c r="G50" s="506" t="s">
        <v>1875</v>
      </c>
      <c r="H50" s="510">
        <v>14</v>
      </c>
      <c r="I50" s="510">
        <v>3122</v>
      </c>
      <c r="J50" s="506"/>
      <c r="K50" s="506">
        <v>223</v>
      </c>
      <c r="L50" s="510"/>
      <c r="M50" s="510"/>
      <c r="N50" s="506"/>
      <c r="O50" s="506"/>
      <c r="P50" s="510"/>
      <c r="Q50" s="510"/>
      <c r="R50" s="527"/>
      <c r="S50" s="511"/>
    </row>
    <row r="51" spans="1:19" ht="14.4" customHeight="1" x14ac:dyDescent="0.3">
      <c r="A51" s="505" t="s">
        <v>1847</v>
      </c>
      <c r="B51" s="506" t="s">
        <v>1848</v>
      </c>
      <c r="C51" s="506" t="s">
        <v>457</v>
      </c>
      <c r="D51" s="506" t="s">
        <v>1828</v>
      </c>
      <c r="E51" s="506" t="s">
        <v>1849</v>
      </c>
      <c r="F51" s="506" t="s">
        <v>1876</v>
      </c>
      <c r="G51" s="506" t="s">
        <v>1877</v>
      </c>
      <c r="H51" s="510">
        <v>23</v>
      </c>
      <c r="I51" s="510">
        <v>1771</v>
      </c>
      <c r="J51" s="506"/>
      <c r="K51" s="506">
        <v>77</v>
      </c>
      <c r="L51" s="510"/>
      <c r="M51" s="510"/>
      <c r="N51" s="506"/>
      <c r="O51" s="506"/>
      <c r="P51" s="510"/>
      <c r="Q51" s="510"/>
      <c r="R51" s="527"/>
      <c r="S51" s="511"/>
    </row>
    <row r="52" spans="1:19" ht="14.4" customHeight="1" x14ac:dyDescent="0.3">
      <c r="A52" s="505" t="s">
        <v>1847</v>
      </c>
      <c r="B52" s="506" t="s">
        <v>1848</v>
      </c>
      <c r="C52" s="506" t="s">
        <v>457</v>
      </c>
      <c r="D52" s="506" t="s">
        <v>1829</v>
      </c>
      <c r="E52" s="506" t="s">
        <v>1849</v>
      </c>
      <c r="F52" s="506" t="s">
        <v>1854</v>
      </c>
      <c r="G52" s="506" t="s">
        <v>1855</v>
      </c>
      <c r="H52" s="510">
        <v>13</v>
      </c>
      <c r="I52" s="510">
        <v>1807</v>
      </c>
      <c r="J52" s="506"/>
      <c r="K52" s="506">
        <v>139</v>
      </c>
      <c r="L52" s="510"/>
      <c r="M52" s="510"/>
      <c r="N52" s="506"/>
      <c r="O52" s="506"/>
      <c r="P52" s="510"/>
      <c r="Q52" s="510"/>
      <c r="R52" s="527"/>
      <c r="S52" s="511"/>
    </row>
    <row r="53" spans="1:19" ht="14.4" customHeight="1" x14ac:dyDescent="0.3">
      <c r="A53" s="505" t="s">
        <v>1847</v>
      </c>
      <c r="B53" s="506" t="s">
        <v>1848</v>
      </c>
      <c r="C53" s="506" t="s">
        <v>457</v>
      </c>
      <c r="D53" s="506" t="s">
        <v>1829</v>
      </c>
      <c r="E53" s="506" t="s">
        <v>1849</v>
      </c>
      <c r="F53" s="506" t="s">
        <v>1856</v>
      </c>
      <c r="G53" s="506" t="s">
        <v>1857</v>
      </c>
      <c r="H53" s="510">
        <v>1</v>
      </c>
      <c r="I53" s="510">
        <v>1816</v>
      </c>
      <c r="J53" s="506"/>
      <c r="K53" s="506">
        <v>1816</v>
      </c>
      <c r="L53" s="510"/>
      <c r="M53" s="510"/>
      <c r="N53" s="506"/>
      <c r="O53" s="506"/>
      <c r="P53" s="510"/>
      <c r="Q53" s="510"/>
      <c r="R53" s="527"/>
      <c r="S53" s="511"/>
    </row>
    <row r="54" spans="1:19" ht="14.4" customHeight="1" x14ac:dyDescent="0.3">
      <c r="A54" s="505" t="s">
        <v>1847</v>
      </c>
      <c r="B54" s="506" t="s">
        <v>1848</v>
      </c>
      <c r="C54" s="506" t="s">
        <v>457</v>
      </c>
      <c r="D54" s="506" t="s">
        <v>1829</v>
      </c>
      <c r="E54" s="506" t="s">
        <v>1849</v>
      </c>
      <c r="F54" s="506" t="s">
        <v>1858</v>
      </c>
      <c r="G54" s="506" t="s">
        <v>1859</v>
      </c>
      <c r="H54" s="510">
        <v>13</v>
      </c>
      <c r="I54" s="510">
        <v>8112</v>
      </c>
      <c r="J54" s="506"/>
      <c r="K54" s="506">
        <v>624</v>
      </c>
      <c r="L54" s="510"/>
      <c r="M54" s="510"/>
      <c r="N54" s="506"/>
      <c r="O54" s="506"/>
      <c r="P54" s="510"/>
      <c r="Q54" s="510"/>
      <c r="R54" s="527"/>
      <c r="S54" s="511"/>
    </row>
    <row r="55" spans="1:19" ht="14.4" customHeight="1" x14ac:dyDescent="0.3">
      <c r="A55" s="505" t="s">
        <v>1847</v>
      </c>
      <c r="B55" s="506" t="s">
        <v>1848</v>
      </c>
      <c r="C55" s="506" t="s">
        <v>457</v>
      </c>
      <c r="D55" s="506" t="s">
        <v>1829</v>
      </c>
      <c r="E55" s="506" t="s">
        <v>1849</v>
      </c>
      <c r="F55" s="506" t="s">
        <v>1862</v>
      </c>
      <c r="G55" s="506" t="s">
        <v>1863</v>
      </c>
      <c r="H55" s="510">
        <v>1</v>
      </c>
      <c r="I55" s="510">
        <v>33.33</v>
      </c>
      <c r="J55" s="506"/>
      <c r="K55" s="506">
        <v>33.33</v>
      </c>
      <c r="L55" s="510"/>
      <c r="M55" s="510"/>
      <c r="N55" s="506"/>
      <c r="O55" s="506"/>
      <c r="P55" s="510"/>
      <c r="Q55" s="510"/>
      <c r="R55" s="527"/>
      <c r="S55" s="511"/>
    </row>
    <row r="56" spans="1:19" ht="14.4" customHeight="1" x14ac:dyDescent="0.3">
      <c r="A56" s="505" t="s">
        <v>1847</v>
      </c>
      <c r="B56" s="506" t="s">
        <v>1848</v>
      </c>
      <c r="C56" s="506" t="s">
        <v>457</v>
      </c>
      <c r="D56" s="506" t="s">
        <v>1829</v>
      </c>
      <c r="E56" s="506" t="s">
        <v>1849</v>
      </c>
      <c r="F56" s="506" t="s">
        <v>1868</v>
      </c>
      <c r="G56" s="506" t="s">
        <v>1869</v>
      </c>
      <c r="H56" s="510">
        <v>1</v>
      </c>
      <c r="I56" s="510">
        <v>701</v>
      </c>
      <c r="J56" s="506"/>
      <c r="K56" s="506">
        <v>701</v>
      </c>
      <c r="L56" s="510"/>
      <c r="M56" s="510"/>
      <c r="N56" s="506"/>
      <c r="O56" s="506"/>
      <c r="P56" s="510"/>
      <c r="Q56" s="510"/>
      <c r="R56" s="527"/>
      <c r="S56" s="511"/>
    </row>
    <row r="57" spans="1:19" ht="14.4" customHeight="1" x14ac:dyDescent="0.3">
      <c r="A57" s="505" t="s">
        <v>1847</v>
      </c>
      <c r="B57" s="506" t="s">
        <v>1848</v>
      </c>
      <c r="C57" s="506" t="s">
        <v>457</v>
      </c>
      <c r="D57" s="506" t="s">
        <v>1829</v>
      </c>
      <c r="E57" s="506" t="s">
        <v>1849</v>
      </c>
      <c r="F57" s="506" t="s">
        <v>1872</v>
      </c>
      <c r="G57" s="506" t="s">
        <v>1873</v>
      </c>
      <c r="H57" s="510">
        <v>1</v>
      </c>
      <c r="I57" s="510">
        <v>74</v>
      </c>
      <c r="J57" s="506"/>
      <c r="K57" s="506">
        <v>74</v>
      </c>
      <c r="L57" s="510"/>
      <c r="M57" s="510"/>
      <c r="N57" s="506"/>
      <c r="O57" s="506"/>
      <c r="P57" s="510"/>
      <c r="Q57" s="510"/>
      <c r="R57" s="527"/>
      <c r="S57" s="511"/>
    </row>
    <row r="58" spans="1:19" ht="14.4" customHeight="1" x14ac:dyDescent="0.3">
      <c r="A58" s="505" t="s">
        <v>1847</v>
      </c>
      <c r="B58" s="506" t="s">
        <v>1848</v>
      </c>
      <c r="C58" s="506" t="s">
        <v>457</v>
      </c>
      <c r="D58" s="506" t="s">
        <v>1829</v>
      </c>
      <c r="E58" s="506" t="s">
        <v>1849</v>
      </c>
      <c r="F58" s="506" t="s">
        <v>1874</v>
      </c>
      <c r="G58" s="506" t="s">
        <v>1875</v>
      </c>
      <c r="H58" s="510">
        <v>11</v>
      </c>
      <c r="I58" s="510">
        <v>2453</v>
      </c>
      <c r="J58" s="506"/>
      <c r="K58" s="506">
        <v>223</v>
      </c>
      <c r="L58" s="510"/>
      <c r="M58" s="510"/>
      <c r="N58" s="506"/>
      <c r="O58" s="506"/>
      <c r="P58" s="510"/>
      <c r="Q58" s="510"/>
      <c r="R58" s="527"/>
      <c r="S58" s="511"/>
    </row>
    <row r="59" spans="1:19" ht="14.4" customHeight="1" x14ac:dyDescent="0.3">
      <c r="A59" s="505" t="s">
        <v>1847</v>
      </c>
      <c r="B59" s="506" t="s">
        <v>1848</v>
      </c>
      <c r="C59" s="506" t="s">
        <v>457</v>
      </c>
      <c r="D59" s="506" t="s">
        <v>1829</v>
      </c>
      <c r="E59" s="506" t="s">
        <v>1849</v>
      </c>
      <c r="F59" s="506" t="s">
        <v>1876</v>
      </c>
      <c r="G59" s="506" t="s">
        <v>1877</v>
      </c>
      <c r="H59" s="510">
        <v>33</v>
      </c>
      <c r="I59" s="510">
        <v>2541</v>
      </c>
      <c r="J59" s="506"/>
      <c r="K59" s="506">
        <v>77</v>
      </c>
      <c r="L59" s="510"/>
      <c r="M59" s="510"/>
      <c r="N59" s="506"/>
      <c r="O59" s="506"/>
      <c r="P59" s="510"/>
      <c r="Q59" s="510"/>
      <c r="R59" s="527"/>
      <c r="S59" s="511"/>
    </row>
    <row r="60" spans="1:19" ht="14.4" customHeight="1" x14ac:dyDescent="0.3">
      <c r="A60" s="505" t="s">
        <v>1847</v>
      </c>
      <c r="B60" s="506" t="s">
        <v>1848</v>
      </c>
      <c r="C60" s="506" t="s">
        <v>457</v>
      </c>
      <c r="D60" s="506" t="s">
        <v>1832</v>
      </c>
      <c r="E60" s="506" t="s">
        <v>1849</v>
      </c>
      <c r="F60" s="506" t="s">
        <v>1852</v>
      </c>
      <c r="G60" s="506" t="s">
        <v>1853</v>
      </c>
      <c r="H60" s="510">
        <v>8</v>
      </c>
      <c r="I60" s="510">
        <v>296</v>
      </c>
      <c r="J60" s="506"/>
      <c r="K60" s="506">
        <v>37</v>
      </c>
      <c r="L60" s="510"/>
      <c r="M60" s="510"/>
      <c r="N60" s="506"/>
      <c r="O60" s="506"/>
      <c r="P60" s="510"/>
      <c r="Q60" s="510"/>
      <c r="R60" s="527"/>
      <c r="S60" s="511"/>
    </row>
    <row r="61" spans="1:19" ht="14.4" customHeight="1" x14ac:dyDescent="0.3">
      <c r="A61" s="505" t="s">
        <v>1847</v>
      </c>
      <c r="B61" s="506" t="s">
        <v>1848</v>
      </c>
      <c r="C61" s="506" t="s">
        <v>457</v>
      </c>
      <c r="D61" s="506" t="s">
        <v>1832</v>
      </c>
      <c r="E61" s="506" t="s">
        <v>1849</v>
      </c>
      <c r="F61" s="506" t="s">
        <v>1854</v>
      </c>
      <c r="G61" s="506" t="s">
        <v>1855</v>
      </c>
      <c r="H61" s="510">
        <v>1</v>
      </c>
      <c r="I61" s="510">
        <v>139</v>
      </c>
      <c r="J61" s="506"/>
      <c r="K61" s="506">
        <v>139</v>
      </c>
      <c r="L61" s="510"/>
      <c r="M61" s="510"/>
      <c r="N61" s="506"/>
      <c r="O61" s="506"/>
      <c r="P61" s="510"/>
      <c r="Q61" s="510"/>
      <c r="R61" s="527"/>
      <c r="S61" s="511"/>
    </row>
    <row r="62" spans="1:19" ht="14.4" customHeight="1" x14ac:dyDescent="0.3">
      <c r="A62" s="505" t="s">
        <v>1847</v>
      </c>
      <c r="B62" s="506" t="s">
        <v>1848</v>
      </c>
      <c r="C62" s="506" t="s">
        <v>457</v>
      </c>
      <c r="D62" s="506" t="s">
        <v>1832</v>
      </c>
      <c r="E62" s="506" t="s">
        <v>1849</v>
      </c>
      <c r="F62" s="506" t="s">
        <v>1858</v>
      </c>
      <c r="G62" s="506" t="s">
        <v>1859</v>
      </c>
      <c r="H62" s="510">
        <v>1</v>
      </c>
      <c r="I62" s="510">
        <v>624</v>
      </c>
      <c r="J62" s="506"/>
      <c r="K62" s="506">
        <v>624</v>
      </c>
      <c r="L62" s="510"/>
      <c r="M62" s="510"/>
      <c r="N62" s="506"/>
      <c r="O62" s="506"/>
      <c r="P62" s="510"/>
      <c r="Q62" s="510"/>
      <c r="R62" s="527"/>
      <c r="S62" s="511"/>
    </row>
    <row r="63" spans="1:19" ht="14.4" customHeight="1" x14ac:dyDescent="0.3">
      <c r="A63" s="505" t="s">
        <v>1847</v>
      </c>
      <c r="B63" s="506" t="s">
        <v>1848</v>
      </c>
      <c r="C63" s="506" t="s">
        <v>457</v>
      </c>
      <c r="D63" s="506" t="s">
        <v>1832</v>
      </c>
      <c r="E63" s="506" t="s">
        <v>1849</v>
      </c>
      <c r="F63" s="506" t="s">
        <v>1862</v>
      </c>
      <c r="G63" s="506" t="s">
        <v>1863</v>
      </c>
      <c r="H63" s="510">
        <v>8</v>
      </c>
      <c r="I63" s="510">
        <v>266.65999999999997</v>
      </c>
      <c r="J63" s="506"/>
      <c r="K63" s="506">
        <v>33.332499999999996</v>
      </c>
      <c r="L63" s="510"/>
      <c r="M63" s="510"/>
      <c r="N63" s="506"/>
      <c r="O63" s="506"/>
      <c r="P63" s="510"/>
      <c r="Q63" s="510"/>
      <c r="R63" s="527"/>
      <c r="S63" s="511"/>
    </row>
    <row r="64" spans="1:19" ht="14.4" customHeight="1" x14ac:dyDescent="0.3">
      <c r="A64" s="505" t="s">
        <v>1847</v>
      </c>
      <c r="B64" s="506" t="s">
        <v>1848</v>
      </c>
      <c r="C64" s="506" t="s">
        <v>457</v>
      </c>
      <c r="D64" s="506" t="s">
        <v>1832</v>
      </c>
      <c r="E64" s="506" t="s">
        <v>1849</v>
      </c>
      <c r="F64" s="506" t="s">
        <v>1864</v>
      </c>
      <c r="G64" s="506" t="s">
        <v>1865</v>
      </c>
      <c r="H64" s="510">
        <v>8</v>
      </c>
      <c r="I64" s="510">
        <v>296</v>
      </c>
      <c r="J64" s="506"/>
      <c r="K64" s="506">
        <v>37</v>
      </c>
      <c r="L64" s="510"/>
      <c r="M64" s="510"/>
      <c r="N64" s="506"/>
      <c r="O64" s="506"/>
      <c r="P64" s="510"/>
      <c r="Q64" s="510"/>
      <c r="R64" s="527"/>
      <c r="S64" s="511"/>
    </row>
    <row r="65" spans="1:19" ht="14.4" customHeight="1" x14ac:dyDescent="0.3">
      <c r="A65" s="505" t="s">
        <v>1847</v>
      </c>
      <c r="B65" s="506" t="s">
        <v>1848</v>
      </c>
      <c r="C65" s="506" t="s">
        <v>457</v>
      </c>
      <c r="D65" s="506" t="s">
        <v>1832</v>
      </c>
      <c r="E65" s="506" t="s">
        <v>1849</v>
      </c>
      <c r="F65" s="506" t="s">
        <v>1868</v>
      </c>
      <c r="G65" s="506" t="s">
        <v>1869</v>
      </c>
      <c r="H65" s="510">
        <v>1</v>
      </c>
      <c r="I65" s="510">
        <v>701</v>
      </c>
      <c r="J65" s="506"/>
      <c r="K65" s="506">
        <v>701</v>
      </c>
      <c r="L65" s="510"/>
      <c r="M65" s="510"/>
      <c r="N65" s="506"/>
      <c r="O65" s="506"/>
      <c r="P65" s="510"/>
      <c r="Q65" s="510"/>
      <c r="R65" s="527"/>
      <c r="S65" s="511"/>
    </row>
    <row r="66" spans="1:19" ht="14.4" customHeight="1" x14ac:dyDescent="0.3">
      <c r="A66" s="505" t="s">
        <v>1847</v>
      </c>
      <c r="B66" s="506" t="s">
        <v>1848</v>
      </c>
      <c r="C66" s="506" t="s">
        <v>457</v>
      </c>
      <c r="D66" s="506" t="s">
        <v>1832</v>
      </c>
      <c r="E66" s="506" t="s">
        <v>1849</v>
      </c>
      <c r="F66" s="506" t="s">
        <v>1870</v>
      </c>
      <c r="G66" s="506" t="s">
        <v>1871</v>
      </c>
      <c r="H66" s="510">
        <v>9</v>
      </c>
      <c r="I66" s="510">
        <v>2115</v>
      </c>
      <c r="J66" s="506"/>
      <c r="K66" s="506">
        <v>235</v>
      </c>
      <c r="L66" s="510"/>
      <c r="M66" s="510"/>
      <c r="N66" s="506"/>
      <c r="O66" s="506"/>
      <c r="P66" s="510"/>
      <c r="Q66" s="510"/>
      <c r="R66" s="527"/>
      <c r="S66" s="511"/>
    </row>
    <row r="67" spans="1:19" ht="14.4" customHeight="1" x14ac:dyDescent="0.3">
      <c r="A67" s="505" t="s">
        <v>1847</v>
      </c>
      <c r="B67" s="506" t="s">
        <v>1848</v>
      </c>
      <c r="C67" s="506" t="s">
        <v>457</v>
      </c>
      <c r="D67" s="506" t="s">
        <v>1832</v>
      </c>
      <c r="E67" s="506" t="s">
        <v>1849</v>
      </c>
      <c r="F67" s="506" t="s">
        <v>1874</v>
      </c>
      <c r="G67" s="506" t="s">
        <v>1875</v>
      </c>
      <c r="H67" s="510">
        <v>10</v>
      </c>
      <c r="I67" s="510">
        <v>2230</v>
      </c>
      <c r="J67" s="506"/>
      <c r="K67" s="506">
        <v>223</v>
      </c>
      <c r="L67" s="510"/>
      <c r="M67" s="510"/>
      <c r="N67" s="506"/>
      <c r="O67" s="506"/>
      <c r="P67" s="510"/>
      <c r="Q67" s="510"/>
      <c r="R67" s="527"/>
      <c r="S67" s="511"/>
    </row>
    <row r="68" spans="1:19" ht="14.4" customHeight="1" x14ac:dyDescent="0.3">
      <c r="A68" s="505" t="s">
        <v>1847</v>
      </c>
      <c r="B68" s="506" t="s">
        <v>1848</v>
      </c>
      <c r="C68" s="506" t="s">
        <v>457</v>
      </c>
      <c r="D68" s="506" t="s">
        <v>1832</v>
      </c>
      <c r="E68" s="506" t="s">
        <v>1849</v>
      </c>
      <c r="F68" s="506" t="s">
        <v>1876</v>
      </c>
      <c r="G68" s="506" t="s">
        <v>1877</v>
      </c>
      <c r="H68" s="510">
        <v>3</v>
      </c>
      <c r="I68" s="510">
        <v>231</v>
      </c>
      <c r="J68" s="506"/>
      <c r="K68" s="506">
        <v>77</v>
      </c>
      <c r="L68" s="510"/>
      <c r="M68" s="510"/>
      <c r="N68" s="506"/>
      <c r="O68" s="506"/>
      <c r="P68" s="510"/>
      <c r="Q68" s="510"/>
      <c r="R68" s="527"/>
      <c r="S68" s="511"/>
    </row>
    <row r="69" spans="1:19" ht="14.4" customHeight="1" x14ac:dyDescent="0.3">
      <c r="A69" s="505" t="s">
        <v>1847</v>
      </c>
      <c r="B69" s="506" t="s">
        <v>1848</v>
      </c>
      <c r="C69" s="506" t="s">
        <v>457</v>
      </c>
      <c r="D69" s="506" t="s">
        <v>1832</v>
      </c>
      <c r="E69" s="506" t="s">
        <v>1849</v>
      </c>
      <c r="F69" s="506" t="s">
        <v>1878</v>
      </c>
      <c r="G69" s="506" t="s">
        <v>1879</v>
      </c>
      <c r="H69" s="510">
        <v>6</v>
      </c>
      <c r="I69" s="510">
        <v>354</v>
      </c>
      <c r="J69" s="506"/>
      <c r="K69" s="506">
        <v>59</v>
      </c>
      <c r="L69" s="510"/>
      <c r="M69" s="510"/>
      <c r="N69" s="506"/>
      <c r="O69" s="506"/>
      <c r="P69" s="510"/>
      <c r="Q69" s="510"/>
      <c r="R69" s="527"/>
      <c r="S69" s="511"/>
    </row>
    <row r="70" spans="1:19" ht="14.4" customHeight="1" x14ac:dyDescent="0.3">
      <c r="A70" s="505" t="s">
        <v>1847</v>
      </c>
      <c r="B70" s="506" t="s">
        <v>1848</v>
      </c>
      <c r="C70" s="506" t="s">
        <v>457</v>
      </c>
      <c r="D70" s="506" t="s">
        <v>492</v>
      </c>
      <c r="E70" s="506" t="s">
        <v>1849</v>
      </c>
      <c r="F70" s="506" t="s">
        <v>1852</v>
      </c>
      <c r="G70" s="506" t="s">
        <v>1853</v>
      </c>
      <c r="H70" s="510"/>
      <c r="I70" s="510"/>
      <c r="J70" s="506"/>
      <c r="K70" s="506"/>
      <c r="L70" s="510"/>
      <c r="M70" s="510"/>
      <c r="N70" s="506"/>
      <c r="O70" s="506"/>
      <c r="P70" s="510">
        <v>2</v>
      </c>
      <c r="Q70" s="510">
        <v>76</v>
      </c>
      <c r="R70" s="527"/>
      <c r="S70" s="511">
        <v>38</v>
      </c>
    </row>
    <row r="71" spans="1:19" ht="14.4" customHeight="1" x14ac:dyDescent="0.3">
      <c r="A71" s="505" t="s">
        <v>1847</v>
      </c>
      <c r="B71" s="506" t="s">
        <v>1848</v>
      </c>
      <c r="C71" s="506" t="s">
        <v>457</v>
      </c>
      <c r="D71" s="506" t="s">
        <v>492</v>
      </c>
      <c r="E71" s="506" t="s">
        <v>1849</v>
      </c>
      <c r="F71" s="506" t="s">
        <v>1854</v>
      </c>
      <c r="G71" s="506" t="s">
        <v>1855</v>
      </c>
      <c r="H71" s="510"/>
      <c r="I71" s="510"/>
      <c r="J71" s="506"/>
      <c r="K71" s="506"/>
      <c r="L71" s="510">
        <v>1</v>
      </c>
      <c r="M71" s="510">
        <v>139</v>
      </c>
      <c r="N71" s="506">
        <v>1</v>
      </c>
      <c r="O71" s="506">
        <v>139</v>
      </c>
      <c r="P71" s="510"/>
      <c r="Q71" s="510"/>
      <c r="R71" s="527"/>
      <c r="S71" s="511"/>
    </row>
    <row r="72" spans="1:19" ht="14.4" customHeight="1" x14ac:dyDescent="0.3">
      <c r="A72" s="505" t="s">
        <v>1847</v>
      </c>
      <c r="B72" s="506" t="s">
        <v>1848</v>
      </c>
      <c r="C72" s="506" t="s">
        <v>457</v>
      </c>
      <c r="D72" s="506" t="s">
        <v>492</v>
      </c>
      <c r="E72" s="506" t="s">
        <v>1849</v>
      </c>
      <c r="F72" s="506" t="s">
        <v>1856</v>
      </c>
      <c r="G72" s="506" t="s">
        <v>1857</v>
      </c>
      <c r="H72" s="510"/>
      <c r="I72" s="510"/>
      <c r="J72" s="506"/>
      <c r="K72" s="506"/>
      <c r="L72" s="510">
        <v>1</v>
      </c>
      <c r="M72" s="510">
        <v>1819</v>
      </c>
      <c r="N72" s="506">
        <v>1</v>
      </c>
      <c r="O72" s="506">
        <v>1819</v>
      </c>
      <c r="P72" s="510"/>
      <c r="Q72" s="510"/>
      <c r="R72" s="527"/>
      <c r="S72" s="511"/>
    </row>
    <row r="73" spans="1:19" ht="14.4" customHeight="1" x14ac:dyDescent="0.3">
      <c r="A73" s="505" t="s">
        <v>1847</v>
      </c>
      <c r="B73" s="506" t="s">
        <v>1848</v>
      </c>
      <c r="C73" s="506" t="s">
        <v>457</v>
      </c>
      <c r="D73" s="506" t="s">
        <v>492</v>
      </c>
      <c r="E73" s="506" t="s">
        <v>1849</v>
      </c>
      <c r="F73" s="506" t="s">
        <v>1858</v>
      </c>
      <c r="G73" s="506" t="s">
        <v>1859</v>
      </c>
      <c r="H73" s="510"/>
      <c r="I73" s="510"/>
      <c r="J73" s="506"/>
      <c r="K73" s="506"/>
      <c r="L73" s="510">
        <v>1</v>
      </c>
      <c r="M73" s="510">
        <v>625</v>
      </c>
      <c r="N73" s="506">
        <v>1</v>
      </c>
      <c r="O73" s="506">
        <v>625</v>
      </c>
      <c r="P73" s="510"/>
      <c r="Q73" s="510"/>
      <c r="R73" s="527"/>
      <c r="S73" s="511"/>
    </row>
    <row r="74" spans="1:19" ht="14.4" customHeight="1" x14ac:dyDescent="0.3">
      <c r="A74" s="505" t="s">
        <v>1847</v>
      </c>
      <c r="B74" s="506" t="s">
        <v>1848</v>
      </c>
      <c r="C74" s="506" t="s">
        <v>457</v>
      </c>
      <c r="D74" s="506" t="s">
        <v>492</v>
      </c>
      <c r="E74" s="506" t="s">
        <v>1849</v>
      </c>
      <c r="F74" s="506" t="s">
        <v>1860</v>
      </c>
      <c r="G74" s="506" t="s">
        <v>1861</v>
      </c>
      <c r="H74" s="510"/>
      <c r="I74" s="510"/>
      <c r="J74" s="506"/>
      <c r="K74" s="506"/>
      <c r="L74" s="510">
        <v>1</v>
      </c>
      <c r="M74" s="510">
        <v>471</v>
      </c>
      <c r="N74" s="506">
        <v>1</v>
      </c>
      <c r="O74" s="506">
        <v>471</v>
      </c>
      <c r="P74" s="510"/>
      <c r="Q74" s="510"/>
      <c r="R74" s="527"/>
      <c r="S74" s="511"/>
    </row>
    <row r="75" spans="1:19" ht="14.4" customHeight="1" x14ac:dyDescent="0.3">
      <c r="A75" s="505" t="s">
        <v>1847</v>
      </c>
      <c r="B75" s="506" t="s">
        <v>1848</v>
      </c>
      <c r="C75" s="506" t="s">
        <v>457</v>
      </c>
      <c r="D75" s="506" t="s">
        <v>492</v>
      </c>
      <c r="E75" s="506" t="s">
        <v>1849</v>
      </c>
      <c r="F75" s="506" t="s">
        <v>1862</v>
      </c>
      <c r="G75" s="506" t="s">
        <v>1863</v>
      </c>
      <c r="H75" s="510"/>
      <c r="I75" s="510"/>
      <c r="J75" s="506"/>
      <c r="K75" s="506"/>
      <c r="L75" s="510">
        <v>1</v>
      </c>
      <c r="M75" s="510">
        <v>33.33</v>
      </c>
      <c r="N75" s="506">
        <v>1</v>
      </c>
      <c r="O75" s="506">
        <v>33.33</v>
      </c>
      <c r="P75" s="510"/>
      <c r="Q75" s="510"/>
      <c r="R75" s="527"/>
      <c r="S75" s="511"/>
    </row>
    <row r="76" spans="1:19" ht="14.4" customHeight="1" x14ac:dyDescent="0.3">
      <c r="A76" s="505" t="s">
        <v>1847</v>
      </c>
      <c r="B76" s="506" t="s">
        <v>1848</v>
      </c>
      <c r="C76" s="506" t="s">
        <v>457</v>
      </c>
      <c r="D76" s="506" t="s">
        <v>492</v>
      </c>
      <c r="E76" s="506" t="s">
        <v>1849</v>
      </c>
      <c r="F76" s="506" t="s">
        <v>1876</v>
      </c>
      <c r="G76" s="506" t="s">
        <v>1877</v>
      </c>
      <c r="H76" s="510"/>
      <c r="I76" s="510"/>
      <c r="J76" s="506"/>
      <c r="K76" s="506"/>
      <c r="L76" s="510">
        <v>2</v>
      </c>
      <c r="M76" s="510">
        <v>154</v>
      </c>
      <c r="N76" s="506">
        <v>1</v>
      </c>
      <c r="O76" s="506">
        <v>77</v>
      </c>
      <c r="P76" s="510"/>
      <c r="Q76" s="510"/>
      <c r="R76" s="527"/>
      <c r="S76" s="511"/>
    </row>
    <row r="77" spans="1:19" ht="14.4" customHeight="1" x14ac:dyDescent="0.3">
      <c r="A77" s="505" t="s">
        <v>1847</v>
      </c>
      <c r="B77" s="506" t="s">
        <v>1848</v>
      </c>
      <c r="C77" s="506" t="s">
        <v>457</v>
      </c>
      <c r="D77" s="506" t="s">
        <v>493</v>
      </c>
      <c r="E77" s="506" t="s">
        <v>1849</v>
      </c>
      <c r="F77" s="506" t="s">
        <v>1854</v>
      </c>
      <c r="G77" s="506" t="s">
        <v>1855</v>
      </c>
      <c r="H77" s="510">
        <v>4</v>
      </c>
      <c r="I77" s="510">
        <v>556</v>
      </c>
      <c r="J77" s="506">
        <v>2</v>
      </c>
      <c r="K77" s="506">
        <v>139</v>
      </c>
      <c r="L77" s="510">
        <v>2</v>
      </c>
      <c r="M77" s="510">
        <v>278</v>
      </c>
      <c r="N77" s="506">
        <v>1</v>
      </c>
      <c r="O77" s="506">
        <v>139</v>
      </c>
      <c r="P77" s="510">
        <v>4</v>
      </c>
      <c r="Q77" s="510">
        <v>564</v>
      </c>
      <c r="R77" s="527">
        <v>2.028776978417266</v>
      </c>
      <c r="S77" s="511">
        <v>141</v>
      </c>
    </row>
    <row r="78" spans="1:19" ht="14.4" customHeight="1" x14ac:dyDescent="0.3">
      <c r="A78" s="505" t="s">
        <v>1847</v>
      </c>
      <c r="B78" s="506" t="s">
        <v>1848</v>
      </c>
      <c r="C78" s="506" t="s">
        <v>457</v>
      </c>
      <c r="D78" s="506" t="s">
        <v>493</v>
      </c>
      <c r="E78" s="506" t="s">
        <v>1849</v>
      </c>
      <c r="F78" s="506" t="s">
        <v>1856</v>
      </c>
      <c r="G78" s="506" t="s">
        <v>1857</v>
      </c>
      <c r="H78" s="510">
        <v>3</v>
      </c>
      <c r="I78" s="510">
        <v>5448</v>
      </c>
      <c r="J78" s="506">
        <v>1.4975261132490378</v>
      </c>
      <c r="K78" s="506">
        <v>1816</v>
      </c>
      <c r="L78" s="510">
        <v>2</v>
      </c>
      <c r="M78" s="510">
        <v>3638</v>
      </c>
      <c r="N78" s="506">
        <v>1</v>
      </c>
      <c r="O78" s="506">
        <v>1819</v>
      </c>
      <c r="P78" s="510">
        <v>2</v>
      </c>
      <c r="Q78" s="510">
        <v>3656</v>
      </c>
      <c r="R78" s="527">
        <v>1.0049477735019241</v>
      </c>
      <c r="S78" s="511">
        <v>1828</v>
      </c>
    </row>
    <row r="79" spans="1:19" ht="14.4" customHeight="1" x14ac:dyDescent="0.3">
      <c r="A79" s="505" t="s">
        <v>1847</v>
      </c>
      <c r="B79" s="506" t="s">
        <v>1848</v>
      </c>
      <c r="C79" s="506" t="s">
        <v>457</v>
      </c>
      <c r="D79" s="506" t="s">
        <v>493</v>
      </c>
      <c r="E79" s="506" t="s">
        <v>1849</v>
      </c>
      <c r="F79" s="506" t="s">
        <v>1858</v>
      </c>
      <c r="G79" s="506" t="s">
        <v>1859</v>
      </c>
      <c r="H79" s="510">
        <v>4</v>
      </c>
      <c r="I79" s="510">
        <v>2496</v>
      </c>
      <c r="J79" s="506">
        <v>1.9967999999999999</v>
      </c>
      <c r="K79" s="506">
        <v>624</v>
      </c>
      <c r="L79" s="510">
        <v>2</v>
      </c>
      <c r="M79" s="510">
        <v>1250</v>
      </c>
      <c r="N79" s="506">
        <v>1</v>
      </c>
      <c r="O79" s="506">
        <v>625</v>
      </c>
      <c r="P79" s="510">
        <v>4</v>
      </c>
      <c r="Q79" s="510">
        <v>2512</v>
      </c>
      <c r="R79" s="527">
        <v>2.0095999999999998</v>
      </c>
      <c r="S79" s="511">
        <v>628</v>
      </c>
    </row>
    <row r="80" spans="1:19" ht="14.4" customHeight="1" x14ac:dyDescent="0.3">
      <c r="A80" s="505" t="s">
        <v>1847</v>
      </c>
      <c r="B80" s="506" t="s">
        <v>1848</v>
      </c>
      <c r="C80" s="506" t="s">
        <v>457</v>
      </c>
      <c r="D80" s="506" t="s">
        <v>493</v>
      </c>
      <c r="E80" s="506" t="s">
        <v>1849</v>
      </c>
      <c r="F80" s="506" t="s">
        <v>1860</v>
      </c>
      <c r="G80" s="506" t="s">
        <v>1861</v>
      </c>
      <c r="H80" s="510">
        <v>4</v>
      </c>
      <c r="I80" s="510">
        <v>1880</v>
      </c>
      <c r="J80" s="506">
        <v>3.9915074309978769</v>
      </c>
      <c r="K80" s="506">
        <v>470</v>
      </c>
      <c r="L80" s="510">
        <v>1</v>
      </c>
      <c r="M80" s="510">
        <v>471</v>
      </c>
      <c r="N80" s="506">
        <v>1</v>
      </c>
      <c r="O80" s="506">
        <v>471</v>
      </c>
      <c r="P80" s="510">
        <v>2</v>
      </c>
      <c r="Q80" s="510">
        <v>948</v>
      </c>
      <c r="R80" s="527">
        <v>2.0127388535031847</v>
      </c>
      <c r="S80" s="511">
        <v>474</v>
      </c>
    </row>
    <row r="81" spans="1:19" ht="14.4" customHeight="1" x14ac:dyDescent="0.3">
      <c r="A81" s="505" t="s">
        <v>1847</v>
      </c>
      <c r="B81" s="506" t="s">
        <v>1848</v>
      </c>
      <c r="C81" s="506" t="s">
        <v>457</v>
      </c>
      <c r="D81" s="506" t="s">
        <v>493</v>
      </c>
      <c r="E81" s="506" t="s">
        <v>1849</v>
      </c>
      <c r="F81" s="506" t="s">
        <v>1862</v>
      </c>
      <c r="G81" s="506" t="s">
        <v>1863</v>
      </c>
      <c r="H81" s="510"/>
      <c r="I81" s="510"/>
      <c r="J81" s="506"/>
      <c r="K81" s="506"/>
      <c r="L81" s="510">
        <v>2</v>
      </c>
      <c r="M81" s="510">
        <v>66.66</v>
      </c>
      <c r="N81" s="506">
        <v>1</v>
      </c>
      <c r="O81" s="506">
        <v>33.33</v>
      </c>
      <c r="P81" s="510">
        <v>4</v>
      </c>
      <c r="Q81" s="510">
        <v>133.32999999999998</v>
      </c>
      <c r="R81" s="527">
        <v>2.0001500150015001</v>
      </c>
      <c r="S81" s="511">
        <v>33.332499999999996</v>
      </c>
    </row>
    <row r="82" spans="1:19" ht="14.4" customHeight="1" x14ac:dyDescent="0.3">
      <c r="A82" s="505" t="s">
        <v>1847</v>
      </c>
      <c r="B82" s="506" t="s">
        <v>1848</v>
      </c>
      <c r="C82" s="506" t="s">
        <v>457</v>
      </c>
      <c r="D82" s="506" t="s">
        <v>493</v>
      </c>
      <c r="E82" s="506" t="s">
        <v>1849</v>
      </c>
      <c r="F82" s="506" t="s">
        <v>1868</v>
      </c>
      <c r="G82" s="506" t="s">
        <v>1869</v>
      </c>
      <c r="H82" s="510"/>
      <c r="I82" s="510"/>
      <c r="J82" s="506"/>
      <c r="K82" s="506"/>
      <c r="L82" s="510">
        <v>2</v>
      </c>
      <c r="M82" s="510">
        <v>1404</v>
      </c>
      <c r="N82" s="506">
        <v>1</v>
      </c>
      <c r="O82" s="506">
        <v>702</v>
      </c>
      <c r="P82" s="510">
        <v>2</v>
      </c>
      <c r="Q82" s="510">
        <v>1414</v>
      </c>
      <c r="R82" s="527">
        <v>1.0071225071225072</v>
      </c>
      <c r="S82" s="511">
        <v>707</v>
      </c>
    </row>
    <row r="83" spans="1:19" ht="14.4" customHeight="1" x14ac:dyDescent="0.3">
      <c r="A83" s="505" t="s">
        <v>1847</v>
      </c>
      <c r="B83" s="506" t="s">
        <v>1848</v>
      </c>
      <c r="C83" s="506" t="s">
        <v>457</v>
      </c>
      <c r="D83" s="506" t="s">
        <v>493</v>
      </c>
      <c r="E83" s="506" t="s">
        <v>1849</v>
      </c>
      <c r="F83" s="506" t="s">
        <v>1874</v>
      </c>
      <c r="G83" s="506" t="s">
        <v>1875</v>
      </c>
      <c r="H83" s="510">
        <v>4</v>
      </c>
      <c r="I83" s="510">
        <v>892</v>
      </c>
      <c r="J83" s="506">
        <v>2</v>
      </c>
      <c r="K83" s="506">
        <v>223</v>
      </c>
      <c r="L83" s="510">
        <v>2</v>
      </c>
      <c r="M83" s="510">
        <v>446</v>
      </c>
      <c r="N83" s="506">
        <v>1</v>
      </c>
      <c r="O83" s="506">
        <v>223</v>
      </c>
      <c r="P83" s="510">
        <v>4</v>
      </c>
      <c r="Q83" s="510">
        <v>904</v>
      </c>
      <c r="R83" s="527">
        <v>2.0269058295964126</v>
      </c>
      <c r="S83" s="511">
        <v>226</v>
      </c>
    </row>
    <row r="84" spans="1:19" ht="14.4" customHeight="1" x14ac:dyDescent="0.3">
      <c r="A84" s="505" t="s">
        <v>1847</v>
      </c>
      <c r="B84" s="506" t="s">
        <v>1848</v>
      </c>
      <c r="C84" s="506" t="s">
        <v>457</v>
      </c>
      <c r="D84" s="506" t="s">
        <v>493</v>
      </c>
      <c r="E84" s="506" t="s">
        <v>1849</v>
      </c>
      <c r="F84" s="506" t="s">
        <v>1876</v>
      </c>
      <c r="G84" s="506" t="s">
        <v>1877</v>
      </c>
      <c r="H84" s="510">
        <v>12</v>
      </c>
      <c r="I84" s="510">
        <v>924</v>
      </c>
      <c r="J84" s="506">
        <v>2</v>
      </c>
      <c r="K84" s="506">
        <v>77</v>
      </c>
      <c r="L84" s="510">
        <v>6</v>
      </c>
      <c r="M84" s="510">
        <v>462</v>
      </c>
      <c r="N84" s="506">
        <v>1</v>
      </c>
      <c r="O84" s="506">
        <v>77</v>
      </c>
      <c r="P84" s="510">
        <v>12</v>
      </c>
      <c r="Q84" s="510">
        <v>936</v>
      </c>
      <c r="R84" s="527">
        <v>2.0259740259740258</v>
      </c>
      <c r="S84" s="511">
        <v>78</v>
      </c>
    </row>
    <row r="85" spans="1:19" ht="14.4" customHeight="1" x14ac:dyDescent="0.3">
      <c r="A85" s="505" t="s">
        <v>1847</v>
      </c>
      <c r="B85" s="506" t="s">
        <v>1848</v>
      </c>
      <c r="C85" s="506" t="s">
        <v>457</v>
      </c>
      <c r="D85" s="506" t="s">
        <v>1835</v>
      </c>
      <c r="E85" s="506" t="s">
        <v>1849</v>
      </c>
      <c r="F85" s="506" t="s">
        <v>1852</v>
      </c>
      <c r="G85" s="506" t="s">
        <v>1853</v>
      </c>
      <c r="H85" s="510">
        <v>10</v>
      </c>
      <c r="I85" s="510">
        <v>370</v>
      </c>
      <c r="J85" s="506"/>
      <c r="K85" s="506">
        <v>37</v>
      </c>
      <c r="L85" s="510"/>
      <c r="M85" s="510"/>
      <c r="N85" s="506"/>
      <c r="O85" s="506"/>
      <c r="P85" s="510"/>
      <c r="Q85" s="510"/>
      <c r="R85" s="527"/>
      <c r="S85" s="511"/>
    </row>
    <row r="86" spans="1:19" ht="14.4" customHeight="1" x14ac:dyDescent="0.3">
      <c r="A86" s="505" t="s">
        <v>1847</v>
      </c>
      <c r="B86" s="506" t="s">
        <v>1848</v>
      </c>
      <c r="C86" s="506" t="s">
        <v>457</v>
      </c>
      <c r="D86" s="506" t="s">
        <v>1835</v>
      </c>
      <c r="E86" s="506" t="s">
        <v>1849</v>
      </c>
      <c r="F86" s="506" t="s">
        <v>1854</v>
      </c>
      <c r="G86" s="506" t="s">
        <v>1855</v>
      </c>
      <c r="H86" s="510">
        <v>2</v>
      </c>
      <c r="I86" s="510">
        <v>278</v>
      </c>
      <c r="J86" s="506"/>
      <c r="K86" s="506">
        <v>139</v>
      </c>
      <c r="L86" s="510"/>
      <c r="M86" s="510"/>
      <c r="N86" s="506"/>
      <c r="O86" s="506"/>
      <c r="P86" s="510"/>
      <c r="Q86" s="510"/>
      <c r="R86" s="527"/>
      <c r="S86" s="511"/>
    </row>
    <row r="87" spans="1:19" ht="14.4" customHeight="1" x14ac:dyDescent="0.3">
      <c r="A87" s="505" t="s">
        <v>1847</v>
      </c>
      <c r="B87" s="506" t="s">
        <v>1848</v>
      </c>
      <c r="C87" s="506" t="s">
        <v>457</v>
      </c>
      <c r="D87" s="506" t="s">
        <v>1835</v>
      </c>
      <c r="E87" s="506" t="s">
        <v>1849</v>
      </c>
      <c r="F87" s="506" t="s">
        <v>1856</v>
      </c>
      <c r="G87" s="506" t="s">
        <v>1857</v>
      </c>
      <c r="H87" s="510">
        <v>2</v>
      </c>
      <c r="I87" s="510">
        <v>3632</v>
      </c>
      <c r="J87" s="506"/>
      <c r="K87" s="506">
        <v>1816</v>
      </c>
      <c r="L87" s="510"/>
      <c r="M87" s="510"/>
      <c r="N87" s="506"/>
      <c r="O87" s="506"/>
      <c r="P87" s="510"/>
      <c r="Q87" s="510"/>
      <c r="R87" s="527"/>
      <c r="S87" s="511"/>
    </row>
    <row r="88" spans="1:19" ht="14.4" customHeight="1" x14ac:dyDescent="0.3">
      <c r="A88" s="505" t="s">
        <v>1847</v>
      </c>
      <c r="B88" s="506" t="s">
        <v>1848</v>
      </c>
      <c r="C88" s="506" t="s">
        <v>457</v>
      </c>
      <c r="D88" s="506" t="s">
        <v>1835</v>
      </c>
      <c r="E88" s="506" t="s">
        <v>1849</v>
      </c>
      <c r="F88" s="506" t="s">
        <v>1858</v>
      </c>
      <c r="G88" s="506" t="s">
        <v>1859</v>
      </c>
      <c r="H88" s="510">
        <v>2</v>
      </c>
      <c r="I88" s="510">
        <v>1248</v>
      </c>
      <c r="J88" s="506"/>
      <c r="K88" s="506">
        <v>624</v>
      </c>
      <c r="L88" s="510"/>
      <c r="M88" s="510"/>
      <c r="N88" s="506"/>
      <c r="O88" s="506"/>
      <c r="P88" s="510"/>
      <c r="Q88" s="510"/>
      <c r="R88" s="527"/>
      <c r="S88" s="511"/>
    </row>
    <row r="89" spans="1:19" ht="14.4" customHeight="1" x14ac:dyDescent="0.3">
      <c r="A89" s="505" t="s">
        <v>1847</v>
      </c>
      <c r="B89" s="506" t="s">
        <v>1848</v>
      </c>
      <c r="C89" s="506" t="s">
        <v>457</v>
      </c>
      <c r="D89" s="506" t="s">
        <v>1835</v>
      </c>
      <c r="E89" s="506" t="s">
        <v>1849</v>
      </c>
      <c r="F89" s="506" t="s">
        <v>1862</v>
      </c>
      <c r="G89" s="506" t="s">
        <v>1863</v>
      </c>
      <c r="H89" s="510">
        <v>2</v>
      </c>
      <c r="I89" s="510">
        <v>66.66</v>
      </c>
      <c r="J89" s="506"/>
      <c r="K89" s="506">
        <v>33.33</v>
      </c>
      <c r="L89" s="510"/>
      <c r="M89" s="510"/>
      <c r="N89" s="506"/>
      <c r="O89" s="506"/>
      <c r="P89" s="510"/>
      <c r="Q89" s="510"/>
      <c r="R89" s="527"/>
      <c r="S89" s="511"/>
    </row>
    <row r="90" spans="1:19" ht="14.4" customHeight="1" x14ac:dyDescent="0.3">
      <c r="A90" s="505" t="s">
        <v>1847</v>
      </c>
      <c r="B90" s="506" t="s">
        <v>1848</v>
      </c>
      <c r="C90" s="506" t="s">
        <v>457</v>
      </c>
      <c r="D90" s="506" t="s">
        <v>1835</v>
      </c>
      <c r="E90" s="506" t="s">
        <v>1849</v>
      </c>
      <c r="F90" s="506" t="s">
        <v>1864</v>
      </c>
      <c r="G90" s="506" t="s">
        <v>1865</v>
      </c>
      <c r="H90" s="510">
        <v>12</v>
      </c>
      <c r="I90" s="510">
        <v>444</v>
      </c>
      <c r="J90" s="506"/>
      <c r="K90" s="506">
        <v>37</v>
      </c>
      <c r="L90" s="510"/>
      <c r="M90" s="510"/>
      <c r="N90" s="506"/>
      <c r="O90" s="506"/>
      <c r="P90" s="510"/>
      <c r="Q90" s="510"/>
      <c r="R90" s="527"/>
      <c r="S90" s="511"/>
    </row>
    <row r="91" spans="1:19" ht="14.4" customHeight="1" x14ac:dyDescent="0.3">
      <c r="A91" s="505" t="s">
        <v>1847</v>
      </c>
      <c r="B91" s="506" t="s">
        <v>1848</v>
      </c>
      <c r="C91" s="506" t="s">
        <v>457</v>
      </c>
      <c r="D91" s="506" t="s">
        <v>1835</v>
      </c>
      <c r="E91" s="506" t="s">
        <v>1849</v>
      </c>
      <c r="F91" s="506" t="s">
        <v>1868</v>
      </c>
      <c r="G91" s="506" t="s">
        <v>1869</v>
      </c>
      <c r="H91" s="510">
        <v>2</v>
      </c>
      <c r="I91" s="510">
        <v>1402</v>
      </c>
      <c r="J91" s="506"/>
      <c r="K91" s="506">
        <v>701</v>
      </c>
      <c r="L91" s="510"/>
      <c r="M91" s="510"/>
      <c r="N91" s="506"/>
      <c r="O91" s="506"/>
      <c r="P91" s="510"/>
      <c r="Q91" s="510"/>
      <c r="R91" s="527"/>
      <c r="S91" s="511"/>
    </row>
    <row r="92" spans="1:19" ht="14.4" customHeight="1" x14ac:dyDescent="0.3">
      <c r="A92" s="505" t="s">
        <v>1847</v>
      </c>
      <c r="B92" s="506" t="s">
        <v>1848</v>
      </c>
      <c r="C92" s="506" t="s">
        <v>457</v>
      </c>
      <c r="D92" s="506" t="s">
        <v>1835</v>
      </c>
      <c r="E92" s="506" t="s">
        <v>1849</v>
      </c>
      <c r="F92" s="506" t="s">
        <v>1874</v>
      </c>
      <c r="G92" s="506" t="s">
        <v>1875</v>
      </c>
      <c r="H92" s="510">
        <v>2</v>
      </c>
      <c r="I92" s="510">
        <v>446</v>
      </c>
      <c r="J92" s="506"/>
      <c r="K92" s="506">
        <v>223</v>
      </c>
      <c r="L92" s="510"/>
      <c r="M92" s="510"/>
      <c r="N92" s="506"/>
      <c r="O92" s="506"/>
      <c r="P92" s="510"/>
      <c r="Q92" s="510"/>
      <c r="R92" s="527"/>
      <c r="S92" s="511"/>
    </row>
    <row r="93" spans="1:19" ht="14.4" customHeight="1" x14ac:dyDescent="0.3">
      <c r="A93" s="505" t="s">
        <v>1847</v>
      </c>
      <c r="B93" s="506" t="s">
        <v>1848</v>
      </c>
      <c r="C93" s="506" t="s">
        <v>457</v>
      </c>
      <c r="D93" s="506" t="s">
        <v>1835</v>
      </c>
      <c r="E93" s="506" t="s">
        <v>1849</v>
      </c>
      <c r="F93" s="506" t="s">
        <v>1876</v>
      </c>
      <c r="G93" s="506" t="s">
        <v>1877</v>
      </c>
      <c r="H93" s="510">
        <v>6</v>
      </c>
      <c r="I93" s="510">
        <v>462</v>
      </c>
      <c r="J93" s="506"/>
      <c r="K93" s="506">
        <v>77</v>
      </c>
      <c r="L93" s="510"/>
      <c r="M93" s="510"/>
      <c r="N93" s="506"/>
      <c r="O93" s="506"/>
      <c r="P93" s="510"/>
      <c r="Q93" s="510"/>
      <c r="R93" s="527"/>
      <c r="S93" s="511"/>
    </row>
    <row r="94" spans="1:19" ht="14.4" customHeight="1" x14ac:dyDescent="0.3">
      <c r="A94" s="505" t="s">
        <v>1847</v>
      </c>
      <c r="B94" s="506" t="s">
        <v>1848</v>
      </c>
      <c r="C94" s="506" t="s">
        <v>457</v>
      </c>
      <c r="D94" s="506" t="s">
        <v>1835</v>
      </c>
      <c r="E94" s="506" t="s">
        <v>1849</v>
      </c>
      <c r="F94" s="506" t="s">
        <v>1878</v>
      </c>
      <c r="G94" s="506" t="s">
        <v>1879</v>
      </c>
      <c r="H94" s="510">
        <v>6</v>
      </c>
      <c r="I94" s="510">
        <v>354</v>
      </c>
      <c r="J94" s="506"/>
      <c r="K94" s="506">
        <v>59</v>
      </c>
      <c r="L94" s="510"/>
      <c r="M94" s="510"/>
      <c r="N94" s="506"/>
      <c r="O94" s="506"/>
      <c r="P94" s="510"/>
      <c r="Q94" s="510"/>
      <c r="R94" s="527"/>
      <c r="S94" s="511"/>
    </row>
    <row r="95" spans="1:19" ht="14.4" customHeight="1" x14ac:dyDescent="0.3">
      <c r="A95" s="505" t="s">
        <v>1847</v>
      </c>
      <c r="B95" s="506" t="s">
        <v>1848</v>
      </c>
      <c r="C95" s="506" t="s">
        <v>457</v>
      </c>
      <c r="D95" s="506" t="s">
        <v>1836</v>
      </c>
      <c r="E95" s="506" t="s">
        <v>1849</v>
      </c>
      <c r="F95" s="506" t="s">
        <v>1854</v>
      </c>
      <c r="G95" s="506" t="s">
        <v>1855</v>
      </c>
      <c r="H95" s="510">
        <v>2</v>
      </c>
      <c r="I95" s="510">
        <v>278</v>
      </c>
      <c r="J95" s="506">
        <v>2</v>
      </c>
      <c r="K95" s="506">
        <v>139</v>
      </c>
      <c r="L95" s="510">
        <v>1</v>
      </c>
      <c r="M95" s="510">
        <v>139</v>
      </c>
      <c r="N95" s="506">
        <v>1</v>
      </c>
      <c r="O95" s="506">
        <v>139</v>
      </c>
      <c r="P95" s="510">
        <v>3</v>
      </c>
      <c r="Q95" s="510">
        <v>423</v>
      </c>
      <c r="R95" s="527">
        <v>3.0431654676258995</v>
      </c>
      <c r="S95" s="511">
        <v>141</v>
      </c>
    </row>
    <row r="96" spans="1:19" ht="14.4" customHeight="1" x14ac:dyDescent="0.3">
      <c r="A96" s="505" t="s">
        <v>1847</v>
      </c>
      <c r="B96" s="506" t="s">
        <v>1848</v>
      </c>
      <c r="C96" s="506" t="s">
        <v>457</v>
      </c>
      <c r="D96" s="506" t="s">
        <v>1836</v>
      </c>
      <c r="E96" s="506" t="s">
        <v>1849</v>
      </c>
      <c r="F96" s="506" t="s">
        <v>1856</v>
      </c>
      <c r="G96" s="506" t="s">
        <v>1857</v>
      </c>
      <c r="H96" s="510">
        <v>1</v>
      </c>
      <c r="I96" s="510">
        <v>1816</v>
      </c>
      <c r="J96" s="506"/>
      <c r="K96" s="506">
        <v>1816</v>
      </c>
      <c r="L96" s="510"/>
      <c r="M96" s="510"/>
      <c r="N96" s="506"/>
      <c r="O96" s="506"/>
      <c r="P96" s="510">
        <v>3</v>
      </c>
      <c r="Q96" s="510">
        <v>5484</v>
      </c>
      <c r="R96" s="527"/>
      <c r="S96" s="511">
        <v>1828</v>
      </c>
    </row>
    <row r="97" spans="1:19" ht="14.4" customHeight="1" x14ac:dyDescent="0.3">
      <c r="A97" s="505" t="s">
        <v>1847</v>
      </c>
      <c r="B97" s="506" t="s">
        <v>1848</v>
      </c>
      <c r="C97" s="506" t="s">
        <v>457</v>
      </c>
      <c r="D97" s="506" t="s">
        <v>1836</v>
      </c>
      <c r="E97" s="506" t="s">
        <v>1849</v>
      </c>
      <c r="F97" s="506" t="s">
        <v>1858</v>
      </c>
      <c r="G97" s="506" t="s">
        <v>1859</v>
      </c>
      <c r="H97" s="510">
        <v>2</v>
      </c>
      <c r="I97" s="510">
        <v>1248</v>
      </c>
      <c r="J97" s="506">
        <v>1.9967999999999999</v>
      </c>
      <c r="K97" s="506">
        <v>624</v>
      </c>
      <c r="L97" s="510">
        <v>1</v>
      </c>
      <c r="M97" s="510">
        <v>625</v>
      </c>
      <c r="N97" s="506">
        <v>1</v>
      </c>
      <c r="O97" s="506">
        <v>625</v>
      </c>
      <c r="P97" s="510">
        <v>3</v>
      </c>
      <c r="Q97" s="510">
        <v>1884</v>
      </c>
      <c r="R97" s="527">
        <v>3.0144000000000002</v>
      </c>
      <c r="S97" s="511">
        <v>628</v>
      </c>
    </row>
    <row r="98" spans="1:19" ht="14.4" customHeight="1" x14ac:dyDescent="0.3">
      <c r="A98" s="505" t="s">
        <v>1847</v>
      </c>
      <c r="B98" s="506" t="s">
        <v>1848</v>
      </c>
      <c r="C98" s="506" t="s">
        <v>457</v>
      </c>
      <c r="D98" s="506" t="s">
        <v>1836</v>
      </c>
      <c r="E98" s="506" t="s">
        <v>1849</v>
      </c>
      <c r="F98" s="506" t="s">
        <v>1860</v>
      </c>
      <c r="G98" s="506" t="s">
        <v>1861</v>
      </c>
      <c r="H98" s="510"/>
      <c r="I98" s="510"/>
      <c r="J98" s="506"/>
      <c r="K98" s="506"/>
      <c r="L98" s="510"/>
      <c r="M98" s="510"/>
      <c r="N98" s="506"/>
      <c r="O98" s="506"/>
      <c r="P98" s="510">
        <v>1</v>
      </c>
      <c r="Q98" s="510">
        <v>474</v>
      </c>
      <c r="R98" s="527"/>
      <c r="S98" s="511">
        <v>474</v>
      </c>
    </row>
    <row r="99" spans="1:19" ht="14.4" customHeight="1" x14ac:dyDescent="0.3">
      <c r="A99" s="505" t="s">
        <v>1847</v>
      </c>
      <c r="B99" s="506" t="s">
        <v>1848</v>
      </c>
      <c r="C99" s="506" t="s">
        <v>457</v>
      </c>
      <c r="D99" s="506" t="s">
        <v>1836</v>
      </c>
      <c r="E99" s="506" t="s">
        <v>1849</v>
      </c>
      <c r="F99" s="506" t="s">
        <v>1862</v>
      </c>
      <c r="G99" s="506" t="s">
        <v>1863</v>
      </c>
      <c r="H99" s="510">
        <v>3</v>
      </c>
      <c r="I99" s="510">
        <v>99.99</v>
      </c>
      <c r="J99" s="506">
        <v>3</v>
      </c>
      <c r="K99" s="506">
        <v>33.33</v>
      </c>
      <c r="L99" s="510">
        <v>1</v>
      </c>
      <c r="M99" s="510">
        <v>33.33</v>
      </c>
      <c r="N99" s="506">
        <v>1</v>
      </c>
      <c r="O99" s="506">
        <v>33.33</v>
      </c>
      <c r="P99" s="510">
        <v>3</v>
      </c>
      <c r="Q99" s="510">
        <v>100</v>
      </c>
      <c r="R99" s="527">
        <v>3.0003000300030003</v>
      </c>
      <c r="S99" s="511">
        <v>33.333333333333336</v>
      </c>
    </row>
    <row r="100" spans="1:19" ht="14.4" customHeight="1" x14ac:dyDescent="0.3">
      <c r="A100" s="505" t="s">
        <v>1847</v>
      </c>
      <c r="B100" s="506" t="s">
        <v>1848</v>
      </c>
      <c r="C100" s="506" t="s">
        <v>457</v>
      </c>
      <c r="D100" s="506" t="s">
        <v>1836</v>
      </c>
      <c r="E100" s="506" t="s">
        <v>1849</v>
      </c>
      <c r="F100" s="506" t="s">
        <v>1866</v>
      </c>
      <c r="G100" s="506" t="s">
        <v>1867</v>
      </c>
      <c r="H100" s="510"/>
      <c r="I100" s="510"/>
      <c r="J100" s="506"/>
      <c r="K100" s="506"/>
      <c r="L100" s="510"/>
      <c r="M100" s="510"/>
      <c r="N100" s="506"/>
      <c r="O100" s="506"/>
      <c r="P100" s="510">
        <v>3</v>
      </c>
      <c r="Q100" s="510">
        <v>402</v>
      </c>
      <c r="R100" s="527"/>
      <c r="S100" s="511">
        <v>134</v>
      </c>
    </row>
    <row r="101" spans="1:19" ht="14.4" customHeight="1" x14ac:dyDescent="0.3">
      <c r="A101" s="505" t="s">
        <v>1847</v>
      </c>
      <c r="B101" s="506" t="s">
        <v>1848</v>
      </c>
      <c r="C101" s="506" t="s">
        <v>457</v>
      </c>
      <c r="D101" s="506" t="s">
        <v>1836</v>
      </c>
      <c r="E101" s="506" t="s">
        <v>1849</v>
      </c>
      <c r="F101" s="506" t="s">
        <v>1868</v>
      </c>
      <c r="G101" s="506" t="s">
        <v>1869</v>
      </c>
      <c r="H101" s="510">
        <v>2</v>
      </c>
      <c r="I101" s="510">
        <v>1402</v>
      </c>
      <c r="J101" s="506">
        <v>1.9971509971509971</v>
      </c>
      <c r="K101" s="506">
        <v>701</v>
      </c>
      <c r="L101" s="510">
        <v>1</v>
      </c>
      <c r="M101" s="510">
        <v>702</v>
      </c>
      <c r="N101" s="506">
        <v>1</v>
      </c>
      <c r="O101" s="506">
        <v>702</v>
      </c>
      <c r="P101" s="510">
        <v>2</v>
      </c>
      <c r="Q101" s="510">
        <v>1414</v>
      </c>
      <c r="R101" s="527">
        <v>2.0142450142450143</v>
      </c>
      <c r="S101" s="511">
        <v>707</v>
      </c>
    </row>
    <row r="102" spans="1:19" ht="14.4" customHeight="1" x14ac:dyDescent="0.3">
      <c r="A102" s="505" t="s">
        <v>1847</v>
      </c>
      <c r="B102" s="506" t="s">
        <v>1848</v>
      </c>
      <c r="C102" s="506" t="s">
        <v>457</v>
      </c>
      <c r="D102" s="506" t="s">
        <v>1836</v>
      </c>
      <c r="E102" s="506" t="s">
        <v>1849</v>
      </c>
      <c r="F102" s="506" t="s">
        <v>1870</v>
      </c>
      <c r="G102" s="506" t="s">
        <v>1871</v>
      </c>
      <c r="H102" s="510">
        <v>1</v>
      </c>
      <c r="I102" s="510">
        <v>235</v>
      </c>
      <c r="J102" s="506"/>
      <c r="K102" s="506">
        <v>235</v>
      </c>
      <c r="L102" s="510"/>
      <c r="M102" s="510"/>
      <c r="N102" s="506"/>
      <c r="O102" s="506"/>
      <c r="P102" s="510"/>
      <c r="Q102" s="510"/>
      <c r="R102" s="527"/>
      <c r="S102" s="511"/>
    </row>
    <row r="103" spans="1:19" ht="14.4" customHeight="1" x14ac:dyDescent="0.3">
      <c r="A103" s="505" t="s">
        <v>1847</v>
      </c>
      <c r="B103" s="506" t="s">
        <v>1848</v>
      </c>
      <c r="C103" s="506" t="s">
        <v>457</v>
      </c>
      <c r="D103" s="506" t="s">
        <v>1836</v>
      </c>
      <c r="E103" s="506" t="s">
        <v>1849</v>
      </c>
      <c r="F103" s="506" t="s">
        <v>1874</v>
      </c>
      <c r="G103" s="506" t="s">
        <v>1875</v>
      </c>
      <c r="H103" s="510">
        <v>3</v>
      </c>
      <c r="I103" s="510">
        <v>669</v>
      </c>
      <c r="J103" s="506">
        <v>3</v>
      </c>
      <c r="K103" s="506">
        <v>223</v>
      </c>
      <c r="L103" s="510">
        <v>1</v>
      </c>
      <c r="M103" s="510">
        <v>223</v>
      </c>
      <c r="N103" s="506">
        <v>1</v>
      </c>
      <c r="O103" s="506">
        <v>223</v>
      </c>
      <c r="P103" s="510">
        <v>3</v>
      </c>
      <c r="Q103" s="510">
        <v>678</v>
      </c>
      <c r="R103" s="527">
        <v>3.0403587443946187</v>
      </c>
      <c r="S103" s="511">
        <v>226</v>
      </c>
    </row>
    <row r="104" spans="1:19" ht="14.4" customHeight="1" x14ac:dyDescent="0.3">
      <c r="A104" s="505" t="s">
        <v>1847</v>
      </c>
      <c r="B104" s="506" t="s">
        <v>1848</v>
      </c>
      <c r="C104" s="506" t="s">
        <v>457</v>
      </c>
      <c r="D104" s="506" t="s">
        <v>1836</v>
      </c>
      <c r="E104" s="506" t="s">
        <v>1849</v>
      </c>
      <c r="F104" s="506" t="s">
        <v>1876</v>
      </c>
      <c r="G104" s="506" t="s">
        <v>1877</v>
      </c>
      <c r="H104" s="510">
        <v>6</v>
      </c>
      <c r="I104" s="510">
        <v>462</v>
      </c>
      <c r="J104" s="506">
        <v>2</v>
      </c>
      <c r="K104" s="506">
        <v>77</v>
      </c>
      <c r="L104" s="510">
        <v>3</v>
      </c>
      <c r="M104" s="510">
        <v>231</v>
      </c>
      <c r="N104" s="506">
        <v>1</v>
      </c>
      <c r="O104" s="506">
        <v>77</v>
      </c>
      <c r="P104" s="510">
        <v>9</v>
      </c>
      <c r="Q104" s="510">
        <v>702</v>
      </c>
      <c r="R104" s="527">
        <v>3.0389610389610389</v>
      </c>
      <c r="S104" s="511">
        <v>78</v>
      </c>
    </row>
    <row r="105" spans="1:19" ht="14.4" customHeight="1" x14ac:dyDescent="0.3">
      <c r="A105" s="505" t="s">
        <v>1847</v>
      </c>
      <c r="B105" s="506" t="s">
        <v>1848</v>
      </c>
      <c r="C105" s="506" t="s">
        <v>457</v>
      </c>
      <c r="D105" s="506" t="s">
        <v>1839</v>
      </c>
      <c r="E105" s="506" t="s">
        <v>1849</v>
      </c>
      <c r="F105" s="506" t="s">
        <v>1852</v>
      </c>
      <c r="G105" s="506" t="s">
        <v>1853</v>
      </c>
      <c r="H105" s="510">
        <v>2</v>
      </c>
      <c r="I105" s="510">
        <v>74</v>
      </c>
      <c r="J105" s="506"/>
      <c r="K105" s="506">
        <v>37</v>
      </c>
      <c r="L105" s="510"/>
      <c r="M105" s="510"/>
      <c r="N105" s="506"/>
      <c r="O105" s="506"/>
      <c r="P105" s="510"/>
      <c r="Q105" s="510"/>
      <c r="R105" s="527"/>
      <c r="S105" s="511"/>
    </row>
    <row r="106" spans="1:19" ht="14.4" customHeight="1" x14ac:dyDescent="0.3">
      <c r="A106" s="505" t="s">
        <v>1847</v>
      </c>
      <c r="B106" s="506" t="s">
        <v>1848</v>
      </c>
      <c r="C106" s="506" t="s">
        <v>457</v>
      </c>
      <c r="D106" s="506" t="s">
        <v>1839</v>
      </c>
      <c r="E106" s="506" t="s">
        <v>1849</v>
      </c>
      <c r="F106" s="506" t="s">
        <v>1856</v>
      </c>
      <c r="G106" s="506" t="s">
        <v>1857</v>
      </c>
      <c r="H106" s="510">
        <v>1</v>
      </c>
      <c r="I106" s="510">
        <v>1816</v>
      </c>
      <c r="J106" s="506"/>
      <c r="K106" s="506">
        <v>1816</v>
      </c>
      <c r="L106" s="510"/>
      <c r="M106" s="510"/>
      <c r="N106" s="506"/>
      <c r="O106" s="506"/>
      <c r="P106" s="510"/>
      <c r="Q106" s="510"/>
      <c r="R106" s="527"/>
      <c r="S106" s="511"/>
    </row>
    <row r="107" spans="1:19" ht="14.4" customHeight="1" x14ac:dyDescent="0.3">
      <c r="A107" s="505" t="s">
        <v>1847</v>
      </c>
      <c r="B107" s="506" t="s">
        <v>1848</v>
      </c>
      <c r="C107" s="506" t="s">
        <v>457</v>
      </c>
      <c r="D107" s="506" t="s">
        <v>1839</v>
      </c>
      <c r="E107" s="506" t="s">
        <v>1849</v>
      </c>
      <c r="F107" s="506" t="s">
        <v>1858</v>
      </c>
      <c r="G107" s="506" t="s">
        <v>1859</v>
      </c>
      <c r="H107" s="510">
        <v>1</v>
      </c>
      <c r="I107" s="510">
        <v>624</v>
      </c>
      <c r="J107" s="506"/>
      <c r="K107" s="506">
        <v>624</v>
      </c>
      <c r="L107" s="510"/>
      <c r="M107" s="510"/>
      <c r="N107" s="506"/>
      <c r="O107" s="506"/>
      <c r="P107" s="510"/>
      <c r="Q107" s="510"/>
      <c r="R107" s="527"/>
      <c r="S107" s="511"/>
    </row>
    <row r="108" spans="1:19" ht="14.4" customHeight="1" x14ac:dyDescent="0.3">
      <c r="A108" s="505" t="s">
        <v>1847</v>
      </c>
      <c r="B108" s="506" t="s">
        <v>1848</v>
      </c>
      <c r="C108" s="506" t="s">
        <v>457</v>
      </c>
      <c r="D108" s="506" t="s">
        <v>1839</v>
      </c>
      <c r="E108" s="506" t="s">
        <v>1849</v>
      </c>
      <c r="F108" s="506" t="s">
        <v>1860</v>
      </c>
      <c r="G108" s="506" t="s">
        <v>1861</v>
      </c>
      <c r="H108" s="510">
        <v>1</v>
      </c>
      <c r="I108" s="510">
        <v>470</v>
      </c>
      <c r="J108" s="506"/>
      <c r="K108" s="506">
        <v>470</v>
      </c>
      <c r="L108" s="510"/>
      <c r="M108" s="510"/>
      <c r="N108" s="506"/>
      <c r="O108" s="506"/>
      <c r="P108" s="510"/>
      <c r="Q108" s="510"/>
      <c r="R108" s="527"/>
      <c r="S108" s="511"/>
    </row>
    <row r="109" spans="1:19" ht="14.4" customHeight="1" x14ac:dyDescent="0.3">
      <c r="A109" s="505" t="s">
        <v>1847</v>
      </c>
      <c r="B109" s="506" t="s">
        <v>1848</v>
      </c>
      <c r="C109" s="506" t="s">
        <v>457</v>
      </c>
      <c r="D109" s="506" t="s">
        <v>1839</v>
      </c>
      <c r="E109" s="506" t="s">
        <v>1849</v>
      </c>
      <c r="F109" s="506" t="s">
        <v>1862</v>
      </c>
      <c r="G109" s="506" t="s">
        <v>1863</v>
      </c>
      <c r="H109" s="510">
        <v>1</v>
      </c>
      <c r="I109" s="510">
        <v>33.33</v>
      </c>
      <c r="J109" s="506"/>
      <c r="K109" s="506">
        <v>33.33</v>
      </c>
      <c r="L109" s="510"/>
      <c r="M109" s="510"/>
      <c r="N109" s="506"/>
      <c r="O109" s="506"/>
      <c r="P109" s="510"/>
      <c r="Q109" s="510"/>
      <c r="R109" s="527"/>
      <c r="S109" s="511"/>
    </row>
    <row r="110" spans="1:19" ht="14.4" customHeight="1" x14ac:dyDescent="0.3">
      <c r="A110" s="505" t="s">
        <v>1847</v>
      </c>
      <c r="B110" s="506" t="s">
        <v>1848</v>
      </c>
      <c r="C110" s="506" t="s">
        <v>457</v>
      </c>
      <c r="D110" s="506" t="s">
        <v>1839</v>
      </c>
      <c r="E110" s="506" t="s">
        <v>1849</v>
      </c>
      <c r="F110" s="506" t="s">
        <v>1864</v>
      </c>
      <c r="G110" s="506" t="s">
        <v>1865</v>
      </c>
      <c r="H110" s="510">
        <v>2</v>
      </c>
      <c r="I110" s="510">
        <v>74</v>
      </c>
      <c r="J110" s="506"/>
      <c r="K110" s="506">
        <v>37</v>
      </c>
      <c r="L110" s="510"/>
      <c r="M110" s="510"/>
      <c r="N110" s="506"/>
      <c r="O110" s="506"/>
      <c r="P110" s="510"/>
      <c r="Q110" s="510"/>
      <c r="R110" s="527"/>
      <c r="S110" s="511"/>
    </row>
    <row r="111" spans="1:19" ht="14.4" customHeight="1" x14ac:dyDescent="0.3">
      <c r="A111" s="505" t="s">
        <v>1847</v>
      </c>
      <c r="B111" s="506" t="s">
        <v>1848</v>
      </c>
      <c r="C111" s="506" t="s">
        <v>457</v>
      </c>
      <c r="D111" s="506" t="s">
        <v>1839</v>
      </c>
      <c r="E111" s="506" t="s">
        <v>1849</v>
      </c>
      <c r="F111" s="506" t="s">
        <v>1866</v>
      </c>
      <c r="G111" s="506" t="s">
        <v>1867</v>
      </c>
      <c r="H111" s="510">
        <v>1</v>
      </c>
      <c r="I111" s="510">
        <v>133</v>
      </c>
      <c r="J111" s="506"/>
      <c r="K111" s="506">
        <v>133</v>
      </c>
      <c r="L111" s="510"/>
      <c r="M111" s="510"/>
      <c r="N111" s="506"/>
      <c r="O111" s="506"/>
      <c r="P111" s="510"/>
      <c r="Q111" s="510"/>
      <c r="R111" s="527"/>
      <c r="S111" s="511"/>
    </row>
    <row r="112" spans="1:19" ht="14.4" customHeight="1" x14ac:dyDescent="0.3">
      <c r="A112" s="505" t="s">
        <v>1847</v>
      </c>
      <c r="B112" s="506" t="s">
        <v>1848</v>
      </c>
      <c r="C112" s="506" t="s">
        <v>457</v>
      </c>
      <c r="D112" s="506" t="s">
        <v>1839</v>
      </c>
      <c r="E112" s="506" t="s">
        <v>1849</v>
      </c>
      <c r="F112" s="506" t="s">
        <v>1874</v>
      </c>
      <c r="G112" s="506" t="s">
        <v>1875</v>
      </c>
      <c r="H112" s="510">
        <v>1</v>
      </c>
      <c r="I112" s="510">
        <v>223</v>
      </c>
      <c r="J112" s="506"/>
      <c r="K112" s="506">
        <v>223</v>
      </c>
      <c r="L112" s="510"/>
      <c r="M112" s="510"/>
      <c r="N112" s="506"/>
      <c r="O112" s="506"/>
      <c r="P112" s="510"/>
      <c r="Q112" s="510"/>
      <c r="R112" s="527"/>
      <c r="S112" s="511"/>
    </row>
    <row r="113" spans="1:19" ht="14.4" customHeight="1" x14ac:dyDescent="0.3">
      <c r="A113" s="505" t="s">
        <v>1847</v>
      </c>
      <c r="B113" s="506" t="s">
        <v>1848</v>
      </c>
      <c r="C113" s="506" t="s">
        <v>457</v>
      </c>
      <c r="D113" s="506" t="s">
        <v>1839</v>
      </c>
      <c r="E113" s="506" t="s">
        <v>1849</v>
      </c>
      <c r="F113" s="506" t="s">
        <v>1876</v>
      </c>
      <c r="G113" s="506" t="s">
        <v>1877</v>
      </c>
      <c r="H113" s="510">
        <v>3</v>
      </c>
      <c r="I113" s="510">
        <v>231</v>
      </c>
      <c r="J113" s="506"/>
      <c r="K113" s="506">
        <v>77</v>
      </c>
      <c r="L113" s="510"/>
      <c r="M113" s="510"/>
      <c r="N113" s="506"/>
      <c r="O113" s="506"/>
      <c r="P113" s="510"/>
      <c r="Q113" s="510"/>
      <c r="R113" s="527"/>
      <c r="S113" s="511"/>
    </row>
    <row r="114" spans="1:19" ht="14.4" customHeight="1" x14ac:dyDescent="0.3">
      <c r="A114" s="505" t="s">
        <v>1847</v>
      </c>
      <c r="B114" s="506" t="s">
        <v>1848</v>
      </c>
      <c r="C114" s="506" t="s">
        <v>457</v>
      </c>
      <c r="D114" s="506" t="s">
        <v>1839</v>
      </c>
      <c r="E114" s="506" t="s">
        <v>1849</v>
      </c>
      <c r="F114" s="506" t="s">
        <v>1878</v>
      </c>
      <c r="G114" s="506" t="s">
        <v>1879</v>
      </c>
      <c r="H114" s="510">
        <v>2</v>
      </c>
      <c r="I114" s="510">
        <v>118</v>
      </c>
      <c r="J114" s="506"/>
      <c r="K114" s="506">
        <v>59</v>
      </c>
      <c r="L114" s="510"/>
      <c r="M114" s="510"/>
      <c r="N114" s="506"/>
      <c r="O114" s="506"/>
      <c r="P114" s="510"/>
      <c r="Q114" s="510"/>
      <c r="R114" s="527"/>
      <c r="S114" s="511"/>
    </row>
    <row r="115" spans="1:19" ht="14.4" customHeight="1" x14ac:dyDescent="0.3">
      <c r="A115" s="505" t="s">
        <v>1847</v>
      </c>
      <c r="B115" s="506" t="s">
        <v>1848</v>
      </c>
      <c r="C115" s="506" t="s">
        <v>457</v>
      </c>
      <c r="D115" s="506" t="s">
        <v>495</v>
      </c>
      <c r="E115" s="506" t="s">
        <v>1849</v>
      </c>
      <c r="F115" s="506" t="s">
        <v>1852</v>
      </c>
      <c r="G115" s="506" t="s">
        <v>1853</v>
      </c>
      <c r="H115" s="510">
        <v>1</v>
      </c>
      <c r="I115" s="510">
        <v>37</v>
      </c>
      <c r="J115" s="506">
        <v>0.5</v>
      </c>
      <c r="K115" s="506">
        <v>37</v>
      </c>
      <c r="L115" s="510">
        <v>2</v>
      </c>
      <c r="M115" s="510">
        <v>74</v>
      </c>
      <c r="N115" s="506">
        <v>1</v>
      </c>
      <c r="O115" s="506">
        <v>37</v>
      </c>
      <c r="P115" s="510"/>
      <c r="Q115" s="510"/>
      <c r="R115" s="527"/>
      <c r="S115" s="511"/>
    </row>
    <row r="116" spans="1:19" ht="14.4" customHeight="1" x14ac:dyDescent="0.3">
      <c r="A116" s="505" t="s">
        <v>1847</v>
      </c>
      <c r="B116" s="506" t="s">
        <v>1848</v>
      </c>
      <c r="C116" s="506" t="s">
        <v>457</v>
      </c>
      <c r="D116" s="506" t="s">
        <v>495</v>
      </c>
      <c r="E116" s="506" t="s">
        <v>1849</v>
      </c>
      <c r="F116" s="506" t="s">
        <v>1854</v>
      </c>
      <c r="G116" s="506" t="s">
        <v>1855</v>
      </c>
      <c r="H116" s="510">
        <v>1</v>
      </c>
      <c r="I116" s="510">
        <v>139</v>
      </c>
      <c r="J116" s="506">
        <v>1</v>
      </c>
      <c r="K116" s="506">
        <v>139</v>
      </c>
      <c r="L116" s="510">
        <v>1</v>
      </c>
      <c r="M116" s="510">
        <v>139</v>
      </c>
      <c r="N116" s="506">
        <v>1</v>
      </c>
      <c r="O116" s="506">
        <v>139</v>
      </c>
      <c r="P116" s="510"/>
      <c r="Q116" s="510"/>
      <c r="R116" s="527"/>
      <c r="S116" s="511"/>
    </row>
    <row r="117" spans="1:19" ht="14.4" customHeight="1" x14ac:dyDescent="0.3">
      <c r="A117" s="505" t="s">
        <v>1847</v>
      </c>
      <c r="B117" s="506" t="s">
        <v>1848</v>
      </c>
      <c r="C117" s="506" t="s">
        <v>457</v>
      </c>
      <c r="D117" s="506" t="s">
        <v>495</v>
      </c>
      <c r="E117" s="506" t="s">
        <v>1849</v>
      </c>
      <c r="F117" s="506" t="s">
        <v>1856</v>
      </c>
      <c r="G117" s="506" t="s">
        <v>1857</v>
      </c>
      <c r="H117" s="510">
        <v>5</v>
      </c>
      <c r="I117" s="510">
        <v>9080</v>
      </c>
      <c r="J117" s="506">
        <v>1.2479384277075316</v>
      </c>
      <c r="K117" s="506">
        <v>1816</v>
      </c>
      <c r="L117" s="510">
        <v>4</v>
      </c>
      <c r="M117" s="510">
        <v>7276</v>
      </c>
      <c r="N117" s="506">
        <v>1</v>
      </c>
      <c r="O117" s="506">
        <v>1819</v>
      </c>
      <c r="P117" s="510">
        <v>2</v>
      </c>
      <c r="Q117" s="510">
        <v>3656</v>
      </c>
      <c r="R117" s="527">
        <v>0.50247388675096205</v>
      </c>
      <c r="S117" s="511">
        <v>1828</v>
      </c>
    </row>
    <row r="118" spans="1:19" ht="14.4" customHeight="1" x14ac:dyDescent="0.3">
      <c r="A118" s="505" t="s">
        <v>1847</v>
      </c>
      <c r="B118" s="506" t="s">
        <v>1848</v>
      </c>
      <c r="C118" s="506" t="s">
        <v>457</v>
      </c>
      <c r="D118" s="506" t="s">
        <v>495</v>
      </c>
      <c r="E118" s="506" t="s">
        <v>1849</v>
      </c>
      <c r="F118" s="506" t="s">
        <v>1858</v>
      </c>
      <c r="G118" s="506" t="s">
        <v>1859</v>
      </c>
      <c r="H118" s="510">
        <v>7</v>
      </c>
      <c r="I118" s="510">
        <v>4368</v>
      </c>
      <c r="J118" s="506">
        <v>1.1648000000000001</v>
      </c>
      <c r="K118" s="506">
        <v>624</v>
      </c>
      <c r="L118" s="510">
        <v>6</v>
      </c>
      <c r="M118" s="510">
        <v>3750</v>
      </c>
      <c r="N118" s="506">
        <v>1</v>
      </c>
      <c r="O118" s="506">
        <v>625</v>
      </c>
      <c r="P118" s="510">
        <v>4</v>
      </c>
      <c r="Q118" s="510">
        <v>2512</v>
      </c>
      <c r="R118" s="527">
        <v>0.66986666666666672</v>
      </c>
      <c r="S118" s="511">
        <v>628</v>
      </c>
    </row>
    <row r="119" spans="1:19" ht="14.4" customHeight="1" x14ac:dyDescent="0.3">
      <c r="A119" s="505" t="s">
        <v>1847</v>
      </c>
      <c r="B119" s="506" t="s">
        <v>1848</v>
      </c>
      <c r="C119" s="506" t="s">
        <v>457</v>
      </c>
      <c r="D119" s="506" t="s">
        <v>495</v>
      </c>
      <c r="E119" s="506" t="s">
        <v>1849</v>
      </c>
      <c r="F119" s="506" t="s">
        <v>1860</v>
      </c>
      <c r="G119" s="506" t="s">
        <v>1861</v>
      </c>
      <c r="H119" s="510">
        <v>2</v>
      </c>
      <c r="I119" s="510">
        <v>940</v>
      </c>
      <c r="J119" s="506">
        <v>1.9957537154989384</v>
      </c>
      <c r="K119" s="506">
        <v>470</v>
      </c>
      <c r="L119" s="510">
        <v>1</v>
      </c>
      <c r="M119" s="510">
        <v>471</v>
      </c>
      <c r="N119" s="506">
        <v>1</v>
      </c>
      <c r="O119" s="506">
        <v>471</v>
      </c>
      <c r="P119" s="510">
        <v>2</v>
      </c>
      <c r="Q119" s="510">
        <v>948</v>
      </c>
      <c r="R119" s="527">
        <v>2.0127388535031847</v>
      </c>
      <c r="S119" s="511">
        <v>474</v>
      </c>
    </row>
    <row r="120" spans="1:19" ht="14.4" customHeight="1" x14ac:dyDescent="0.3">
      <c r="A120" s="505" t="s">
        <v>1847</v>
      </c>
      <c r="B120" s="506" t="s">
        <v>1848</v>
      </c>
      <c r="C120" s="506" t="s">
        <v>457</v>
      </c>
      <c r="D120" s="506" t="s">
        <v>495</v>
      </c>
      <c r="E120" s="506" t="s">
        <v>1849</v>
      </c>
      <c r="F120" s="506" t="s">
        <v>1862</v>
      </c>
      <c r="G120" s="506" t="s">
        <v>1863</v>
      </c>
      <c r="H120" s="510">
        <v>3</v>
      </c>
      <c r="I120" s="510">
        <v>100</v>
      </c>
      <c r="J120" s="506">
        <v>1.0001000100010002</v>
      </c>
      <c r="K120" s="506">
        <v>33.333333333333336</v>
      </c>
      <c r="L120" s="510">
        <v>3</v>
      </c>
      <c r="M120" s="510">
        <v>99.99</v>
      </c>
      <c r="N120" s="506">
        <v>1</v>
      </c>
      <c r="O120" s="506">
        <v>33.33</v>
      </c>
      <c r="P120" s="510">
        <v>4</v>
      </c>
      <c r="Q120" s="510">
        <v>133.32</v>
      </c>
      <c r="R120" s="527">
        <v>1.3333333333333333</v>
      </c>
      <c r="S120" s="511">
        <v>33.33</v>
      </c>
    </row>
    <row r="121" spans="1:19" ht="14.4" customHeight="1" x14ac:dyDescent="0.3">
      <c r="A121" s="505" t="s">
        <v>1847</v>
      </c>
      <c r="B121" s="506" t="s">
        <v>1848</v>
      </c>
      <c r="C121" s="506" t="s">
        <v>457</v>
      </c>
      <c r="D121" s="506" t="s">
        <v>495</v>
      </c>
      <c r="E121" s="506" t="s">
        <v>1849</v>
      </c>
      <c r="F121" s="506" t="s">
        <v>1868</v>
      </c>
      <c r="G121" s="506" t="s">
        <v>1869</v>
      </c>
      <c r="H121" s="510">
        <v>5</v>
      </c>
      <c r="I121" s="510">
        <v>3505</v>
      </c>
      <c r="J121" s="506">
        <v>1.2482193732193732</v>
      </c>
      <c r="K121" s="506">
        <v>701</v>
      </c>
      <c r="L121" s="510">
        <v>4</v>
      </c>
      <c r="M121" s="510">
        <v>2808</v>
      </c>
      <c r="N121" s="506">
        <v>1</v>
      </c>
      <c r="O121" s="506">
        <v>702</v>
      </c>
      <c r="P121" s="510">
        <v>3</v>
      </c>
      <c r="Q121" s="510">
        <v>2121</v>
      </c>
      <c r="R121" s="527">
        <v>0.75534188034188032</v>
      </c>
      <c r="S121" s="511">
        <v>707</v>
      </c>
    </row>
    <row r="122" spans="1:19" ht="14.4" customHeight="1" x14ac:dyDescent="0.3">
      <c r="A122" s="505" t="s">
        <v>1847</v>
      </c>
      <c r="B122" s="506" t="s">
        <v>1848</v>
      </c>
      <c r="C122" s="506" t="s">
        <v>457</v>
      </c>
      <c r="D122" s="506" t="s">
        <v>495</v>
      </c>
      <c r="E122" s="506" t="s">
        <v>1849</v>
      </c>
      <c r="F122" s="506" t="s">
        <v>1870</v>
      </c>
      <c r="G122" s="506" t="s">
        <v>1871</v>
      </c>
      <c r="H122" s="510"/>
      <c r="I122" s="510"/>
      <c r="J122" s="506"/>
      <c r="K122" s="506"/>
      <c r="L122" s="510"/>
      <c r="M122" s="510"/>
      <c r="N122" s="506"/>
      <c r="O122" s="506"/>
      <c r="P122" s="510">
        <v>1</v>
      </c>
      <c r="Q122" s="510">
        <v>237</v>
      </c>
      <c r="R122" s="527"/>
      <c r="S122" s="511">
        <v>237</v>
      </c>
    </row>
    <row r="123" spans="1:19" ht="14.4" customHeight="1" x14ac:dyDescent="0.3">
      <c r="A123" s="505" t="s">
        <v>1847</v>
      </c>
      <c r="B123" s="506" t="s">
        <v>1848</v>
      </c>
      <c r="C123" s="506" t="s">
        <v>457</v>
      </c>
      <c r="D123" s="506" t="s">
        <v>495</v>
      </c>
      <c r="E123" s="506" t="s">
        <v>1849</v>
      </c>
      <c r="F123" s="506" t="s">
        <v>1874</v>
      </c>
      <c r="G123" s="506" t="s">
        <v>1875</v>
      </c>
      <c r="H123" s="510">
        <v>6</v>
      </c>
      <c r="I123" s="510">
        <v>1338</v>
      </c>
      <c r="J123" s="506">
        <v>1.2</v>
      </c>
      <c r="K123" s="506">
        <v>223</v>
      </c>
      <c r="L123" s="510">
        <v>5</v>
      </c>
      <c r="M123" s="510">
        <v>1115</v>
      </c>
      <c r="N123" s="506">
        <v>1</v>
      </c>
      <c r="O123" s="506">
        <v>223</v>
      </c>
      <c r="P123" s="510">
        <v>6</v>
      </c>
      <c r="Q123" s="510">
        <v>1356</v>
      </c>
      <c r="R123" s="527">
        <v>1.2161434977578476</v>
      </c>
      <c r="S123" s="511">
        <v>226</v>
      </c>
    </row>
    <row r="124" spans="1:19" ht="14.4" customHeight="1" x14ac:dyDescent="0.3">
      <c r="A124" s="505" t="s">
        <v>1847</v>
      </c>
      <c r="B124" s="506" t="s">
        <v>1848</v>
      </c>
      <c r="C124" s="506" t="s">
        <v>457</v>
      </c>
      <c r="D124" s="506" t="s">
        <v>495</v>
      </c>
      <c r="E124" s="506" t="s">
        <v>1849</v>
      </c>
      <c r="F124" s="506" t="s">
        <v>1876</v>
      </c>
      <c r="G124" s="506" t="s">
        <v>1877</v>
      </c>
      <c r="H124" s="510">
        <v>19</v>
      </c>
      <c r="I124" s="510">
        <v>1463</v>
      </c>
      <c r="J124" s="506">
        <v>1.2666666666666666</v>
      </c>
      <c r="K124" s="506">
        <v>77</v>
      </c>
      <c r="L124" s="510">
        <v>15</v>
      </c>
      <c r="M124" s="510">
        <v>1155</v>
      </c>
      <c r="N124" s="506">
        <v>1</v>
      </c>
      <c r="O124" s="506">
        <v>77</v>
      </c>
      <c r="P124" s="510">
        <v>12</v>
      </c>
      <c r="Q124" s="510">
        <v>936</v>
      </c>
      <c r="R124" s="527">
        <v>0.81038961038961044</v>
      </c>
      <c r="S124" s="511">
        <v>78</v>
      </c>
    </row>
    <row r="125" spans="1:19" ht="14.4" customHeight="1" x14ac:dyDescent="0.3">
      <c r="A125" s="505" t="s">
        <v>1847</v>
      </c>
      <c r="B125" s="506" t="s">
        <v>1848</v>
      </c>
      <c r="C125" s="506" t="s">
        <v>457</v>
      </c>
      <c r="D125" s="506" t="s">
        <v>1841</v>
      </c>
      <c r="E125" s="506" t="s">
        <v>1849</v>
      </c>
      <c r="F125" s="506" t="s">
        <v>1852</v>
      </c>
      <c r="G125" s="506" t="s">
        <v>1853</v>
      </c>
      <c r="H125" s="510">
        <v>41</v>
      </c>
      <c r="I125" s="510">
        <v>1517</v>
      </c>
      <c r="J125" s="506"/>
      <c r="K125" s="506">
        <v>37</v>
      </c>
      <c r="L125" s="510"/>
      <c r="M125" s="510"/>
      <c r="N125" s="506"/>
      <c r="O125" s="506"/>
      <c r="P125" s="510"/>
      <c r="Q125" s="510"/>
      <c r="R125" s="527"/>
      <c r="S125" s="511"/>
    </row>
    <row r="126" spans="1:19" ht="14.4" customHeight="1" x14ac:dyDescent="0.3">
      <c r="A126" s="505" t="s">
        <v>1847</v>
      </c>
      <c r="B126" s="506" t="s">
        <v>1848</v>
      </c>
      <c r="C126" s="506" t="s">
        <v>457</v>
      </c>
      <c r="D126" s="506" t="s">
        <v>1841</v>
      </c>
      <c r="E126" s="506" t="s">
        <v>1849</v>
      </c>
      <c r="F126" s="506" t="s">
        <v>1854</v>
      </c>
      <c r="G126" s="506" t="s">
        <v>1855</v>
      </c>
      <c r="H126" s="510">
        <v>23</v>
      </c>
      <c r="I126" s="510">
        <v>3197</v>
      </c>
      <c r="J126" s="506"/>
      <c r="K126" s="506">
        <v>139</v>
      </c>
      <c r="L126" s="510"/>
      <c r="M126" s="510"/>
      <c r="N126" s="506"/>
      <c r="O126" s="506"/>
      <c r="P126" s="510"/>
      <c r="Q126" s="510"/>
      <c r="R126" s="527"/>
      <c r="S126" s="511"/>
    </row>
    <row r="127" spans="1:19" ht="14.4" customHeight="1" x14ac:dyDescent="0.3">
      <c r="A127" s="505" t="s">
        <v>1847</v>
      </c>
      <c r="B127" s="506" t="s">
        <v>1848</v>
      </c>
      <c r="C127" s="506" t="s">
        <v>457</v>
      </c>
      <c r="D127" s="506" t="s">
        <v>1841</v>
      </c>
      <c r="E127" s="506" t="s">
        <v>1849</v>
      </c>
      <c r="F127" s="506" t="s">
        <v>1856</v>
      </c>
      <c r="G127" s="506" t="s">
        <v>1857</v>
      </c>
      <c r="H127" s="510">
        <v>36</v>
      </c>
      <c r="I127" s="510">
        <v>65376</v>
      </c>
      <c r="J127" s="506"/>
      <c r="K127" s="506">
        <v>1816</v>
      </c>
      <c r="L127" s="510"/>
      <c r="M127" s="510"/>
      <c r="N127" s="506"/>
      <c r="O127" s="506"/>
      <c r="P127" s="510"/>
      <c r="Q127" s="510"/>
      <c r="R127" s="527"/>
      <c r="S127" s="511"/>
    </row>
    <row r="128" spans="1:19" ht="14.4" customHeight="1" x14ac:dyDescent="0.3">
      <c r="A128" s="505" t="s">
        <v>1847</v>
      </c>
      <c r="B128" s="506" t="s">
        <v>1848</v>
      </c>
      <c r="C128" s="506" t="s">
        <v>457</v>
      </c>
      <c r="D128" s="506" t="s">
        <v>1841</v>
      </c>
      <c r="E128" s="506" t="s">
        <v>1849</v>
      </c>
      <c r="F128" s="506" t="s">
        <v>1858</v>
      </c>
      <c r="G128" s="506" t="s">
        <v>1859</v>
      </c>
      <c r="H128" s="510">
        <v>23</v>
      </c>
      <c r="I128" s="510">
        <v>14352</v>
      </c>
      <c r="J128" s="506"/>
      <c r="K128" s="506">
        <v>624</v>
      </c>
      <c r="L128" s="510"/>
      <c r="M128" s="510"/>
      <c r="N128" s="506"/>
      <c r="O128" s="506"/>
      <c r="P128" s="510"/>
      <c r="Q128" s="510"/>
      <c r="R128" s="527"/>
      <c r="S128" s="511"/>
    </row>
    <row r="129" spans="1:19" ht="14.4" customHeight="1" x14ac:dyDescent="0.3">
      <c r="A129" s="505" t="s">
        <v>1847</v>
      </c>
      <c r="B129" s="506" t="s">
        <v>1848</v>
      </c>
      <c r="C129" s="506" t="s">
        <v>457</v>
      </c>
      <c r="D129" s="506" t="s">
        <v>1841</v>
      </c>
      <c r="E129" s="506" t="s">
        <v>1849</v>
      </c>
      <c r="F129" s="506" t="s">
        <v>1860</v>
      </c>
      <c r="G129" s="506" t="s">
        <v>1861</v>
      </c>
      <c r="H129" s="510">
        <v>1</v>
      </c>
      <c r="I129" s="510">
        <v>470</v>
      </c>
      <c r="J129" s="506"/>
      <c r="K129" s="506">
        <v>470</v>
      </c>
      <c r="L129" s="510"/>
      <c r="M129" s="510"/>
      <c r="N129" s="506"/>
      <c r="O129" s="506"/>
      <c r="P129" s="510"/>
      <c r="Q129" s="510"/>
      <c r="R129" s="527"/>
      <c r="S129" s="511"/>
    </row>
    <row r="130" spans="1:19" ht="14.4" customHeight="1" x14ac:dyDescent="0.3">
      <c r="A130" s="505" t="s">
        <v>1847</v>
      </c>
      <c r="B130" s="506" t="s">
        <v>1848</v>
      </c>
      <c r="C130" s="506" t="s">
        <v>457</v>
      </c>
      <c r="D130" s="506" t="s">
        <v>1841</v>
      </c>
      <c r="E130" s="506" t="s">
        <v>1849</v>
      </c>
      <c r="F130" s="506" t="s">
        <v>1862</v>
      </c>
      <c r="G130" s="506" t="s">
        <v>1863</v>
      </c>
      <c r="H130" s="510">
        <v>47</v>
      </c>
      <c r="I130" s="510">
        <v>1566.6499999999999</v>
      </c>
      <c r="J130" s="506"/>
      <c r="K130" s="506">
        <v>33.332978723404253</v>
      </c>
      <c r="L130" s="510"/>
      <c r="M130" s="510"/>
      <c r="N130" s="506"/>
      <c r="O130" s="506"/>
      <c r="P130" s="510"/>
      <c r="Q130" s="510"/>
      <c r="R130" s="527"/>
      <c r="S130" s="511"/>
    </row>
    <row r="131" spans="1:19" ht="14.4" customHeight="1" x14ac:dyDescent="0.3">
      <c r="A131" s="505" t="s">
        <v>1847</v>
      </c>
      <c r="B131" s="506" t="s">
        <v>1848</v>
      </c>
      <c r="C131" s="506" t="s">
        <v>457</v>
      </c>
      <c r="D131" s="506" t="s">
        <v>1841</v>
      </c>
      <c r="E131" s="506" t="s">
        <v>1849</v>
      </c>
      <c r="F131" s="506" t="s">
        <v>1864</v>
      </c>
      <c r="G131" s="506" t="s">
        <v>1865</v>
      </c>
      <c r="H131" s="510">
        <v>63</v>
      </c>
      <c r="I131" s="510">
        <v>2331</v>
      </c>
      <c r="J131" s="506"/>
      <c r="K131" s="506">
        <v>37</v>
      </c>
      <c r="L131" s="510"/>
      <c r="M131" s="510"/>
      <c r="N131" s="506"/>
      <c r="O131" s="506"/>
      <c r="P131" s="510"/>
      <c r="Q131" s="510"/>
      <c r="R131" s="527"/>
      <c r="S131" s="511"/>
    </row>
    <row r="132" spans="1:19" ht="14.4" customHeight="1" x14ac:dyDescent="0.3">
      <c r="A132" s="505" t="s">
        <v>1847</v>
      </c>
      <c r="B132" s="506" t="s">
        <v>1848</v>
      </c>
      <c r="C132" s="506" t="s">
        <v>457</v>
      </c>
      <c r="D132" s="506" t="s">
        <v>1841</v>
      </c>
      <c r="E132" s="506" t="s">
        <v>1849</v>
      </c>
      <c r="F132" s="506" t="s">
        <v>1866</v>
      </c>
      <c r="G132" s="506" t="s">
        <v>1867</v>
      </c>
      <c r="H132" s="510">
        <v>2</v>
      </c>
      <c r="I132" s="510">
        <v>266</v>
      </c>
      <c r="J132" s="506"/>
      <c r="K132" s="506">
        <v>133</v>
      </c>
      <c r="L132" s="510"/>
      <c r="M132" s="510"/>
      <c r="N132" s="506"/>
      <c r="O132" s="506"/>
      <c r="P132" s="510"/>
      <c r="Q132" s="510"/>
      <c r="R132" s="527"/>
      <c r="S132" s="511"/>
    </row>
    <row r="133" spans="1:19" ht="14.4" customHeight="1" x14ac:dyDescent="0.3">
      <c r="A133" s="505" t="s">
        <v>1847</v>
      </c>
      <c r="B133" s="506" t="s">
        <v>1848</v>
      </c>
      <c r="C133" s="506" t="s">
        <v>457</v>
      </c>
      <c r="D133" s="506" t="s">
        <v>1841</v>
      </c>
      <c r="E133" s="506" t="s">
        <v>1849</v>
      </c>
      <c r="F133" s="506" t="s">
        <v>1868</v>
      </c>
      <c r="G133" s="506" t="s">
        <v>1869</v>
      </c>
      <c r="H133" s="510">
        <v>27</v>
      </c>
      <c r="I133" s="510">
        <v>18927</v>
      </c>
      <c r="J133" s="506"/>
      <c r="K133" s="506">
        <v>701</v>
      </c>
      <c r="L133" s="510"/>
      <c r="M133" s="510"/>
      <c r="N133" s="506"/>
      <c r="O133" s="506"/>
      <c r="P133" s="510"/>
      <c r="Q133" s="510"/>
      <c r="R133" s="527"/>
      <c r="S133" s="511"/>
    </row>
    <row r="134" spans="1:19" ht="14.4" customHeight="1" x14ac:dyDescent="0.3">
      <c r="A134" s="505" t="s">
        <v>1847</v>
      </c>
      <c r="B134" s="506" t="s">
        <v>1848</v>
      </c>
      <c r="C134" s="506" t="s">
        <v>457</v>
      </c>
      <c r="D134" s="506" t="s">
        <v>1841</v>
      </c>
      <c r="E134" s="506" t="s">
        <v>1849</v>
      </c>
      <c r="F134" s="506" t="s">
        <v>1870</v>
      </c>
      <c r="G134" s="506" t="s">
        <v>1871</v>
      </c>
      <c r="H134" s="510">
        <v>19</v>
      </c>
      <c r="I134" s="510">
        <v>4465</v>
      </c>
      <c r="J134" s="506"/>
      <c r="K134" s="506">
        <v>235</v>
      </c>
      <c r="L134" s="510"/>
      <c r="M134" s="510"/>
      <c r="N134" s="506"/>
      <c r="O134" s="506"/>
      <c r="P134" s="510"/>
      <c r="Q134" s="510"/>
      <c r="R134" s="527"/>
      <c r="S134" s="511"/>
    </row>
    <row r="135" spans="1:19" ht="14.4" customHeight="1" x14ac:dyDescent="0.3">
      <c r="A135" s="505" t="s">
        <v>1847</v>
      </c>
      <c r="B135" s="506" t="s">
        <v>1848</v>
      </c>
      <c r="C135" s="506" t="s">
        <v>457</v>
      </c>
      <c r="D135" s="506" t="s">
        <v>1841</v>
      </c>
      <c r="E135" s="506" t="s">
        <v>1849</v>
      </c>
      <c r="F135" s="506" t="s">
        <v>1874</v>
      </c>
      <c r="G135" s="506" t="s">
        <v>1875</v>
      </c>
      <c r="H135" s="510">
        <v>78</v>
      </c>
      <c r="I135" s="510">
        <v>17394</v>
      </c>
      <c r="J135" s="506"/>
      <c r="K135" s="506">
        <v>223</v>
      </c>
      <c r="L135" s="510"/>
      <c r="M135" s="510"/>
      <c r="N135" s="506"/>
      <c r="O135" s="506"/>
      <c r="P135" s="510"/>
      <c r="Q135" s="510"/>
      <c r="R135" s="527"/>
      <c r="S135" s="511"/>
    </row>
    <row r="136" spans="1:19" ht="14.4" customHeight="1" x14ac:dyDescent="0.3">
      <c r="A136" s="505" t="s">
        <v>1847</v>
      </c>
      <c r="B136" s="506" t="s">
        <v>1848</v>
      </c>
      <c r="C136" s="506" t="s">
        <v>457</v>
      </c>
      <c r="D136" s="506" t="s">
        <v>1841</v>
      </c>
      <c r="E136" s="506" t="s">
        <v>1849</v>
      </c>
      <c r="F136" s="506" t="s">
        <v>1876</v>
      </c>
      <c r="G136" s="506" t="s">
        <v>1877</v>
      </c>
      <c r="H136" s="510">
        <v>74</v>
      </c>
      <c r="I136" s="510">
        <v>5698</v>
      </c>
      <c r="J136" s="506"/>
      <c r="K136" s="506">
        <v>77</v>
      </c>
      <c r="L136" s="510"/>
      <c r="M136" s="510"/>
      <c r="N136" s="506"/>
      <c r="O136" s="506"/>
      <c r="P136" s="510"/>
      <c r="Q136" s="510"/>
      <c r="R136" s="527"/>
      <c r="S136" s="511"/>
    </row>
    <row r="137" spans="1:19" ht="14.4" customHeight="1" x14ac:dyDescent="0.3">
      <c r="A137" s="505" t="s">
        <v>1847</v>
      </c>
      <c r="B137" s="506" t="s">
        <v>1848</v>
      </c>
      <c r="C137" s="506" t="s">
        <v>457</v>
      </c>
      <c r="D137" s="506" t="s">
        <v>1841</v>
      </c>
      <c r="E137" s="506" t="s">
        <v>1849</v>
      </c>
      <c r="F137" s="506" t="s">
        <v>1878</v>
      </c>
      <c r="G137" s="506" t="s">
        <v>1879</v>
      </c>
      <c r="H137" s="510">
        <v>2</v>
      </c>
      <c r="I137" s="510">
        <v>118</v>
      </c>
      <c r="J137" s="506"/>
      <c r="K137" s="506">
        <v>59</v>
      </c>
      <c r="L137" s="510"/>
      <c r="M137" s="510"/>
      <c r="N137" s="506"/>
      <c r="O137" s="506"/>
      <c r="P137" s="510"/>
      <c r="Q137" s="510"/>
      <c r="R137" s="527"/>
      <c r="S137" s="511"/>
    </row>
    <row r="138" spans="1:19" ht="14.4" customHeight="1" x14ac:dyDescent="0.3">
      <c r="A138" s="505" t="s">
        <v>1847</v>
      </c>
      <c r="B138" s="506" t="s">
        <v>1848</v>
      </c>
      <c r="C138" s="506" t="s">
        <v>457</v>
      </c>
      <c r="D138" s="506" t="s">
        <v>1841</v>
      </c>
      <c r="E138" s="506" t="s">
        <v>1849</v>
      </c>
      <c r="F138" s="506" t="s">
        <v>1880</v>
      </c>
      <c r="G138" s="506" t="s">
        <v>1881</v>
      </c>
      <c r="H138" s="510">
        <v>2</v>
      </c>
      <c r="I138" s="510">
        <v>74</v>
      </c>
      <c r="J138" s="506"/>
      <c r="K138" s="506">
        <v>37</v>
      </c>
      <c r="L138" s="510"/>
      <c r="M138" s="510"/>
      <c r="N138" s="506"/>
      <c r="O138" s="506"/>
      <c r="P138" s="510"/>
      <c r="Q138" s="510"/>
      <c r="R138" s="527"/>
      <c r="S138" s="511"/>
    </row>
    <row r="139" spans="1:19" ht="14.4" customHeight="1" x14ac:dyDescent="0.3">
      <c r="A139" s="505" t="s">
        <v>1847</v>
      </c>
      <c r="B139" s="506" t="s">
        <v>1848</v>
      </c>
      <c r="C139" s="506" t="s">
        <v>457</v>
      </c>
      <c r="D139" s="506" t="s">
        <v>496</v>
      </c>
      <c r="E139" s="506" t="s">
        <v>1849</v>
      </c>
      <c r="F139" s="506" t="s">
        <v>1852</v>
      </c>
      <c r="G139" s="506" t="s">
        <v>1853</v>
      </c>
      <c r="H139" s="510"/>
      <c r="I139" s="510"/>
      <c r="J139" s="506"/>
      <c r="K139" s="506"/>
      <c r="L139" s="510">
        <v>2</v>
      </c>
      <c r="M139" s="510">
        <v>74</v>
      </c>
      <c r="N139" s="506">
        <v>1</v>
      </c>
      <c r="O139" s="506">
        <v>37</v>
      </c>
      <c r="P139" s="510">
        <v>17</v>
      </c>
      <c r="Q139" s="510">
        <v>646</v>
      </c>
      <c r="R139" s="527">
        <v>8.7297297297297298</v>
      </c>
      <c r="S139" s="511">
        <v>38</v>
      </c>
    </row>
    <row r="140" spans="1:19" ht="14.4" customHeight="1" x14ac:dyDescent="0.3">
      <c r="A140" s="505" t="s">
        <v>1847</v>
      </c>
      <c r="B140" s="506" t="s">
        <v>1848</v>
      </c>
      <c r="C140" s="506" t="s">
        <v>457</v>
      </c>
      <c r="D140" s="506" t="s">
        <v>496</v>
      </c>
      <c r="E140" s="506" t="s">
        <v>1849</v>
      </c>
      <c r="F140" s="506" t="s">
        <v>1854</v>
      </c>
      <c r="G140" s="506" t="s">
        <v>1855</v>
      </c>
      <c r="H140" s="510">
        <v>25</v>
      </c>
      <c r="I140" s="510">
        <v>3475</v>
      </c>
      <c r="J140" s="506">
        <v>0.625</v>
      </c>
      <c r="K140" s="506">
        <v>139</v>
      </c>
      <c r="L140" s="510">
        <v>40</v>
      </c>
      <c r="M140" s="510">
        <v>5560</v>
      </c>
      <c r="N140" s="506">
        <v>1</v>
      </c>
      <c r="O140" s="506">
        <v>139</v>
      </c>
      <c r="P140" s="510">
        <v>35</v>
      </c>
      <c r="Q140" s="510">
        <v>4935</v>
      </c>
      <c r="R140" s="527">
        <v>0.88758992805755399</v>
      </c>
      <c r="S140" s="511">
        <v>141</v>
      </c>
    </row>
    <row r="141" spans="1:19" ht="14.4" customHeight="1" x14ac:dyDescent="0.3">
      <c r="A141" s="505" t="s">
        <v>1847</v>
      </c>
      <c r="B141" s="506" t="s">
        <v>1848</v>
      </c>
      <c r="C141" s="506" t="s">
        <v>457</v>
      </c>
      <c r="D141" s="506" t="s">
        <v>496</v>
      </c>
      <c r="E141" s="506" t="s">
        <v>1849</v>
      </c>
      <c r="F141" s="506" t="s">
        <v>1856</v>
      </c>
      <c r="G141" s="506" t="s">
        <v>1857</v>
      </c>
      <c r="H141" s="510">
        <v>27</v>
      </c>
      <c r="I141" s="510">
        <v>49032</v>
      </c>
      <c r="J141" s="506">
        <v>0.74876305662451892</v>
      </c>
      <c r="K141" s="506">
        <v>1816</v>
      </c>
      <c r="L141" s="510">
        <v>36</v>
      </c>
      <c r="M141" s="510">
        <v>65484</v>
      </c>
      <c r="N141" s="506">
        <v>1</v>
      </c>
      <c r="O141" s="506">
        <v>1819</v>
      </c>
      <c r="P141" s="510">
        <v>33</v>
      </c>
      <c r="Q141" s="510">
        <v>60324</v>
      </c>
      <c r="R141" s="527">
        <v>0.92120212571009708</v>
      </c>
      <c r="S141" s="511">
        <v>1828</v>
      </c>
    </row>
    <row r="142" spans="1:19" ht="14.4" customHeight="1" x14ac:dyDescent="0.3">
      <c r="A142" s="505" t="s">
        <v>1847</v>
      </c>
      <c r="B142" s="506" t="s">
        <v>1848</v>
      </c>
      <c r="C142" s="506" t="s">
        <v>457</v>
      </c>
      <c r="D142" s="506" t="s">
        <v>496</v>
      </c>
      <c r="E142" s="506" t="s">
        <v>1849</v>
      </c>
      <c r="F142" s="506" t="s">
        <v>1858</v>
      </c>
      <c r="G142" s="506" t="s">
        <v>1859</v>
      </c>
      <c r="H142" s="510">
        <v>25</v>
      </c>
      <c r="I142" s="510">
        <v>15600</v>
      </c>
      <c r="J142" s="506">
        <v>0.624</v>
      </c>
      <c r="K142" s="506">
        <v>624</v>
      </c>
      <c r="L142" s="510">
        <v>40</v>
      </c>
      <c r="M142" s="510">
        <v>25000</v>
      </c>
      <c r="N142" s="506">
        <v>1</v>
      </c>
      <c r="O142" s="506">
        <v>625</v>
      </c>
      <c r="P142" s="510">
        <v>32</v>
      </c>
      <c r="Q142" s="510">
        <v>20096</v>
      </c>
      <c r="R142" s="527">
        <v>0.80384</v>
      </c>
      <c r="S142" s="511">
        <v>628</v>
      </c>
    </row>
    <row r="143" spans="1:19" ht="14.4" customHeight="1" x14ac:dyDescent="0.3">
      <c r="A143" s="505" t="s">
        <v>1847</v>
      </c>
      <c r="B143" s="506" t="s">
        <v>1848</v>
      </c>
      <c r="C143" s="506" t="s">
        <v>457</v>
      </c>
      <c r="D143" s="506" t="s">
        <v>496</v>
      </c>
      <c r="E143" s="506" t="s">
        <v>1849</v>
      </c>
      <c r="F143" s="506" t="s">
        <v>1860</v>
      </c>
      <c r="G143" s="506" t="s">
        <v>1861</v>
      </c>
      <c r="H143" s="510">
        <v>15</v>
      </c>
      <c r="I143" s="510">
        <v>7050</v>
      </c>
      <c r="J143" s="506">
        <v>1.2473460721868366</v>
      </c>
      <c r="K143" s="506">
        <v>470</v>
      </c>
      <c r="L143" s="510">
        <v>12</v>
      </c>
      <c r="M143" s="510">
        <v>5652</v>
      </c>
      <c r="N143" s="506">
        <v>1</v>
      </c>
      <c r="O143" s="506">
        <v>471</v>
      </c>
      <c r="P143" s="510">
        <v>10</v>
      </c>
      <c r="Q143" s="510">
        <v>4740</v>
      </c>
      <c r="R143" s="527">
        <v>0.83864118895966033</v>
      </c>
      <c r="S143" s="511">
        <v>474</v>
      </c>
    </row>
    <row r="144" spans="1:19" ht="14.4" customHeight="1" x14ac:dyDescent="0.3">
      <c r="A144" s="505" t="s">
        <v>1847</v>
      </c>
      <c r="B144" s="506" t="s">
        <v>1848</v>
      </c>
      <c r="C144" s="506" t="s">
        <v>457</v>
      </c>
      <c r="D144" s="506" t="s">
        <v>496</v>
      </c>
      <c r="E144" s="506" t="s">
        <v>1849</v>
      </c>
      <c r="F144" s="506" t="s">
        <v>1862</v>
      </c>
      <c r="G144" s="506" t="s">
        <v>1863</v>
      </c>
      <c r="H144" s="510">
        <v>28</v>
      </c>
      <c r="I144" s="510">
        <v>933.33</v>
      </c>
      <c r="J144" s="506">
        <v>0.49122890120474322</v>
      </c>
      <c r="K144" s="506">
        <v>33.333214285714284</v>
      </c>
      <c r="L144" s="510">
        <v>57</v>
      </c>
      <c r="M144" s="510">
        <v>1899.99</v>
      </c>
      <c r="N144" s="506">
        <v>1</v>
      </c>
      <c r="O144" s="506">
        <v>33.333157894736843</v>
      </c>
      <c r="P144" s="510">
        <v>91</v>
      </c>
      <c r="Q144" s="510">
        <v>3033.34</v>
      </c>
      <c r="R144" s="527">
        <v>1.5965031394902078</v>
      </c>
      <c r="S144" s="511">
        <v>33.333406593406593</v>
      </c>
    </row>
    <row r="145" spans="1:19" ht="14.4" customHeight="1" x14ac:dyDescent="0.3">
      <c r="A145" s="505" t="s">
        <v>1847</v>
      </c>
      <c r="B145" s="506" t="s">
        <v>1848</v>
      </c>
      <c r="C145" s="506" t="s">
        <v>457</v>
      </c>
      <c r="D145" s="506" t="s">
        <v>496</v>
      </c>
      <c r="E145" s="506" t="s">
        <v>1849</v>
      </c>
      <c r="F145" s="506" t="s">
        <v>1868</v>
      </c>
      <c r="G145" s="506" t="s">
        <v>1869</v>
      </c>
      <c r="H145" s="510">
        <v>14</v>
      </c>
      <c r="I145" s="510">
        <v>9814</v>
      </c>
      <c r="J145" s="506">
        <v>0.43687678062678065</v>
      </c>
      <c r="K145" s="506">
        <v>701</v>
      </c>
      <c r="L145" s="510">
        <v>32</v>
      </c>
      <c r="M145" s="510">
        <v>22464</v>
      </c>
      <c r="N145" s="506">
        <v>1</v>
      </c>
      <c r="O145" s="506">
        <v>702</v>
      </c>
      <c r="P145" s="510">
        <v>31</v>
      </c>
      <c r="Q145" s="510">
        <v>21917</v>
      </c>
      <c r="R145" s="527">
        <v>0.97564992877492873</v>
      </c>
      <c r="S145" s="511">
        <v>707</v>
      </c>
    </row>
    <row r="146" spans="1:19" ht="14.4" customHeight="1" x14ac:dyDescent="0.3">
      <c r="A146" s="505" t="s">
        <v>1847</v>
      </c>
      <c r="B146" s="506" t="s">
        <v>1848</v>
      </c>
      <c r="C146" s="506" t="s">
        <v>457</v>
      </c>
      <c r="D146" s="506" t="s">
        <v>496</v>
      </c>
      <c r="E146" s="506" t="s">
        <v>1849</v>
      </c>
      <c r="F146" s="506" t="s">
        <v>1870</v>
      </c>
      <c r="G146" s="506" t="s">
        <v>1871</v>
      </c>
      <c r="H146" s="510">
        <v>4</v>
      </c>
      <c r="I146" s="510">
        <v>940</v>
      </c>
      <c r="J146" s="506">
        <v>0.14752040175768991</v>
      </c>
      <c r="K146" s="506">
        <v>235</v>
      </c>
      <c r="L146" s="510">
        <v>27</v>
      </c>
      <c r="M146" s="510">
        <v>6372</v>
      </c>
      <c r="N146" s="506">
        <v>1</v>
      </c>
      <c r="O146" s="506">
        <v>236</v>
      </c>
      <c r="P146" s="510">
        <v>66</v>
      </c>
      <c r="Q146" s="510">
        <v>15642</v>
      </c>
      <c r="R146" s="527">
        <v>2.4548022598870056</v>
      </c>
      <c r="S146" s="511">
        <v>237</v>
      </c>
    </row>
    <row r="147" spans="1:19" ht="14.4" customHeight="1" x14ac:dyDescent="0.3">
      <c r="A147" s="505" t="s">
        <v>1847</v>
      </c>
      <c r="B147" s="506" t="s">
        <v>1848</v>
      </c>
      <c r="C147" s="506" t="s">
        <v>457</v>
      </c>
      <c r="D147" s="506" t="s">
        <v>496</v>
      </c>
      <c r="E147" s="506" t="s">
        <v>1849</v>
      </c>
      <c r="F147" s="506" t="s">
        <v>1872</v>
      </c>
      <c r="G147" s="506" t="s">
        <v>1873</v>
      </c>
      <c r="H147" s="510"/>
      <c r="I147" s="510"/>
      <c r="J147" s="506"/>
      <c r="K147" s="506"/>
      <c r="L147" s="510">
        <v>1</v>
      </c>
      <c r="M147" s="510">
        <v>74</v>
      </c>
      <c r="N147" s="506">
        <v>1</v>
      </c>
      <c r="O147" s="506">
        <v>74</v>
      </c>
      <c r="P147" s="510">
        <v>1</v>
      </c>
      <c r="Q147" s="510">
        <v>75</v>
      </c>
      <c r="R147" s="527">
        <v>1.0135135135135136</v>
      </c>
      <c r="S147" s="511">
        <v>75</v>
      </c>
    </row>
    <row r="148" spans="1:19" ht="14.4" customHeight="1" x14ac:dyDescent="0.3">
      <c r="A148" s="505" t="s">
        <v>1847</v>
      </c>
      <c r="B148" s="506" t="s">
        <v>1848</v>
      </c>
      <c r="C148" s="506" t="s">
        <v>457</v>
      </c>
      <c r="D148" s="506" t="s">
        <v>496</v>
      </c>
      <c r="E148" s="506" t="s">
        <v>1849</v>
      </c>
      <c r="F148" s="506" t="s">
        <v>1874</v>
      </c>
      <c r="G148" s="506" t="s">
        <v>1875</v>
      </c>
      <c r="H148" s="510">
        <v>33</v>
      </c>
      <c r="I148" s="510">
        <v>7359</v>
      </c>
      <c r="J148" s="506">
        <v>0.47142857142857142</v>
      </c>
      <c r="K148" s="506">
        <v>223</v>
      </c>
      <c r="L148" s="510">
        <v>70</v>
      </c>
      <c r="M148" s="510">
        <v>15610</v>
      </c>
      <c r="N148" s="506">
        <v>1</v>
      </c>
      <c r="O148" s="506">
        <v>223</v>
      </c>
      <c r="P148" s="510">
        <v>106</v>
      </c>
      <c r="Q148" s="510">
        <v>23956</v>
      </c>
      <c r="R148" s="527">
        <v>1.5346572709801409</v>
      </c>
      <c r="S148" s="511">
        <v>226</v>
      </c>
    </row>
    <row r="149" spans="1:19" ht="14.4" customHeight="1" x14ac:dyDescent="0.3">
      <c r="A149" s="505" t="s">
        <v>1847</v>
      </c>
      <c r="B149" s="506" t="s">
        <v>1848</v>
      </c>
      <c r="C149" s="506" t="s">
        <v>457</v>
      </c>
      <c r="D149" s="506" t="s">
        <v>496</v>
      </c>
      <c r="E149" s="506" t="s">
        <v>1849</v>
      </c>
      <c r="F149" s="506" t="s">
        <v>1876</v>
      </c>
      <c r="G149" s="506" t="s">
        <v>1877</v>
      </c>
      <c r="H149" s="510">
        <v>81</v>
      </c>
      <c r="I149" s="510">
        <v>6237</v>
      </c>
      <c r="J149" s="506">
        <v>0.67500000000000004</v>
      </c>
      <c r="K149" s="506">
        <v>77</v>
      </c>
      <c r="L149" s="510">
        <v>120</v>
      </c>
      <c r="M149" s="510">
        <v>9240</v>
      </c>
      <c r="N149" s="506">
        <v>1</v>
      </c>
      <c r="O149" s="506">
        <v>77</v>
      </c>
      <c r="P149" s="510">
        <v>104</v>
      </c>
      <c r="Q149" s="510">
        <v>8112</v>
      </c>
      <c r="R149" s="527">
        <v>0.87792207792207788</v>
      </c>
      <c r="S149" s="511">
        <v>78</v>
      </c>
    </row>
    <row r="150" spans="1:19" ht="14.4" customHeight="1" x14ac:dyDescent="0.3">
      <c r="A150" s="505" t="s">
        <v>1847</v>
      </c>
      <c r="B150" s="506" t="s">
        <v>1848</v>
      </c>
      <c r="C150" s="506" t="s">
        <v>457</v>
      </c>
      <c r="D150" s="506" t="s">
        <v>497</v>
      </c>
      <c r="E150" s="506" t="s">
        <v>1849</v>
      </c>
      <c r="F150" s="506" t="s">
        <v>1852</v>
      </c>
      <c r="G150" s="506" t="s">
        <v>1853</v>
      </c>
      <c r="H150" s="510"/>
      <c r="I150" s="510"/>
      <c r="J150" s="506"/>
      <c r="K150" s="506"/>
      <c r="L150" s="510">
        <v>87</v>
      </c>
      <c r="M150" s="510">
        <v>3219</v>
      </c>
      <c r="N150" s="506">
        <v>1</v>
      </c>
      <c r="O150" s="506">
        <v>37</v>
      </c>
      <c r="P150" s="510">
        <v>241</v>
      </c>
      <c r="Q150" s="510">
        <v>9158</v>
      </c>
      <c r="R150" s="527">
        <v>2.8449829139484311</v>
      </c>
      <c r="S150" s="511">
        <v>38</v>
      </c>
    </row>
    <row r="151" spans="1:19" ht="14.4" customHeight="1" x14ac:dyDescent="0.3">
      <c r="A151" s="505" t="s">
        <v>1847</v>
      </c>
      <c r="B151" s="506" t="s">
        <v>1848</v>
      </c>
      <c r="C151" s="506" t="s">
        <v>457</v>
      </c>
      <c r="D151" s="506" t="s">
        <v>497</v>
      </c>
      <c r="E151" s="506" t="s">
        <v>1849</v>
      </c>
      <c r="F151" s="506" t="s">
        <v>1854</v>
      </c>
      <c r="G151" s="506" t="s">
        <v>1855</v>
      </c>
      <c r="H151" s="510"/>
      <c r="I151" s="510"/>
      <c r="J151" s="506"/>
      <c r="K151" s="506"/>
      <c r="L151" s="510">
        <v>28</v>
      </c>
      <c r="M151" s="510">
        <v>3892</v>
      </c>
      <c r="N151" s="506">
        <v>1</v>
      </c>
      <c r="O151" s="506">
        <v>139</v>
      </c>
      <c r="P151" s="510">
        <v>54</v>
      </c>
      <c r="Q151" s="510">
        <v>7614</v>
      </c>
      <c r="R151" s="527">
        <v>1.9563206577595067</v>
      </c>
      <c r="S151" s="511">
        <v>141</v>
      </c>
    </row>
    <row r="152" spans="1:19" ht="14.4" customHeight="1" x14ac:dyDescent="0.3">
      <c r="A152" s="505" t="s">
        <v>1847</v>
      </c>
      <c r="B152" s="506" t="s">
        <v>1848</v>
      </c>
      <c r="C152" s="506" t="s">
        <v>457</v>
      </c>
      <c r="D152" s="506" t="s">
        <v>497</v>
      </c>
      <c r="E152" s="506" t="s">
        <v>1849</v>
      </c>
      <c r="F152" s="506" t="s">
        <v>1856</v>
      </c>
      <c r="G152" s="506" t="s">
        <v>1857</v>
      </c>
      <c r="H152" s="510"/>
      <c r="I152" s="510"/>
      <c r="J152" s="506"/>
      <c r="K152" s="506"/>
      <c r="L152" s="510">
        <v>17</v>
      </c>
      <c r="M152" s="510">
        <v>30923</v>
      </c>
      <c r="N152" s="506">
        <v>1</v>
      </c>
      <c r="O152" s="506">
        <v>1819</v>
      </c>
      <c r="P152" s="510">
        <v>50</v>
      </c>
      <c r="Q152" s="510">
        <v>91400</v>
      </c>
      <c r="R152" s="527">
        <v>2.9557287455938943</v>
      </c>
      <c r="S152" s="511">
        <v>1828</v>
      </c>
    </row>
    <row r="153" spans="1:19" ht="14.4" customHeight="1" x14ac:dyDescent="0.3">
      <c r="A153" s="505" t="s">
        <v>1847</v>
      </c>
      <c r="B153" s="506" t="s">
        <v>1848</v>
      </c>
      <c r="C153" s="506" t="s">
        <v>457</v>
      </c>
      <c r="D153" s="506" t="s">
        <v>497</v>
      </c>
      <c r="E153" s="506" t="s">
        <v>1849</v>
      </c>
      <c r="F153" s="506" t="s">
        <v>1858</v>
      </c>
      <c r="G153" s="506" t="s">
        <v>1859</v>
      </c>
      <c r="H153" s="510"/>
      <c r="I153" s="510"/>
      <c r="J153" s="506"/>
      <c r="K153" s="506"/>
      <c r="L153" s="510">
        <v>28</v>
      </c>
      <c r="M153" s="510">
        <v>17500</v>
      </c>
      <c r="N153" s="506">
        <v>1</v>
      </c>
      <c r="O153" s="506">
        <v>625</v>
      </c>
      <c r="P153" s="510">
        <v>52</v>
      </c>
      <c r="Q153" s="510">
        <v>32656</v>
      </c>
      <c r="R153" s="527">
        <v>1.8660571428571429</v>
      </c>
      <c r="S153" s="511">
        <v>628</v>
      </c>
    </row>
    <row r="154" spans="1:19" ht="14.4" customHeight="1" x14ac:dyDescent="0.3">
      <c r="A154" s="505" t="s">
        <v>1847</v>
      </c>
      <c r="B154" s="506" t="s">
        <v>1848</v>
      </c>
      <c r="C154" s="506" t="s">
        <v>457</v>
      </c>
      <c r="D154" s="506" t="s">
        <v>497</v>
      </c>
      <c r="E154" s="506" t="s">
        <v>1849</v>
      </c>
      <c r="F154" s="506" t="s">
        <v>1860</v>
      </c>
      <c r="G154" s="506" t="s">
        <v>1861</v>
      </c>
      <c r="H154" s="510"/>
      <c r="I154" s="510"/>
      <c r="J154" s="506"/>
      <c r="K154" s="506"/>
      <c r="L154" s="510">
        <v>26</v>
      </c>
      <c r="M154" s="510">
        <v>12246</v>
      </c>
      <c r="N154" s="506">
        <v>1</v>
      </c>
      <c r="O154" s="506">
        <v>471</v>
      </c>
      <c r="P154" s="510">
        <v>35</v>
      </c>
      <c r="Q154" s="510">
        <v>16590</v>
      </c>
      <c r="R154" s="527">
        <v>1.3547280744732975</v>
      </c>
      <c r="S154" s="511">
        <v>474</v>
      </c>
    </row>
    <row r="155" spans="1:19" ht="14.4" customHeight="1" x14ac:dyDescent="0.3">
      <c r="A155" s="505" t="s">
        <v>1847</v>
      </c>
      <c r="B155" s="506" t="s">
        <v>1848</v>
      </c>
      <c r="C155" s="506" t="s">
        <v>457</v>
      </c>
      <c r="D155" s="506" t="s">
        <v>497</v>
      </c>
      <c r="E155" s="506" t="s">
        <v>1849</v>
      </c>
      <c r="F155" s="506" t="s">
        <v>1862</v>
      </c>
      <c r="G155" s="506" t="s">
        <v>1863</v>
      </c>
      <c r="H155" s="510"/>
      <c r="I155" s="510"/>
      <c r="J155" s="506"/>
      <c r="K155" s="506"/>
      <c r="L155" s="510">
        <v>155</v>
      </c>
      <c r="M155" s="510">
        <v>5166.6499999999996</v>
      </c>
      <c r="N155" s="506">
        <v>1</v>
      </c>
      <c r="O155" s="506">
        <v>33.333225806451608</v>
      </c>
      <c r="P155" s="510">
        <v>321</v>
      </c>
      <c r="Q155" s="510">
        <v>10700.01</v>
      </c>
      <c r="R155" s="527">
        <v>2.0709763579882519</v>
      </c>
      <c r="S155" s="511">
        <v>33.333364485981306</v>
      </c>
    </row>
    <row r="156" spans="1:19" ht="14.4" customHeight="1" x14ac:dyDescent="0.3">
      <c r="A156" s="505" t="s">
        <v>1847</v>
      </c>
      <c r="B156" s="506" t="s">
        <v>1848</v>
      </c>
      <c r="C156" s="506" t="s">
        <v>457</v>
      </c>
      <c r="D156" s="506" t="s">
        <v>497</v>
      </c>
      <c r="E156" s="506" t="s">
        <v>1849</v>
      </c>
      <c r="F156" s="506" t="s">
        <v>1864</v>
      </c>
      <c r="G156" s="506" t="s">
        <v>1865</v>
      </c>
      <c r="H156" s="510"/>
      <c r="I156" s="510"/>
      <c r="J156" s="506"/>
      <c r="K156" s="506"/>
      <c r="L156" s="510">
        <v>58</v>
      </c>
      <c r="M156" s="510">
        <v>2146</v>
      </c>
      <c r="N156" s="506">
        <v>1</v>
      </c>
      <c r="O156" s="506">
        <v>37</v>
      </c>
      <c r="P156" s="510">
        <v>163</v>
      </c>
      <c r="Q156" s="510">
        <v>6194</v>
      </c>
      <c r="R156" s="527">
        <v>2.8863000931966449</v>
      </c>
      <c r="S156" s="511">
        <v>38</v>
      </c>
    </row>
    <row r="157" spans="1:19" ht="14.4" customHeight="1" x14ac:dyDescent="0.3">
      <c r="A157" s="505" t="s">
        <v>1847</v>
      </c>
      <c r="B157" s="506" t="s">
        <v>1848</v>
      </c>
      <c r="C157" s="506" t="s">
        <v>457</v>
      </c>
      <c r="D157" s="506" t="s">
        <v>497</v>
      </c>
      <c r="E157" s="506" t="s">
        <v>1849</v>
      </c>
      <c r="F157" s="506" t="s">
        <v>1866</v>
      </c>
      <c r="G157" s="506" t="s">
        <v>1867</v>
      </c>
      <c r="H157" s="510"/>
      <c r="I157" s="510"/>
      <c r="J157" s="506"/>
      <c r="K157" s="506"/>
      <c r="L157" s="510">
        <v>18</v>
      </c>
      <c r="M157" s="510">
        <v>2394</v>
      </c>
      <c r="N157" s="506">
        <v>1</v>
      </c>
      <c r="O157" s="506">
        <v>133</v>
      </c>
      <c r="P157" s="510">
        <v>56</v>
      </c>
      <c r="Q157" s="510">
        <v>7504</v>
      </c>
      <c r="R157" s="527">
        <v>3.134502923976608</v>
      </c>
      <c r="S157" s="511">
        <v>134</v>
      </c>
    </row>
    <row r="158" spans="1:19" ht="14.4" customHeight="1" x14ac:dyDescent="0.3">
      <c r="A158" s="505" t="s">
        <v>1847</v>
      </c>
      <c r="B158" s="506" t="s">
        <v>1848</v>
      </c>
      <c r="C158" s="506" t="s">
        <v>457</v>
      </c>
      <c r="D158" s="506" t="s">
        <v>497</v>
      </c>
      <c r="E158" s="506" t="s">
        <v>1849</v>
      </c>
      <c r="F158" s="506" t="s">
        <v>1868</v>
      </c>
      <c r="G158" s="506" t="s">
        <v>1869</v>
      </c>
      <c r="H158" s="510"/>
      <c r="I158" s="510"/>
      <c r="J158" s="506"/>
      <c r="K158" s="506"/>
      <c r="L158" s="510">
        <v>30</v>
      </c>
      <c r="M158" s="510">
        <v>21060</v>
      </c>
      <c r="N158" s="506">
        <v>1</v>
      </c>
      <c r="O158" s="506">
        <v>702</v>
      </c>
      <c r="P158" s="510">
        <v>71</v>
      </c>
      <c r="Q158" s="510">
        <v>50197</v>
      </c>
      <c r="R158" s="527">
        <v>2.3835232668566002</v>
      </c>
      <c r="S158" s="511">
        <v>707</v>
      </c>
    </row>
    <row r="159" spans="1:19" ht="14.4" customHeight="1" x14ac:dyDescent="0.3">
      <c r="A159" s="505" t="s">
        <v>1847</v>
      </c>
      <c r="B159" s="506" t="s">
        <v>1848</v>
      </c>
      <c r="C159" s="506" t="s">
        <v>457</v>
      </c>
      <c r="D159" s="506" t="s">
        <v>497</v>
      </c>
      <c r="E159" s="506" t="s">
        <v>1849</v>
      </c>
      <c r="F159" s="506" t="s">
        <v>1870</v>
      </c>
      <c r="G159" s="506" t="s">
        <v>1871</v>
      </c>
      <c r="H159" s="510"/>
      <c r="I159" s="510"/>
      <c r="J159" s="506"/>
      <c r="K159" s="506"/>
      <c r="L159" s="510">
        <v>103</v>
      </c>
      <c r="M159" s="510">
        <v>24308</v>
      </c>
      <c r="N159" s="506">
        <v>1</v>
      </c>
      <c r="O159" s="506">
        <v>236</v>
      </c>
      <c r="P159" s="510">
        <v>220</v>
      </c>
      <c r="Q159" s="510">
        <v>52140</v>
      </c>
      <c r="R159" s="527">
        <v>2.1449728484449566</v>
      </c>
      <c r="S159" s="511">
        <v>237</v>
      </c>
    </row>
    <row r="160" spans="1:19" ht="14.4" customHeight="1" x14ac:dyDescent="0.3">
      <c r="A160" s="505" t="s">
        <v>1847</v>
      </c>
      <c r="B160" s="506" t="s">
        <v>1848</v>
      </c>
      <c r="C160" s="506" t="s">
        <v>457</v>
      </c>
      <c r="D160" s="506" t="s">
        <v>497</v>
      </c>
      <c r="E160" s="506" t="s">
        <v>1849</v>
      </c>
      <c r="F160" s="506" t="s">
        <v>1872</v>
      </c>
      <c r="G160" s="506" t="s">
        <v>1873</v>
      </c>
      <c r="H160" s="510"/>
      <c r="I160" s="510"/>
      <c r="J160" s="506"/>
      <c r="K160" s="506"/>
      <c r="L160" s="510">
        <v>9</v>
      </c>
      <c r="M160" s="510">
        <v>666</v>
      </c>
      <c r="N160" s="506">
        <v>1</v>
      </c>
      <c r="O160" s="506">
        <v>74</v>
      </c>
      <c r="P160" s="510">
        <v>10</v>
      </c>
      <c r="Q160" s="510">
        <v>750</v>
      </c>
      <c r="R160" s="527">
        <v>1.1261261261261262</v>
      </c>
      <c r="S160" s="511">
        <v>75</v>
      </c>
    </row>
    <row r="161" spans="1:19" ht="14.4" customHeight="1" x14ac:dyDescent="0.3">
      <c r="A161" s="505" t="s">
        <v>1847</v>
      </c>
      <c r="B161" s="506" t="s">
        <v>1848</v>
      </c>
      <c r="C161" s="506" t="s">
        <v>457</v>
      </c>
      <c r="D161" s="506" t="s">
        <v>497</v>
      </c>
      <c r="E161" s="506" t="s">
        <v>1849</v>
      </c>
      <c r="F161" s="506" t="s">
        <v>1874</v>
      </c>
      <c r="G161" s="506" t="s">
        <v>1875</v>
      </c>
      <c r="H161" s="510"/>
      <c r="I161" s="510"/>
      <c r="J161" s="506"/>
      <c r="K161" s="506"/>
      <c r="L161" s="510">
        <v>160</v>
      </c>
      <c r="M161" s="510">
        <v>35680</v>
      </c>
      <c r="N161" s="506">
        <v>1</v>
      </c>
      <c r="O161" s="506">
        <v>223</v>
      </c>
      <c r="P161" s="510">
        <v>352</v>
      </c>
      <c r="Q161" s="510">
        <v>79552</v>
      </c>
      <c r="R161" s="527">
        <v>2.2295964125560537</v>
      </c>
      <c r="S161" s="511">
        <v>226</v>
      </c>
    </row>
    <row r="162" spans="1:19" ht="14.4" customHeight="1" x14ac:dyDescent="0.3">
      <c r="A162" s="505" t="s">
        <v>1847</v>
      </c>
      <c r="B162" s="506" t="s">
        <v>1848</v>
      </c>
      <c r="C162" s="506" t="s">
        <v>457</v>
      </c>
      <c r="D162" s="506" t="s">
        <v>497</v>
      </c>
      <c r="E162" s="506" t="s">
        <v>1849</v>
      </c>
      <c r="F162" s="506" t="s">
        <v>1876</v>
      </c>
      <c r="G162" s="506" t="s">
        <v>1877</v>
      </c>
      <c r="H162" s="510"/>
      <c r="I162" s="510"/>
      <c r="J162" s="506"/>
      <c r="K162" s="506"/>
      <c r="L162" s="510">
        <v>140</v>
      </c>
      <c r="M162" s="510">
        <v>10780</v>
      </c>
      <c r="N162" s="506">
        <v>1</v>
      </c>
      <c r="O162" s="506">
        <v>77</v>
      </c>
      <c r="P162" s="510">
        <v>320</v>
      </c>
      <c r="Q162" s="510">
        <v>24960</v>
      </c>
      <c r="R162" s="527">
        <v>2.3153988868274582</v>
      </c>
      <c r="S162" s="511">
        <v>78</v>
      </c>
    </row>
    <row r="163" spans="1:19" ht="14.4" customHeight="1" x14ac:dyDescent="0.3">
      <c r="A163" s="505" t="s">
        <v>1847</v>
      </c>
      <c r="B163" s="506" t="s">
        <v>1848</v>
      </c>
      <c r="C163" s="506" t="s">
        <v>457</v>
      </c>
      <c r="D163" s="506" t="s">
        <v>497</v>
      </c>
      <c r="E163" s="506" t="s">
        <v>1849</v>
      </c>
      <c r="F163" s="506" t="s">
        <v>1878</v>
      </c>
      <c r="G163" s="506" t="s">
        <v>1879</v>
      </c>
      <c r="H163" s="510"/>
      <c r="I163" s="510"/>
      <c r="J163" s="506"/>
      <c r="K163" s="506"/>
      <c r="L163" s="510">
        <v>32</v>
      </c>
      <c r="M163" s="510">
        <v>1888</v>
      </c>
      <c r="N163" s="506">
        <v>1</v>
      </c>
      <c r="O163" s="506">
        <v>59</v>
      </c>
      <c r="P163" s="510">
        <v>111</v>
      </c>
      <c r="Q163" s="510">
        <v>6771</v>
      </c>
      <c r="R163" s="527">
        <v>3.5863347457627119</v>
      </c>
      <c r="S163" s="511">
        <v>61</v>
      </c>
    </row>
    <row r="164" spans="1:19" ht="14.4" customHeight="1" x14ac:dyDescent="0.3">
      <c r="A164" s="505" t="s">
        <v>1847</v>
      </c>
      <c r="B164" s="506" t="s">
        <v>1848</v>
      </c>
      <c r="C164" s="506" t="s">
        <v>457</v>
      </c>
      <c r="D164" s="506" t="s">
        <v>1844</v>
      </c>
      <c r="E164" s="506" t="s">
        <v>1849</v>
      </c>
      <c r="F164" s="506" t="s">
        <v>1850</v>
      </c>
      <c r="G164" s="506" t="s">
        <v>1851</v>
      </c>
      <c r="H164" s="510">
        <v>0</v>
      </c>
      <c r="I164" s="510">
        <v>0</v>
      </c>
      <c r="J164" s="506"/>
      <c r="K164" s="506"/>
      <c r="L164" s="510"/>
      <c r="M164" s="510"/>
      <c r="N164" s="506"/>
      <c r="O164" s="506"/>
      <c r="P164" s="510"/>
      <c r="Q164" s="510"/>
      <c r="R164" s="527"/>
      <c r="S164" s="511"/>
    </row>
    <row r="165" spans="1:19" ht="14.4" customHeight="1" x14ac:dyDescent="0.3">
      <c r="A165" s="505" t="s">
        <v>1847</v>
      </c>
      <c r="B165" s="506" t="s">
        <v>1848</v>
      </c>
      <c r="C165" s="506" t="s">
        <v>457</v>
      </c>
      <c r="D165" s="506" t="s">
        <v>1844</v>
      </c>
      <c r="E165" s="506" t="s">
        <v>1849</v>
      </c>
      <c r="F165" s="506" t="s">
        <v>1852</v>
      </c>
      <c r="G165" s="506" t="s">
        <v>1853</v>
      </c>
      <c r="H165" s="510">
        <v>2</v>
      </c>
      <c r="I165" s="510">
        <v>74</v>
      </c>
      <c r="J165" s="506"/>
      <c r="K165" s="506">
        <v>37</v>
      </c>
      <c r="L165" s="510"/>
      <c r="M165" s="510"/>
      <c r="N165" s="506"/>
      <c r="O165" s="506"/>
      <c r="P165" s="510"/>
      <c r="Q165" s="510"/>
      <c r="R165" s="527"/>
      <c r="S165" s="511"/>
    </row>
    <row r="166" spans="1:19" ht="14.4" customHeight="1" x14ac:dyDescent="0.3">
      <c r="A166" s="505" t="s">
        <v>1847</v>
      </c>
      <c r="B166" s="506" t="s">
        <v>1848</v>
      </c>
      <c r="C166" s="506" t="s">
        <v>457</v>
      </c>
      <c r="D166" s="506" t="s">
        <v>1844</v>
      </c>
      <c r="E166" s="506" t="s">
        <v>1849</v>
      </c>
      <c r="F166" s="506" t="s">
        <v>1854</v>
      </c>
      <c r="G166" s="506" t="s">
        <v>1855</v>
      </c>
      <c r="H166" s="510">
        <v>6</v>
      </c>
      <c r="I166" s="510">
        <v>834</v>
      </c>
      <c r="J166" s="506"/>
      <c r="K166" s="506">
        <v>139</v>
      </c>
      <c r="L166" s="510"/>
      <c r="M166" s="510"/>
      <c r="N166" s="506"/>
      <c r="O166" s="506"/>
      <c r="P166" s="510"/>
      <c r="Q166" s="510"/>
      <c r="R166" s="527"/>
      <c r="S166" s="511"/>
    </row>
    <row r="167" spans="1:19" ht="14.4" customHeight="1" x14ac:dyDescent="0.3">
      <c r="A167" s="505" t="s">
        <v>1847</v>
      </c>
      <c r="B167" s="506" t="s">
        <v>1848</v>
      </c>
      <c r="C167" s="506" t="s">
        <v>457</v>
      </c>
      <c r="D167" s="506" t="s">
        <v>1844</v>
      </c>
      <c r="E167" s="506" t="s">
        <v>1849</v>
      </c>
      <c r="F167" s="506" t="s">
        <v>1856</v>
      </c>
      <c r="G167" s="506" t="s">
        <v>1857</v>
      </c>
      <c r="H167" s="510">
        <v>4</v>
      </c>
      <c r="I167" s="510">
        <v>7264</v>
      </c>
      <c r="J167" s="506"/>
      <c r="K167" s="506">
        <v>1816</v>
      </c>
      <c r="L167" s="510"/>
      <c r="M167" s="510"/>
      <c r="N167" s="506"/>
      <c r="O167" s="506"/>
      <c r="P167" s="510"/>
      <c r="Q167" s="510"/>
      <c r="R167" s="527"/>
      <c r="S167" s="511"/>
    </row>
    <row r="168" spans="1:19" ht="14.4" customHeight="1" x14ac:dyDescent="0.3">
      <c r="A168" s="505" t="s">
        <v>1847</v>
      </c>
      <c r="B168" s="506" t="s">
        <v>1848</v>
      </c>
      <c r="C168" s="506" t="s">
        <v>457</v>
      </c>
      <c r="D168" s="506" t="s">
        <v>1844</v>
      </c>
      <c r="E168" s="506" t="s">
        <v>1849</v>
      </c>
      <c r="F168" s="506" t="s">
        <v>1858</v>
      </c>
      <c r="G168" s="506" t="s">
        <v>1859</v>
      </c>
      <c r="H168" s="510">
        <v>7</v>
      </c>
      <c r="I168" s="510">
        <v>4368</v>
      </c>
      <c r="J168" s="506"/>
      <c r="K168" s="506">
        <v>624</v>
      </c>
      <c r="L168" s="510"/>
      <c r="M168" s="510"/>
      <c r="N168" s="506"/>
      <c r="O168" s="506"/>
      <c r="P168" s="510"/>
      <c r="Q168" s="510"/>
      <c r="R168" s="527"/>
      <c r="S168" s="511"/>
    </row>
    <row r="169" spans="1:19" ht="14.4" customHeight="1" x14ac:dyDescent="0.3">
      <c r="A169" s="505" t="s">
        <v>1847</v>
      </c>
      <c r="B169" s="506" t="s">
        <v>1848</v>
      </c>
      <c r="C169" s="506" t="s">
        <v>457</v>
      </c>
      <c r="D169" s="506" t="s">
        <v>1844</v>
      </c>
      <c r="E169" s="506" t="s">
        <v>1849</v>
      </c>
      <c r="F169" s="506" t="s">
        <v>1860</v>
      </c>
      <c r="G169" s="506" t="s">
        <v>1861</v>
      </c>
      <c r="H169" s="510">
        <v>2</v>
      </c>
      <c r="I169" s="510">
        <v>940</v>
      </c>
      <c r="J169" s="506"/>
      <c r="K169" s="506">
        <v>470</v>
      </c>
      <c r="L169" s="510"/>
      <c r="M169" s="510"/>
      <c r="N169" s="506"/>
      <c r="O169" s="506"/>
      <c r="P169" s="510"/>
      <c r="Q169" s="510"/>
      <c r="R169" s="527"/>
      <c r="S169" s="511"/>
    </row>
    <row r="170" spans="1:19" ht="14.4" customHeight="1" x14ac:dyDescent="0.3">
      <c r="A170" s="505" t="s">
        <v>1847</v>
      </c>
      <c r="B170" s="506" t="s">
        <v>1848</v>
      </c>
      <c r="C170" s="506" t="s">
        <v>457</v>
      </c>
      <c r="D170" s="506" t="s">
        <v>1844</v>
      </c>
      <c r="E170" s="506" t="s">
        <v>1849</v>
      </c>
      <c r="F170" s="506" t="s">
        <v>1862</v>
      </c>
      <c r="G170" s="506" t="s">
        <v>1863</v>
      </c>
      <c r="H170" s="510">
        <v>8</v>
      </c>
      <c r="I170" s="510">
        <v>266.65999999999997</v>
      </c>
      <c r="J170" s="506"/>
      <c r="K170" s="506">
        <v>33.332499999999996</v>
      </c>
      <c r="L170" s="510"/>
      <c r="M170" s="510"/>
      <c r="N170" s="506"/>
      <c r="O170" s="506"/>
      <c r="P170" s="510"/>
      <c r="Q170" s="510"/>
      <c r="R170" s="527"/>
      <c r="S170" s="511"/>
    </row>
    <row r="171" spans="1:19" ht="14.4" customHeight="1" x14ac:dyDescent="0.3">
      <c r="A171" s="505" t="s">
        <v>1847</v>
      </c>
      <c r="B171" s="506" t="s">
        <v>1848</v>
      </c>
      <c r="C171" s="506" t="s">
        <v>457</v>
      </c>
      <c r="D171" s="506" t="s">
        <v>1844</v>
      </c>
      <c r="E171" s="506" t="s">
        <v>1849</v>
      </c>
      <c r="F171" s="506" t="s">
        <v>1864</v>
      </c>
      <c r="G171" s="506" t="s">
        <v>1865</v>
      </c>
      <c r="H171" s="510">
        <v>9</v>
      </c>
      <c r="I171" s="510">
        <v>333</v>
      </c>
      <c r="J171" s="506"/>
      <c r="K171" s="506">
        <v>37</v>
      </c>
      <c r="L171" s="510"/>
      <c r="M171" s="510"/>
      <c r="N171" s="506"/>
      <c r="O171" s="506"/>
      <c r="P171" s="510"/>
      <c r="Q171" s="510"/>
      <c r="R171" s="527"/>
      <c r="S171" s="511"/>
    </row>
    <row r="172" spans="1:19" ht="14.4" customHeight="1" x14ac:dyDescent="0.3">
      <c r="A172" s="505" t="s">
        <v>1847</v>
      </c>
      <c r="B172" s="506" t="s">
        <v>1848</v>
      </c>
      <c r="C172" s="506" t="s">
        <v>457</v>
      </c>
      <c r="D172" s="506" t="s">
        <v>1844</v>
      </c>
      <c r="E172" s="506" t="s">
        <v>1849</v>
      </c>
      <c r="F172" s="506" t="s">
        <v>1868</v>
      </c>
      <c r="G172" s="506" t="s">
        <v>1869</v>
      </c>
      <c r="H172" s="510">
        <v>4</v>
      </c>
      <c r="I172" s="510">
        <v>2804</v>
      </c>
      <c r="J172" s="506"/>
      <c r="K172" s="506">
        <v>701</v>
      </c>
      <c r="L172" s="510"/>
      <c r="M172" s="510"/>
      <c r="N172" s="506"/>
      <c r="O172" s="506"/>
      <c r="P172" s="510"/>
      <c r="Q172" s="510"/>
      <c r="R172" s="527"/>
      <c r="S172" s="511"/>
    </row>
    <row r="173" spans="1:19" ht="14.4" customHeight="1" x14ac:dyDescent="0.3">
      <c r="A173" s="505" t="s">
        <v>1847</v>
      </c>
      <c r="B173" s="506" t="s">
        <v>1848</v>
      </c>
      <c r="C173" s="506" t="s">
        <v>457</v>
      </c>
      <c r="D173" s="506" t="s">
        <v>1844</v>
      </c>
      <c r="E173" s="506" t="s">
        <v>1849</v>
      </c>
      <c r="F173" s="506" t="s">
        <v>1870</v>
      </c>
      <c r="G173" s="506" t="s">
        <v>1871</v>
      </c>
      <c r="H173" s="510">
        <v>2</v>
      </c>
      <c r="I173" s="510">
        <v>470</v>
      </c>
      <c r="J173" s="506"/>
      <c r="K173" s="506">
        <v>235</v>
      </c>
      <c r="L173" s="510"/>
      <c r="M173" s="510"/>
      <c r="N173" s="506"/>
      <c r="O173" s="506"/>
      <c r="P173" s="510"/>
      <c r="Q173" s="510"/>
      <c r="R173" s="527"/>
      <c r="S173" s="511"/>
    </row>
    <row r="174" spans="1:19" ht="14.4" customHeight="1" x14ac:dyDescent="0.3">
      <c r="A174" s="505" t="s">
        <v>1847</v>
      </c>
      <c r="B174" s="506" t="s">
        <v>1848</v>
      </c>
      <c r="C174" s="506" t="s">
        <v>457</v>
      </c>
      <c r="D174" s="506" t="s">
        <v>1844</v>
      </c>
      <c r="E174" s="506" t="s">
        <v>1849</v>
      </c>
      <c r="F174" s="506" t="s">
        <v>1874</v>
      </c>
      <c r="G174" s="506" t="s">
        <v>1875</v>
      </c>
      <c r="H174" s="510">
        <v>8</v>
      </c>
      <c r="I174" s="510">
        <v>1784</v>
      </c>
      <c r="J174" s="506"/>
      <c r="K174" s="506">
        <v>223</v>
      </c>
      <c r="L174" s="510"/>
      <c r="M174" s="510"/>
      <c r="N174" s="506"/>
      <c r="O174" s="506"/>
      <c r="P174" s="510"/>
      <c r="Q174" s="510"/>
      <c r="R174" s="527"/>
      <c r="S174" s="511"/>
    </row>
    <row r="175" spans="1:19" ht="14.4" customHeight="1" x14ac:dyDescent="0.3">
      <c r="A175" s="505" t="s">
        <v>1847</v>
      </c>
      <c r="B175" s="506" t="s">
        <v>1848</v>
      </c>
      <c r="C175" s="506" t="s">
        <v>457</v>
      </c>
      <c r="D175" s="506" t="s">
        <v>1844</v>
      </c>
      <c r="E175" s="506" t="s">
        <v>1849</v>
      </c>
      <c r="F175" s="506" t="s">
        <v>1876</v>
      </c>
      <c r="G175" s="506" t="s">
        <v>1877</v>
      </c>
      <c r="H175" s="510">
        <v>18</v>
      </c>
      <c r="I175" s="510">
        <v>1386</v>
      </c>
      <c r="J175" s="506"/>
      <c r="K175" s="506">
        <v>77</v>
      </c>
      <c r="L175" s="510"/>
      <c r="M175" s="510"/>
      <c r="N175" s="506"/>
      <c r="O175" s="506"/>
      <c r="P175" s="510"/>
      <c r="Q175" s="510"/>
      <c r="R175" s="527"/>
      <c r="S175" s="511"/>
    </row>
    <row r="176" spans="1:19" ht="14.4" customHeight="1" x14ac:dyDescent="0.3">
      <c r="A176" s="505" t="s">
        <v>1847</v>
      </c>
      <c r="B176" s="506" t="s">
        <v>1848</v>
      </c>
      <c r="C176" s="506" t="s">
        <v>457</v>
      </c>
      <c r="D176" s="506" t="s">
        <v>1844</v>
      </c>
      <c r="E176" s="506" t="s">
        <v>1849</v>
      </c>
      <c r="F176" s="506" t="s">
        <v>1878</v>
      </c>
      <c r="G176" s="506" t="s">
        <v>1879</v>
      </c>
      <c r="H176" s="510">
        <v>8</v>
      </c>
      <c r="I176" s="510">
        <v>472</v>
      </c>
      <c r="J176" s="506"/>
      <c r="K176" s="506">
        <v>59</v>
      </c>
      <c r="L176" s="510"/>
      <c r="M176" s="510"/>
      <c r="N176" s="506"/>
      <c r="O176" s="506"/>
      <c r="P176" s="510"/>
      <c r="Q176" s="510"/>
      <c r="R176" s="527"/>
      <c r="S176" s="511"/>
    </row>
    <row r="177" spans="1:19" ht="14.4" customHeight="1" x14ac:dyDescent="0.3">
      <c r="A177" s="505" t="s">
        <v>1847</v>
      </c>
      <c r="B177" s="506" t="s">
        <v>1848</v>
      </c>
      <c r="C177" s="506" t="s">
        <v>457</v>
      </c>
      <c r="D177" s="506" t="s">
        <v>1833</v>
      </c>
      <c r="E177" s="506" t="s">
        <v>1849</v>
      </c>
      <c r="F177" s="506" t="s">
        <v>1852</v>
      </c>
      <c r="G177" s="506" t="s">
        <v>1853</v>
      </c>
      <c r="H177" s="510"/>
      <c r="I177" s="510"/>
      <c r="J177" s="506"/>
      <c r="K177" s="506"/>
      <c r="L177" s="510"/>
      <c r="M177" s="510"/>
      <c r="N177" s="506"/>
      <c r="O177" s="506"/>
      <c r="P177" s="510">
        <v>1</v>
      </c>
      <c r="Q177" s="510">
        <v>38</v>
      </c>
      <c r="R177" s="527"/>
      <c r="S177" s="511">
        <v>38</v>
      </c>
    </row>
    <row r="178" spans="1:19" ht="14.4" customHeight="1" x14ac:dyDescent="0.3">
      <c r="A178" s="505" t="s">
        <v>1847</v>
      </c>
      <c r="B178" s="506" t="s">
        <v>1848</v>
      </c>
      <c r="C178" s="506" t="s">
        <v>457</v>
      </c>
      <c r="D178" s="506" t="s">
        <v>1831</v>
      </c>
      <c r="E178" s="506" t="s">
        <v>1849</v>
      </c>
      <c r="F178" s="506" t="s">
        <v>1852</v>
      </c>
      <c r="G178" s="506" t="s">
        <v>1853</v>
      </c>
      <c r="H178" s="510"/>
      <c r="I178" s="510"/>
      <c r="J178" s="506"/>
      <c r="K178" s="506"/>
      <c r="L178" s="510">
        <v>3</v>
      </c>
      <c r="M178" s="510">
        <v>111</v>
      </c>
      <c r="N178" s="506">
        <v>1</v>
      </c>
      <c r="O178" s="506">
        <v>37</v>
      </c>
      <c r="P178" s="510"/>
      <c r="Q178" s="510"/>
      <c r="R178" s="527"/>
      <c r="S178" s="511"/>
    </row>
    <row r="179" spans="1:19" ht="14.4" customHeight="1" x14ac:dyDescent="0.3">
      <c r="A179" s="505" t="s">
        <v>1847</v>
      </c>
      <c r="B179" s="506" t="s">
        <v>1848</v>
      </c>
      <c r="C179" s="506" t="s">
        <v>457</v>
      </c>
      <c r="D179" s="506" t="s">
        <v>1831</v>
      </c>
      <c r="E179" s="506" t="s">
        <v>1849</v>
      </c>
      <c r="F179" s="506" t="s">
        <v>1854</v>
      </c>
      <c r="G179" s="506" t="s">
        <v>1855</v>
      </c>
      <c r="H179" s="510"/>
      <c r="I179" s="510"/>
      <c r="J179" s="506"/>
      <c r="K179" s="506"/>
      <c r="L179" s="510">
        <v>1</v>
      </c>
      <c r="M179" s="510">
        <v>139</v>
      </c>
      <c r="N179" s="506">
        <v>1</v>
      </c>
      <c r="O179" s="506">
        <v>139</v>
      </c>
      <c r="P179" s="510"/>
      <c r="Q179" s="510"/>
      <c r="R179" s="527"/>
      <c r="S179" s="511"/>
    </row>
    <row r="180" spans="1:19" ht="14.4" customHeight="1" x14ac:dyDescent="0.3">
      <c r="A180" s="505" t="s">
        <v>1847</v>
      </c>
      <c r="B180" s="506" t="s">
        <v>1848</v>
      </c>
      <c r="C180" s="506" t="s">
        <v>457</v>
      </c>
      <c r="D180" s="506" t="s">
        <v>1831</v>
      </c>
      <c r="E180" s="506" t="s">
        <v>1849</v>
      </c>
      <c r="F180" s="506" t="s">
        <v>1858</v>
      </c>
      <c r="G180" s="506" t="s">
        <v>1859</v>
      </c>
      <c r="H180" s="510"/>
      <c r="I180" s="510"/>
      <c r="J180" s="506"/>
      <c r="K180" s="506"/>
      <c r="L180" s="510">
        <v>1</v>
      </c>
      <c r="M180" s="510">
        <v>625</v>
      </c>
      <c r="N180" s="506">
        <v>1</v>
      </c>
      <c r="O180" s="506">
        <v>625</v>
      </c>
      <c r="P180" s="510"/>
      <c r="Q180" s="510"/>
      <c r="R180" s="527"/>
      <c r="S180" s="511"/>
    </row>
    <row r="181" spans="1:19" ht="14.4" customHeight="1" x14ac:dyDescent="0.3">
      <c r="A181" s="505" t="s">
        <v>1847</v>
      </c>
      <c r="B181" s="506" t="s">
        <v>1848</v>
      </c>
      <c r="C181" s="506" t="s">
        <v>457</v>
      </c>
      <c r="D181" s="506" t="s">
        <v>1831</v>
      </c>
      <c r="E181" s="506" t="s">
        <v>1849</v>
      </c>
      <c r="F181" s="506" t="s">
        <v>1860</v>
      </c>
      <c r="G181" s="506" t="s">
        <v>1861</v>
      </c>
      <c r="H181" s="510"/>
      <c r="I181" s="510"/>
      <c r="J181" s="506"/>
      <c r="K181" s="506"/>
      <c r="L181" s="510">
        <v>1</v>
      </c>
      <c r="M181" s="510">
        <v>471</v>
      </c>
      <c r="N181" s="506">
        <v>1</v>
      </c>
      <c r="O181" s="506">
        <v>471</v>
      </c>
      <c r="P181" s="510"/>
      <c r="Q181" s="510"/>
      <c r="R181" s="527"/>
      <c r="S181" s="511"/>
    </row>
    <row r="182" spans="1:19" ht="14.4" customHeight="1" x14ac:dyDescent="0.3">
      <c r="A182" s="505" t="s">
        <v>1847</v>
      </c>
      <c r="B182" s="506" t="s">
        <v>1848</v>
      </c>
      <c r="C182" s="506" t="s">
        <v>457</v>
      </c>
      <c r="D182" s="506" t="s">
        <v>1831</v>
      </c>
      <c r="E182" s="506" t="s">
        <v>1849</v>
      </c>
      <c r="F182" s="506" t="s">
        <v>1862</v>
      </c>
      <c r="G182" s="506" t="s">
        <v>1863</v>
      </c>
      <c r="H182" s="510"/>
      <c r="I182" s="510"/>
      <c r="J182" s="506"/>
      <c r="K182" s="506"/>
      <c r="L182" s="510">
        <v>2</v>
      </c>
      <c r="M182" s="510">
        <v>66.66</v>
      </c>
      <c r="N182" s="506">
        <v>1</v>
      </c>
      <c r="O182" s="506">
        <v>33.33</v>
      </c>
      <c r="P182" s="510"/>
      <c r="Q182" s="510"/>
      <c r="R182" s="527"/>
      <c r="S182" s="511"/>
    </row>
    <row r="183" spans="1:19" ht="14.4" customHeight="1" x14ac:dyDescent="0.3">
      <c r="A183" s="505" t="s">
        <v>1847</v>
      </c>
      <c r="B183" s="506" t="s">
        <v>1848</v>
      </c>
      <c r="C183" s="506" t="s">
        <v>457</v>
      </c>
      <c r="D183" s="506" t="s">
        <v>1831</v>
      </c>
      <c r="E183" s="506" t="s">
        <v>1849</v>
      </c>
      <c r="F183" s="506" t="s">
        <v>1864</v>
      </c>
      <c r="G183" s="506" t="s">
        <v>1865</v>
      </c>
      <c r="H183" s="510"/>
      <c r="I183" s="510"/>
      <c r="J183" s="506"/>
      <c r="K183" s="506"/>
      <c r="L183" s="510">
        <v>2</v>
      </c>
      <c r="M183" s="510">
        <v>74</v>
      </c>
      <c r="N183" s="506">
        <v>1</v>
      </c>
      <c r="O183" s="506">
        <v>37</v>
      </c>
      <c r="P183" s="510"/>
      <c r="Q183" s="510"/>
      <c r="R183" s="527"/>
      <c r="S183" s="511"/>
    </row>
    <row r="184" spans="1:19" ht="14.4" customHeight="1" x14ac:dyDescent="0.3">
      <c r="A184" s="505" t="s">
        <v>1847</v>
      </c>
      <c r="B184" s="506" t="s">
        <v>1848</v>
      </c>
      <c r="C184" s="506" t="s">
        <v>457</v>
      </c>
      <c r="D184" s="506" t="s">
        <v>1831</v>
      </c>
      <c r="E184" s="506" t="s">
        <v>1849</v>
      </c>
      <c r="F184" s="506" t="s">
        <v>1868</v>
      </c>
      <c r="G184" s="506" t="s">
        <v>1869</v>
      </c>
      <c r="H184" s="510"/>
      <c r="I184" s="510"/>
      <c r="J184" s="506"/>
      <c r="K184" s="506"/>
      <c r="L184" s="510">
        <v>1</v>
      </c>
      <c r="M184" s="510">
        <v>702</v>
      </c>
      <c r="N184" s="506">
        <v>1</v>
      </c>
      <c r="O184" s="506">
        <v>702</v>
      </c>
      <c r="P184" s="510"/>
      <c r="Q184" s="510"/>
      <c r="R184" s="527"/>
      <c r="S184" s="511"/>
    </row>
    <row r="185" spans="1:19" ht="14.4" customHeight="1" x14ac:dyDescent="0.3">
      <c r="A185" s="505" t="s">
        <v>1847</v>
      </c>
      <c r="B185" s="506" t="s">
        <v>1848</v>
      </c>
      <c r="C185" s="506" t="s">
        <v>457</v>
      </c>
      <c r="D185" s="506" t="s">
        <v>1831</v>
      </c>
      <c r="E185" s="506" t="s">
        <v>1849</v>
      </c>
      <c r="F185" s="506" t="s">
        <v>1870</v>
      </c>
      <c r="G185" s="506" t="s">
        <v>1871</v>
      </c>
      <c r="H185" s="510"/>
      <c r="I185" s="510"/>
      <c r="J185" s="506"/>
      <c r="K185" s="506"/>
      <c r="L185" s="510">
        <v>1</v>
      </c>
      <c r="M185" s="510">
        <v>236</v>
      </c>
      <c r="N185" s="506">
        <v>1</v>
      </c>
      <c r="O185" s="506">
        <v>236</v>
      </c>
      <c r="P185" s="510"/>
      <c r="Q185" s="510"/>
      <c r="R185" s="527"/>
      <c r="S185" s="511"/>
    </row>
    <row r="186" spans="1:19" ht="14.4" customHeight="1" x14ac:dyDescent="0.3">
      <c r="A186" s="505" t="s">
        <v>1847</v>
      </c>
      <c r="B186" s="506" t="s">
        <v>1848</v>
      </c>
      <c r="C186" s="506" t="s">
        <v>457</v>
      </c>
      <c r="D186" s="506" t="s">
        <v>1831</v>
      </c>
      <c r="E186" s="506" t="s">
        <v>1849</v>
      </c>
      <c r="F186" s="506" t="s">
        <v>1874</v>
      </c>
      <c r="G186" s="506" t="s">
        <v>1875</v>
      </c>
      <c r="H186" s="510"/>
      <c r="I186" s="510"/>
      <c r="J186" s="506"/>
      <c r="K186" s="506"/>
      <c r="L186" s="510">
        <v>3</v>
      </c>
      <c r="M186" s="510">
        <v>669</v>
      </c>
      <c r="N186" s="506">
        <v>1</v>
      </c>
      <c r="O186" s="506">
        <v>223</v>
      </c>
      <c r="P186" s="510"/>
      <c r="Q186" s="510"/>
      <c r="R186" s="527"/>
      <c r="S186" s="511"/>
    </row>
    <row r="187" spans="1:19" ht="14.4" customHeight="1" x14ac:dyDescent="0.3">
      <c r="A187" s="505" t="s">
        <v>1847</v>
      </c>
      <c r="B187" s="506" t="s">
        <v>1848</v>
      </c>
      <c r="C187" s="506" t="s">
        <v>457</v>
      </c>
      <c r="D187" s="506" t="s">
        <v>1831</v>
      </c>
      <c r="E187" s="506" t="s">
        <v>1849</v>
      </c>
      <c r="F187" s="506" t="s">
        <v>1876</v>
      </c>
      <c r="G187" s="506" t="s">
        <v>1877</v>
      </c>
      <c r="H187" s="510"/>
      <c r="I187" s="510"/>
      <c r="J187" s="506"/>
      <c r="K187" s="506"/>
      <c r="L187" s="510">
        <v>3</v>
      </c>
      <c r="M187" s="510">
        <v>231</v>
      </c>
      <c r="N187" s="506">
        <v>1</v>
      </c>
      <c r="O187" s="506">
        <v>77</v>
      </c>
      <c r="P187" s="510"/>
      <c r="Q187" s="510"/>
      <c r="R187" s="527"/>
      <c r="S187" s="511"/>
    </row>
    <row r="188" spans="1:19" ht="14.4" customHeight="1" x14ac:dyDescent="0.3">
      <c r="A188" s="505" t="s">
        <v>1847</v>
      </c>
      <c r="B188" s="506" t="s">
        <v>1848</v>
      </c>
      <c r="C188" s="506" t="s">
        <v>457</v>
      </c>
      <c r="D188" s="506" t="s">
        <v>1831</v>
      </c>
      <c r="E188" s="506" t="s">
        <v>1849</v>
      </c>
      <c r="F188" s="506" t="s">
        <v>1878</v>
      </c>
      <c r="G188" s="506" t="s">
        <v>1879</v>
      </c>
      <c r="H188" s="510"/>
      <c r="I188" s="510"/>
      <c r="J188" s="506"/>
      <c r="K188" s="506"/>
      <c r="L188" s="510">
        <v>1</v>
      </c>
      <c r="M188" s="510">
        <v>59</v>
      </c>
      <c r="N188" s="506">
        <v>1</v>
      </c>
      <c r="O188" s="506">
        <v>59</v>
      </c>
      <c r="P188" s="510"/>
      <c r="Q188" s="510"/>
      <c r="R188" s="527"/>
      <c r="S188" s="511"/>
    </row>
    <row r="189" spans="1:19" ht="14.4" customHeight="1" x14ac:dyDescent="0.3">
      <c r="A189" s="505" t="s">
        <v>1847</v>
      </c>
      <c r="B189" s="506" t="s">
        <v>1848</v>
      </c>
      <c r="C189" s="506" t="s">
        <v>457</v>
      </c>
      <c r="D189" s="506" t="s">
        <v>1838</v>
      </c>
      <c r="E189" s="506" t="s">
        <v>1849</v>
      </c>
      <c r="F189" s="506" t="s">
        <v>1852</v>
      </c>
      <c r="G189" s="506" t="s">
        <v>1853</v>
      </c>
      <c r="H189" s="510"/>
      <c r="I189" s="510"/>
      <c r="J189" s="506"/>
      <c r="K189" s="506"/>
      <c r="L189" s="510">
        <v>47</v>
      </c>
      <c r="M189" s="510">
        <v>1739</v>
      </c>
      <c r="N189" s="506">
        <v>1</v>
      </c>
      <c r="O189" s="506">
        <v>37</v>
      </c>
      <c r="P189" s="510"/>
      <c r="Q189" s="510"/>
      <c r="R189" s="527"/>
      <c r="S189" s="511"/>
    </row>
    <row r="190" spans="1:19" ht="14.4" customHeight="1" x14ac:dyDescent="0.3">
      <c r="A190" s="505" t="s">
        <v>1847</v>
      </c>
      <c r="B190" s="506" t="s">
        <v>1848</v>
      </c>
      <c r="C190" s="506" t="s">
        <v>457</v>
      </c>
      <c r="D190" s="506" t="s">
        <v>1838</v>
      </c>
      <c r="E190" s="506" t="s">
        <v>1849</v>
      </c>
      <c r="F190" s="506" t="s">
        <v>1854</v>
      </c>
      <c r="G190" s="506" t="s">
        <v>1855</v>
      </c>
      <c r="H190" s="510"/>
      <c r="I190" s="510"/>
      <c r="J190" s="506"/>
      <c r="K190" s="506"/>
      <c r="L190" s="510">
        <v>6</v>
      </c>
      <c r="M190" s="510">
        <v>834</v>
      </c>
      <c r="N190" s="506">
        <v>1</v>
      </c>
      <c r="O190" s="506">
        <v>139</v>
      </c>
      <c r="P190" s="510"/>
      <c r="Q190" s="510"/>
      <c r="R190" s="527"/>
      <c r="S190" s="511"/>
    </row>
    <row r="191" spans="1:19" ht="14.4" customHeight="1" x14ac:dyDescent="0.3">
      <c r="A191" s="505" t="s">
        <v>1847</v>
      </c>
      <c r="B191" s="506" t="s">
        <v>1848</v>
      </c>
      <c r="C191" s="506" t="s">
        <v>457</v>
      </c>
      <c r="D191" s="506" t="s">
        <v>1838</v>
      </c>
      <c r="E191" s="506" t="s">
        <v>1849</v>
      </c>
      <c r="F191" s="506" t="s">
        <v>1856</v>
      </c>
      <c r="G191" s="506" t="s">
        <v>1857</v>
      </c>
      <c r="H191" s="510"/>
      <c r="I191" s="510"/>
      <c r="J191" s="506"/>
      <c r="K191" s="506"/>
      <c r="L191" s="510">
        <v>5</v>
      </c>
      <c r="M191" s="510">
        <v>9095</v>
      </c>
      <c r="N191" s="506">
        <v>1</v>
      </c>
      <c r="O191" s="506">
        <v>1819</v>
      </c>
      <c r="P191" s="510"/>
      <c r="Q191" s="510"/>
      <c r="R191" s="527"/>
      <c r="S191" s="511"/>
    </row>
    <row r="192" spans="1:19" ht="14.4" customHeight="1" x14ac:dyDescent="0.3">
      <c r="A192" s="505" t="s">
        <v>1847</v>
      </c>
      <c r="B192" s="506" t="s">
        <v>1848</v>
      </c>
      <c r="C192" s="506" t="s">
        <v>457</v>
      </c>
      <c r="D192" s="506" t="s">
        <v>1838</v>
      </c>
      <c r="E192" s="506" t="s">
        <v>1849</v>
      </c>
      <c r="F192" s="506" t="s">
        <v>1858</v>
      </c>
      <c r="G192" s="506" t="s">
        <v>1859</v>
      </c>
      <c r="H192" s="510"/>
      <c r="I192" s="510"/>
      <c r="J192" s="506"/>
      <c r="K192" s="506"/>
      <c r="L192" s="510">
        <v>6</v>
      </c>
      <c r="M192" s="510">
        <v>3750</v>
      </c>
      <c r="N192" s="506">
        <v>1</v>
      </c>
      <c r="O192" s="506">
        <v>625</v>
      </c>
      <c r="P192" s="510"/>
      <c r="Q192" s="510"/>
      <c r="R192" s="527"/>
      <c r="S192" s="511"/>
    </row>
    <row r="193" spans="1:19" ht="14.4" customHeight="1" x14ac:dyDescent="0.3">
      <c r="A193" s="505" t="s">
        <v>1847</v>
      </c>
      <c r="B193" s="506" t="s">
        <v>1848</v>
      </c>
      <c r="C193" s="506" t="s">
        <v>457</v>
      </c>
      <c r="D193" s="506" t="s">
        <v>1838</v>
      </c>
      <c r="E193" s="506" t="s">
        <v>1849</v>
      </c>
      <c r="F193" s="506" t="s">
        <v>1860</v>
      </c>
      <c r="G193" s="506" t="s">
        <v>1861</v>
      </c>
      <c r="H193" s="510"/>
      <c r="I193" s="510"/>
      <c r="J193" s="506"/>
      <c r="K193" s="506"/>
      <c r="L193" s="510">
        <v>2</v>
      </c>
      <c r="M193" s="510">
        <v>942</v>
      </c>
      <c r="N193" s="506">
        <v>1</v>
      </c>
      <c r="O193" s="506">
        <v>471</v>
      </c>
      <c r="P193" s="510"/>
      <c r="Q193" s="510"/>
      <c r="R193" s="527"/>
      <c r="S193" s="511"/>
    </row>
    <row r="194" spans="1:19" ht="14.4" customHeight="1" x14ac:dyDescent="0.3">
      <c r="A194" s="505" t="s">
        <v>1847</v>
      </c>
      <c r="B194" s="506" t="s">
        <v>1848</v>
      </c>
      <c r="C194" s="506" t="s">
        <v>457</v>
      </c>
      <c r="D194" s="506" t="s">
        <v>1838</v>
      </c>
      <c r="E194" s="506" t="s">
        <v>1849</v>
      </c>
      <c r="F194" s="506" t="s">
        <v>1862</v>
      </c>
      <c r="G194" s="506" t="s">
        <v>1863</v>
      </c>
      <c r="H194" s="510"/>
      <c r="I194" s="510"/>
      <c r="J194" s="506"/>
      <c r="K194" s="506"/>
      <c r="L194" s="510">
        <v>14</v>
      </c>
      <c r="M194" s="510">
        <v>466.65999999999997</v>
      </c>
      <c r="N194" s="506">
        <v>1</v>
      </c>
      <c r="O194" s="506">
        <v>33.332857142857144</v>
      </c>
      <c r="P194" s="510"/>
      <c r="Q194" s="510"/>
      <c r="R194" s="527"/>
      <c r="S194" s="511"/>
    </row>
    <row r="195" spans="1:19" ht="14.4" customHeight="1" x14ac:dyDescent="0.3">
      <c r="A195" s="505" t="s">
        <v>1847</v>
      </c>
      <c r="B195" s="506" t="s">
        <v>1848</v>
      </c>
      <c r="C195" s="506" t="s">
        <v>457</v>
      </c>
      <c r="D195" s="506" t="s">
        <v>1838</v>
      </c>
      <c r="E195" s="506" t="s">
        <v>1849</v>
      </c>
      <c r="F195" s="506" t="s">
        <v>1864</v>
      </c>
      <c r="G195" s="506" t="s">
        <v>1865</v>
      </c>
      <c r="H195" s="510"/>
      <c r="I195" s="510"/>
      <c r="J195" s="506"/>
      <c r="K195" s="506"/>
      <c r="L195" s="510">
        <v>45</v>
      </c>
      <c r="M195" s="510">
        <v>1665</v>
      </c>
      <c r="N195" s="506">
        <v>1</v>
      </c>
      <c r="O195" s="506">
        <v>37</v>
      </c>
      <c r="P195" s="510"/>
      <c r="Q195" s="510"/>
      <c r="R195" s="527"/>
      <c r="S195" s="511"/>
    </row>
    <row r="196" spans="1:19" ht="14.4" customHeight="1" x14ac:dyDescent="0.3">
      <c r="A196" s="505" t="s">
        <v>1847</v>
      </c>
      <c r="B196" s="506" t="s">
        <v>1848</v>
      </c>
      <c r="C196" s="506" t="s">
        <v>457</v>
      </c>
      <c r="D196" s="506" t="s">
        <v>1838</v>
      </c>
      <c r="E196" s="506" t="s">
        <v>1849</v>
      </c>
      <c r="F196" s="506" t="s">
        <v>1868</v>
      </c>
      <c r="G196" s="506" t="s">
        <v>1869</v>
      </c>
      <c r="H196" s="510"/>
      <c r="I196" s="510"/>
      <c r="J196" s="506"/>
      <c r="K196" s="506"/>
      <c r="L196" s="510">
        <v>9</v>
      </c>
      <c r="M196" s="510">
        <v>6318</v>
      </c>
      <c r="N196" s="506">
        <v>1</v>
      </c>
      <c r="O196" s="506">
        <v>702</v>
      </c>
      <c r="P196" s="510"/>
      <c r="Q196" s="510"/>
      <c r="R196" s="527"/>
      <c r="S196" s="511"/>
    </row>
    <row r="197" spans="1:19" ht="14.4" customHeight="1" x14ac:dyDescent="0.3">
      <c r="A197" s="505" t="s">
        <v>1847</v>
      </c>
      <c r="B197" s="506" t="s">
        <v>1848</v>
      </c>
      <c r="C197" s="506" t="s">
        <v>457</v>
      </c>
      <c r="D197" s="506" t="s">
        <v>1838</v>
      </c>
      <c r="E197" s="506" t="s">
        <v>1849</v>
      </c>
      <c r="F197" s="506" t="s">
        <v>1870</v>
      </c>
      <c r="G197" s="506" t="s">
        <v>1871</v>
      </c>
      <c r="H197" s="510"/>
      <c r="I197" s="510"/>
      <c r="J197" s="506"/>
      <c r="K197" s="506"/>
      <c r="L197" s="510">
        <v>7</v>
      </c>
      <c r="M197" s="510">
        <v>1652</v>
      </c>
      <c r="N197" s="506">
        <v>1</v>
      </c>
      <c r="O197" s="506">
        <v>236</v>
      </c>
      <c r="P197" s="510"/>
      <c r="Q197" s="510"/>
      <c r="R197" s="527"/>
      <c r="S197" s="511"/>
    </row>
    <row r="198" spans="1:19" ht="14.4" customHeight="1" x14ac:dyDescent="0.3">
      <c r="A198" s="505" t="s">
        <v>1847</v>
      </c>
      <c r="B198" s="506" t="s">
        <v>1848</v>
      </c>
      <c r="C198" s="506" t="s">
        <v>457</v>
      </c>
      <c r="D198" s="506" t="s">
        <v>1838</v>
      </c>
      <c r="E198" s="506" t="s">
        <v>1849</v>
      </c>
      <c r="F198" s="506" t="s">
        <v>1874</v>
      </c>
      <c r="G198" s="506" t="s">
        <v>1875</v>
      </c>
      <c r="H198" s="510"/>
      <c r="I198" s="510"/>
      <c r="J198" s="506"/>
      <c r="K198" s="506"/>
      <c r="L198" s="510">
        <v>18</v>
      </c>
      <c r="M198" s="510">
        <v>4014</v>
      </c>
      <c r="N198" s="506">
        <v>1</v>
      </c>
      <c r="O198" s="506">
        <v>223</v>
      </c>
      <c r="P198" s="510"/>
      <c r="Q198" s="510"/>
      <c r="R198" s="527"/>
      <c r="S198" s="511"/>
    </row>
    <row r="199" spans="1:19" ht="14.4" customHeight="1" x14ac:dyDescent="0.3">
      <c r="A199" s="505" t="s">
        <v>1847</v>
      </c>
      <c r="B199" s="506" t="s">
        <v>1848</v>
      </c>
      <c r="C199" s="506" t="s">
        <v>457</v>
      </c>
      <c r="D199" s="506" t="s">
        <v>1838</v>
      </c>
      <c r="E199" s="506" t="s">
        <v>1849</v>
      </c>
      <c r="F199" s="506" t="s">
        <v>1876</v>
      </c>
      <c r="G199" s="506" t="s">
        <v>1877</v>
      </c>
      <c r="H199" s="510"/>
      <c r="I199" s="510"/>
      <c r="J199" s="506"/>
      <c r="K199" s="506"/>
      <c r="L199" s="510">
        <v>18</v>
      </c>
      <c r="M199" s="510">
        <v>1386</v>
      </c>
      <c r="N199" s="506">
        <v>1</v>
      </c>
      <c r="O199" s="506">
        <v>77</v>
      </c>
      <c r="P199" s="510"/>
      <c r="Q199" s="510"/>
      <c r="R199" s="527"/>
      <c r="S199" s="511"/>
    </row>
    <row r="200" spans="1:19" ht="14.4" customHeight="1" x14ac:dyDescent="0.3">
      <c r="A200" s="505" t="s">
        <v>1847</v>
      </c>
      <c r="B200" s="506" t="s">
        <v>1848</v>
      </c>
      <c r="C200" s="506" t="s">
        <v>457</v>
      </c>
      <c r="D200" s="506" t="s">
        <v>1838</v>
      </c>
      <c r="E200" s="506" t="s">
        <v>1849</v>
      </c>
      <c r="F200" s="506" t="s">
        <v>1878</v>
      </c>
      <c r="G200" s="506" t="s">
        <v>1879</v>
      </c>
      <c r="H200" s="510"/>
      <c r="I200" s="510"/>
      <c r="J200" s="506"/>
      <c r="K200" s="506"/>
      <c r="L200" s="510">
        <v>29</v>
      </c>
      <c r="M200" s="510">
        <v>1711</v>
      </c>
      <c r="N200" s="506">
        <v>1</v>
      </c>
      <c r="O200" s="506">
        <v>59</v>
      </c>
      <c r="P200" s="510"/>
      <c r="Q200" s="510"/>
      <c r="R200" s="527"/>
      <c r="S200" s="511"/>
    </row>
    <row r="201" spans="1:19" ht="14.4" customHeight="1" x14ac:dyDescent="0.3">
      <c r="A201" s="505" t="s">
        <v>1847</v>
      </c>
      <c r="B201" s="506" t="s">
        <v>1848</v>
      </c>
      <c r="C201" s="506" t="s">
        <v>457</v>
      </c>
      <c r="D201" s="506" t="s">
        <v>1825</v>
      </c>
      <c r="E201" s="506" t="s">
        <v>1849</v>
      </c>
      <c r="F201" s="506" t="s">
        <v>1852</v>
      </c>
      <c r="G201" s="506" t="s">
        <v>1853</v>
      </c>
      <c r="H201" s="510"/>
      <c r="I201" s="510"/>
      <c r="J201" s="506"/>
      <c r="K201" s="506"/>
      <c r="L201" s="510">
        <v>55</v>
      </c>
      <c r="M201" s="510">
        <v>2035</v>
      </c>
      <c r="N201" s="506">
        <v>1</v>
      </c>
      <c r="O201" s="506">
        <v>37</v>
      </c>
      <c r="P201" s="510"/>
      <c r="Q201" s="510"/>
      <c r="R201" s="527"/>
      <c r="S201" s="511"/>
    </row>
    <row r="202" spans="1:19" ht="14.4" customHeight="1" x14ac:dyDescent="0.3">
      <c r="A202" s="505" t="s">
        <v>1847</v>
      </c>
      <c r="B202" s="506" t="s">
        <v>1848</v>
      </c>
      <c r="C202" s="506" t="s">
        <v>457</v>
      </c>
      <c r="D202" s="506" t="s">
        <v>1825</v>
      </c>
      <c r="E202" s="506" t="s">
        <v>1849</v>
      </c>
      <c r="F202" s="506" t="s">
        <v>1854</v>
      </c>
      <c r="G202" s="506" t="s">
        <v>1855</v>
      </c>
      <c r="H202" s="510"/>
      <c r="I202" s="510"/>
      <c r="J202" s="506"/>
      <c r="K202" s="506"/>
      <c r="L202" s="510">
        <v>2</v>
      </c>
      <c r="M202" s="510">
        <v>278</v>
      </c>
      <c r="N202" s="506">
        <v>1</v>
      </c>
      <c r="O202" s="506">
        <v>139</v>
      </c>
      <c r="P202" s="510"/>
      <c r="Q202" s="510"/>
      <c r="R202" s="527"/>
      <c r="S202" s="511"/>
    </row>
    <row r="203" spans="1:19" ht="14.4" customHeight="1" x14ac:dyDescent="0.3">
      <c r="A203" s="505" t="s">
        <v>1847</v>
      </c>
      <c r="B203" s="506" t="s">
        <v>1848</v>
      </c>
      <c r="C203" s="506" t="s">
        <v>457</v>
      </c>
      <c r="D203" s="506" t="s">
        <v>1825</v>
      </c>
      <c r="E203" s="506" t="s">
        <v>1849</v>
      </c>
      <c r="F203" s="506" t="s">
        <v>1856</v>
      </c>
      <c r="G203" s="506" t="s">
        <v>1857</v>
      </c>
      <c r="H203" s="510"/>
      <c r="I203" s="510"/>
      <c r="J203" s="506"/>
      <c r="K203" s="506"/>
      <c r="L203" s="510">
        <v>2</v>
      </c>
      <c r="M203" s="510">
        <v>3638</v>
      </c>
      <c r="N203" s="506">
        <v>1</v>
      </c>
      <c r="O203" s="506">
        <v>1819</v>
      </c>
      <c r="P203" s="510"/>
      <c r="Q203" s="510"/>
      <c r="R203" s="527"/>
      <c r="S203" s="511"/>
    </row>
    <row r="204" spans="1:19" ht="14.4" customHeight="1" x14ac:dyDescent="0.3">
      <c r="A204" s="505" t="s">
        <v>1847</v>
      </c>
      <c r="B204" s="506" t="s">
        <v>1848</v>
      </c>
      <c r="C204" s="506" t="s">
        <v>457</v>
      </c>
      <c r="D204" s="506" t="s">
        <v>1825</v>
      </c>
      <c r="E204" s="506" t="s">
        <v>1849</v>
      </c>
      <c r="F204" s="506" t="s">
        <v>1858</v>
      </c>
      <c r="G204" s="506" t="s">
        <v>1859</v>
      </c>
      <c r="H204" s="510"/>
      <c r="I204" s="510"/>
      <c r="J204" s="506"/>
      <c r="K204" s="506"/>
      <c r="L204" s="510">
        <v>3</v>
      </c>
      <c r="M204" s="510">
        <v>1875</v>
      </c>
      <c r="N204" s="506">
        <v>1</v>
      </c>
      <c r="O204" s="506">
        <v>625</v>
      </c>
      <c r="P204" s="510"/>
      <c r="Q204" s="510"/>
      <c r="R204" s="527"/>
      <c r="S204" s="511"/>
    </row>
    <row r="205" spans="1:19" ht="14.4" customHeight="1" x14ac:dyDescent="0.3">
      <c r="A205" s="505" t="s">
        <v>1847</v>
      </c>
      <c r="B205" s="506" t="s">
        <v>1848</v>
      </c>
      <c r="C205" s="506" t="s">
        <v>457</v>
      </c>
      <c r="D205" s="506" t="s">
        <v>1825</v>
      </c>
      <c r="E205" s="506" t="s">
        <v>1849</v>
      </c>
      <c r="F205" s="506" t="s">
        <v>1860</v>
      </c>
      <c r="G205" s="506" t="s">
        <v>1861</v>
      </c>
      <c r="H205" s="510"/>
      <c r="I205" s="510"/>
      <c r="J205" s="506"/>
      <c r="K205" s="506"/>
      <c r="L205" s="510">
        <v>2</v>
      </c>
      <c r="M205" s="510">
        <v>942</v>
      </c>
      <c r="N205" s="506">
        <v>1</v>
      </c>
      <c r="O205" s="506">
        <v>471</v>
      </c>
      <c r="P205" s="510"/>
      <c r="Q205" s="510"/>
      <c r="R205" s="527"/>
      <c r="S205" s="511"/>
    </row>
    <row r="206" spans="1:19" ht="14.4" customHeight="1" x14ac:dyDescent="0.3">
      <c r="A206" s="505" t="s">
        <v>1847</v>
      </c>
      <c r="B206" s="506" t="s">
        <v>1848</v>
      </c>
      <c r="C206" s="506" t="s">
        <v>457</v>
      </c>
      <c r="D206" s="506" t="s">
        <v>1825</v>
      </c>
      <c r="E206" s="506" t="s">
        <v>1849</v>
      </c>
      <c r="F206" s="506" t="s">
        <v>1862</v>
      </c>
      <c r="G206" s="506" t="s">
        <v>1863</v>
      </c>
      <c r="H206" s="510"/>
      <c r="I206" s="510"/>
      <c r="J206" s="506"/>
      <c r="K206" s="506"/>
      <c r="L206" s="510">
        <v>3</v>
      </c>
      <c r="M206" s="510">
        <v>99.99</v>
      </c>
      <c r="N206" s="506">
        <v>1</v>
      </c>
      <c r="O206" s="506">
        <v>33.33</v>
      </c>
      <c r="P206" s="510"/>
      <c r="Q206" s="510"/>
      <c r="R206" s="527"/>
      <c r="S206" s="511"/>
    </row>
    <row r="207" spans="1:19" ht="14.4" customHeight="1" x14ac:dyDescent="0.3">
      <c r="A207" s="505" t="s">
        <v>1847</v>
      </c>
      <c r="B207" s="506" t="s">
        <v>1848</v>
      </c>
      <c r="C207" s="506" t="s">
        <v>457</v>
      </c>
      <c r="D207" s="506" t="s">
        <v>1825</v>
      </c>
      <c r="E207" s="506" t="s">
        <v>1849</v>
      </c>
      <c r="F207" s="506" t="s">
        <v>1864</v>
      </c>
      <c r="G207" s="506" t="s">
        <v>1865</v>
      </c>
      <c r="H207" s="510"/>
      <c r="I207" s="510"/>
      <c r="J207" s="506"/>
      <c r="K207" s="506"/>
      <c r="L207" s="510">
        <v>57</v>
      </c>
      <c r="M207" s="510">
        <v>2109</v>
      </c>
      <c r="N207" s="506">
        <v>1</v>
      </c>
      <c r="O207" s="506">
        <v>37</v>
      </c>
      <c r="P207" s="510"/>
      <c r="Q207" s="510"/>
      <c r="R207" s="527"/>
      <c r="S207" s="511"/>
    </row>
    <row r="208" spans="1:19" ht="14.4" customHeight="1" x14ac:dyDescent="0.3">
      <c r="A208" s="505" t="s">
        <v>1847</v>
      </c>
      <c r="B208" s="506" t="s">
        <v>1848</v>
      </c>
      <c r="C208" s="506" t="s">
        <v>457</v>
      </c>
      <c r="D208" s="506" t="s">
        <v>1825</v>
      </c>
      <c r="E208" s="506" t="s">
        <v>1849</v>
      </c>
      <c r="F208" s="506" t="s">
        <v>1868</v>
      </c>
      <c r="G208" s="506" t="s">
        <v>1869</v>
      </c>
      <c r="H208" s="510"/>
      <c r="I208" s="510"/>
      <c r="J208" s="506"/>
      <c r="K208" s="506"/>
      <c r="L208" s="510">
        <v>2</v>
      </c>
      <c r="M208" s="510">
        <v>1404</v>
      </c>
      <c r="N208" s="506">
        <v>1</v>
      </c>
      <c r="O208" s="506">
        <v>702</v>
      </c>
      <c r="P208" s="510"/>
      <c r="Q208" s="510"/>
      <c r="R208" s="527"/>
      <c r="S208" s="511"/>
    </row>
    <row r="209" spans="1:19" ht="14.4" customHeight="1" x14ac:dyDescent="0.3">
      <c r="A209" s="505" t="s">
        <v>1847</v>
      </c>
      <c r="B209" s="506" t="s">
        <v>1848</v>
      </c>
      <c r="C209" s="506" t="s">
        <v>457</v>
      </c>
      <c r="D209" s="506" t="s">
        <v>1825</v>
      </c>
      <c r="E209" s="506" t="s">
        <v>1849</v>
      </c>
      <c r="F209" s="506" t="s">
        <v>1874</v>
      </c>
      <c r="G209" s="506" t="s">
        <v>1875</v>
      </c>
      <c r="H209" s="510"/>
      <c r="I209" s="510"/>
      <c r="J209" s="506"/>
      <c r="K209" s="506"/>
      <c r="L209" s="510">
        <v>4</v>
      </c>
      <c r="M209" s="510">
        <v>892</v>
      </c>
      <c r="N209" s="506">
        <v>1</v>
      </c>
      <c r="O209" s="506">
        <v>223</v>
      </c>
      <c r="P209" s="510"/>
      <c r="Q209" s="510"/>
      <c r="R209" s="527"/>
      <c r="S209" s="511"/>
    </row>
    <row r="210" spans="1:19" ht="14.4" customHeight="1" x14ac:dyDescent="0.3">
      <c r="A210" s="505" t="s">
        <v>1847</v>
      </c>
      <c r="B210" s="506" t="s">
        <v>1848</v>
      </c>
      <c r="C210" s="506" t="s">
        <v>457</v>
      </c>
      <c r="D210" s="506" t="s">
        <v>1825</v>
      </c>
      <c r="E210" s="506" t="s">
        <v>1849</v>
      </c>
      <c r="F210" s="506" t="s">
        <v>1876</v>
      </c>
      <c r="G210" s="506" t="s">
        <v>1877</v>
      </c>
      <c r="H210" s="510"/>
      <c r="I210" s="510"/>
      <c r="J210" s="506"/>
      <c r="K210" s="506"/>
      <c r="L210" s="510">
        <v>7</v>
      </c>
      <c r="M210" s="510">
        <v>539</v>
      </c>
      <c r="N210" s="506">
        <v>1</v>
      </c>
      <c r="O210" s="506">
        <v>77</v>
      </c>
      <c r="P210" s="510"/>
      <c r="Q210" s="510"/>
      <c r="R210" s="527"/>
      <c r="S210" s="511"/>
    </row>
    <row r="211" spans="1:19" ht="14.4" customHeight="1" x14ac:dyDescent="0.3">
      <c r="A211" s="505" t="s">
        <v>1847</v>
      </c>
      <c r="B211" s="506" t="s">
        <v>1848</v>
      </c>
      <c r="C211" s="506" t="s">
        <v>457</v>
      </c>
      <c r="D211" s="506" t="s">
        <v>1825</v>
      </c>
      <c r="E211" s="506" t="s">
        <v>1849</v>
      </c>
      <c r="F211" s="506" t="s">
        <v>1878</v>
      </c>
      <c r="G211" s="506" t="s">
        <v>1879</v>
      </c>
      <c r="H211" s="510"/>
      <c r="I211" s="510"/>
      <c r="J211" s="506"/>
      <c r="K211" s="506"/>
      <c r="L211" s="510">
        <v>31</v>
      </c>
      <c r="M211" s="510">
        <v>1829</v>
      </c>
      <c r="N211" s="506">
        <v>1</v>
      </c>
      <c r="O211" s="506">
        <v>59</v>
      </c>
      <c r="P211" s="510"/>
      <c r="Q211" s="510"/>
      <c r="R211" s="527"/>
      <c r="S211" s="511"/>
    </row>
    <row r="212" spans="1:19" ht="14.4" customHeight="1" x14ac:dyDescent="0.3">
      <c r="A212" s="505" t="s">
        <v>1847</v>
      </c>
      <c r="B212" s="506" t="s">
        <v>1848</v>
      </c>
      <c r="C212" s="506" t="s">
        <v>457</v>
      </c>
      <c r="D212" s="506" t="s">
        <v>494</v>
      </c>
      <c r="E212" s="506" t="s">
        <v>1849</v>
      </c>
      <c r="F212" s="506" t="s">
        <v>1852</v>
      </c>
      <c r="G212" s="506" t="s">
        <v>1853</v>
      </c>
      <c r="H212" s="510"/>
      <c r="I212" s="510"/>
      <c r="J212" s="506"/>
      <c r="K212" s="506"/>
      <c r="L212" s="510">
        <v>42</v>
      </c>
      <c r="M212" s="510">
        <v>1554</v>
      </c>
      <c r="N212" s="506">
        <v>1</v>
      </c>
      <c r="O212" s="506">
        <v>37</v>
      </c>
      <c r="P212" s="510">
        <v>155</v>
      </c>
      <c r="Q212" s="510">
        <v>5890</v>
      </c>
      <c r="R212" s="527">
        <v>3.7902187902187903</v>
      </c>
      <c r="S212" s="511">
        <v>38</v>
      </c>
    </row>
    <row r="213" spans="1:19" ht="14.4" customHeight="1" x14ac:dyDescent="0.3">
      <c r="A213" s="505" t="s">
        <v>1847</v>
      </c>
      <c r="B213" s="506" t="s">
        <v>1848</v>
      </c>
      <c r="C213" s="506" t="s">
        <v>457</v>
      </c>
      <c r="D213" s="506" t="s">
        <v>494</v>
      </c>
      <c r="E213" s="506" t="s">
        <v>1849</v>
      </c>
      <c r="F213" s="506" t="s">
        <v>1854</v>
      </c>
      <c r="G213" s="506" t="s">
        <v>1855</v>
      </c>
      <c r="H213" s="510"/>
      <c r="I213" s="510"/>
      <c r="J213" s="506"/>
      <c r="K213" s="506"/>
      <c r="L213" s="510">
        <v>7</v>
      </c>
      <c r="M213" s="510">
        <v>973</v>
      </c>
      <c r="N213" s="506">
        <v>1</v>
      </c>
      <c r="O213" s="506">
        <v>139</v>
      </c>
      <c r="P213" s="510">
        <v>36</v>
      </c>
      <c r="Q213" s="510">
        <v>5076</v>
      </c>
      <c r="R213" s="527">
        <v>5.2168550873586845</v>
      </c>
      <c r="S213" s="511">
        <v>141</v>
      </c>
    </row>
    <row r="214" spans="1:19" ht="14.4" customHeight="1" x14ac:dyDescent="0.3">
      <c r="A214" s="505" t="s">
        <v>1847</v>
      </c>
      <c r="B214" s="506" t="s">
        <v>1848</v>
      </c>
      <c r="C214" s="506" t="s">
        <v>457</v>
      </c>
      <c r="D214" s="506" t="s">
        <v>494</v>
      </c>
      <c r="E214" s="506" t="s">
        <v>1849</v>
      </c>
      <c r="F214" s="506" t="s">
        <v>1856</v>
      </c>
      <c r="G214" s="506" t="s">
        <v>1857</v>
      </c>
      <c r="H214" s="510"/>
      <c r="I214" s="510"/>
      <c r="J214" s="506"/>
      <c r="K214" s="506"/>
      <c r="L214" s="510">
        <v>15</v>
      </c>
      <c r="M214" s="510">
        <v>27285</v>
      </c>
      <c r="N214" s="506">
        <v>1</v>
      </c>
      <c r="O214" s="506">
        <v>1819</v>
      </c>
      <c r="P214" s="510">
        <v>28</v>
      </c>
      <c r="Q214" s="510">
        <v>51184</v>
      </c>
      <c r="R214" s="527">
        <v>1.8759025105369251</v>
      </c>
      <c r="S214" s="511">
        <v>1828</v>
      </c>
    </row>
    <row r="215" spans="1:19" ht="14.4" customHeight="1" x14ac:dyDescent="0.3">
      <c r="A215" s="505" t="s">
        <v>1847</v>
      </c>
      <c r="B215" s="506" t="s">
        <v>1848</v>
      </c>
      <c r="C215" s="506" t="s">
        <v>457</v>
      </c>
      <c r="D215" s="506" t="s">
        <v>494</v>
      </c>
      <c r="E215" s="506" t="s">
        <v>1849</v>
      </c>
      <c r="F215" s="506" t="s">
        <v>1858</v>
      </c>
      <c r="G215" s="506" t="s">
        <v>1859</v>
      </c>
      <c r="H215" s="510"/>
      <c r="I215" s="510"/>
      <c r="J215" s="506"/>
      <c r="K215" s="506"/>
      <c r="L215" s="510">
        <v>20</v>
      </c>
      <c r="M215" s="510">
        <v>12500</v>
      </c>
      <c r="N215" s="506">
        <v>1</v>
      </c>
      <c r="O215" s="506">
        <v>625</v>
      </c>
      <c r="P215" s="510">
        <v>41</v>
      </c>
      <c r="Q215" s="510">
        <v>25748</v>
      </c>
      <c r="R215" s="527">
        <v>2.0598399999999999</v>
      </c>
      <c r="S215" s="511">
        <v>628</v>
      </c>
    </row>
    <row r="216" spans="1:19" ht="14.4" customHeight="1" x14ac:dyDescent="0.3">
      <c r="A216" s="505" t="s">
        <v>1847</v>
      </c>
      <c r="B216" s="506" t="s">
        <v>1848</v>
      </c>
      <c r="C216" s="506" t="s">
        <v>457</v>
      </c>
      <c r="D216" s="506" t="s">
        <v>494</v>
      </c>
      <c r="E216" s="506" t="s">
        <v>1849</v>
      </c>
      <c r="F216" s="506" t="s">
        <v>1860</v>
      </c>
      <c r="G216" s="506" t="s">
        <v>1861</v>
      </c>
      <c r="H216" s="510"/>
      <c r="I216" s="510"/>
      <c r="J216" s="506"/>
      <c r="K216" s="506"/>
      <c r="L216" s="510">
        <v>8</v>
      </c>
      <c r="M216" s="510">
        <v>3768</v>
      </c>
      <c r="N216" s="506">
        <v>1</v>
      </c>
      <c r="O216" s="506">
        <v>471</v>
      </c>
      <c r="P216" s="510">
        <v>17</v>
      </c>
      <c r="Q216" s="510">
        <v>8058</v>
      </c>
      <c r="R216" s="527">
        <v>2.1385350318471339</v>
      </c>
      <c r="S216" s="511">
        <v>474</v>
      </c>
    </row>
    <row r="217" spans="1:19" ht="14.4" customHeight="1" x14ac:dyDescent="0.3">
      <c r="A217" s="505" t="s">
        <v>1847</v>
      </c>
      <c r="B217" s="506" t="s">
        <v>1848</v>
      </c>
      <c r="C217" s="506" t="s">
        <v>457</v>
      </c>
      <c r="D217" s="506" t="s">
        <v>494</v>
      </c>
      <c r="E217" s="506" t="s">
        <v>1849</v>
      </c>
      <c r="F217" s="506" t="s">
        <v>1862</v>
      </c>
      <c r="G217" s="506" t="s">
        <v>1863</v>
      </c>
      <c r="H217" s="510"/>
      <c r="I217" s="510"/>
      <c r="J217" s="506"/>
      <c r="K217" s="506"/>
      <c r="L217" s="510">
        <v>86</v>
      </c>
      <c r="M217" s="510">
        <v>2866.619999999999</v>
      </c>
      <c r="N217" s="506">
        <v>1</v>
      </c>
      <c r="O217" s="506">
        <v>33.332790697674405</v>
      </c>
      <c r="P217" s="510">
        <v>142</v>
      </c>
      <c r="Q217" s="510">
        <v>4733.33</v>
      </c>
      <c r="R217" s="527">
        <v>1.6511885077198938</v>
      </c>
      <c r="S217" s="511">
        <v>33.33330985915493</v>
      </c>
    </row>
    <row r="218" spans="1:19" ht="14.4" customHeight="1" x14ac:dyDescent="0.3">
      <c r="A218" s="505" t="s">
        <v>1847</v>
      </c>
      <c r="B218" s="506" t="s">
        <v>1848</v>
      </c>
      <c r="C218" s="506" t="s">
        <v>457</v>
      </c>
      <c r="D218" s="506" t="s">
        <v>494</v>
      </c>
      <c r="E218" s="506" t="s">
        <v>1849</v>
      </c>
      <c r="F218" s="506" t="s">
        <v>1864</v>
      </c>
      <c r="G218" s="506" t="s">
        <v>1865</v>
      </c>
      <c r="H218" s="510"/>
      <c r="I218" s="510"/>
      <c r="J218" s="506"/>
      <c r="K218" s="506"/>
      <c r="L218" s="510">
        <v>34</v>
      </c>
      <c r="M218" s="510">
        <v>1258</v>
      </c>
      <c r="N218" s="506">
        <v>1</v>
      </c>
      <c r="O218" s="506">
        <v>37</v>
      </c>
      <c r="P218" s="510">
        <v>132</v>
      </c>
      <c r="Q218" s="510">
        <v>5016</v>
      </c>
      <c r="R218" s="527">
        <v>3.9872813990461049</v>
      </c>
      <c r="S218" s="511">
        <v>38</v>
      </c>
    </row>
    <row r="219" spans="1:19" ht="14.4" customHeight="1" x14ac:dyDescent="0.3">
      <c r="A219" s="505" t="s">
        <v>1847</v>
      </c>
      <c r="B219" s="506" t="s">
        <v>1848</v>
      </c>
      <c r="C219" s="506" t="s">
        <v>457</v>
      </c>
      <c r="D219" s="506" t="s">
        <v>494</v>
      </c>
      <c r="E219" s="506" t="s">
        <v>1849</v>
      </c>
      <c r="F219" s="506" t="s">
        <v>1868</v>
      </c>
      <c r="G219" s="506" t="s">
        <v>1869</v>
      </c>
      <c r="H219" s="510"/>
      <c r="I219" s="510"/>
      <c r="J219" s="506"/>
      <c r="K219" s="506"/>
      <c r="L219" s="510">
        <v>32</v>
      </c>
      <c r="M219" s="510">
        <v>22464</v>
      </c>
      <c r="N219" s="506">
        <v>1</v>
      </c>
      <c r="O219" s="506">
        <v>702</v>
      </c>
      <c r="P219" s="510">
        <v>34</v>
      </c>
      <c r="Q219" s="510">
        <v>24038</v>
      </c>
      <c r="R219" s="527">
        <v>1.0700676638176638</v>
      </c>
      <c r="S219" s="511">
        <v>707</v>
      </c>
    </row>
    <row r="220" spans="1:19" ht="14.4" customHeight="1" x14ac:dyDescent="0.3">
      <c r="A220" s="505" t="s">
        <v>1847</v>
      </c>
      <c r="B220" s="506" t="s">
        <v>1848</v>
      </c>
      <c r="C220" s="506" t="s">
        <v>457</v>
      </c>
      <c r="D220" s="506" t="s">
        <v>494</v>
      </c>
      <c r="E220" s="506" t="s">
        <v>1849</v>
      </c>
      <c r="F220" s="506" t="s">
        <v>1870</v>
      </c>
      <c r="G220" s="506" t="s">
        <v>1871</v>
      </c>
      <c r="H220" s="510"/>
      <c r="I220" s="510"/>
      <c r="J220" s="506"/>
      <c r="K220" s="506"/>
      <c r="L220" s="510">
        <v>47</v>
      </c>
      <c r="M220" s="510">
        <v>11092</v>
      </c>
      <c r="N220" s="506">
        <v>1</v>
      </c>
      <c r="O220" s="506">
        <v>236</v>
      </c>
      <c r="P220" s="510">
        <v>93</v>
      </c>
      <c r="Q220" s="510">
        <v>22041</v>
      </c>
      <c r="R220" s="527">
        <v>1.9871078254597909</v>
      </c>
      <c r="S220" s="511">
        <v>237</v>
      </c>
    </row>
    <row r="221" spans="1:19" ht="14.4" customHeight="1" x14ac:dyDescent="0.3">
      <c r="A221" s="505" t="s">
        <v>1847</v>
      </c>
      <c r="B221" s="506" t="s">
        <v>1848</v>
      </c>
      <c r="C221" s="506" t="s">
        <v>457</v>
      </c>
      <c r="D221" s="506" t="s">
        <v>494</v>
      </c>
      <c r="E221" s="506" t="s">
        <v>1849</v>
      </c>
      <c r="F221" s="506" t="s">
        <v>1872</v>
      </c>
      <c r="G221" s="506" t="s">
        <v>1873</v>
      </c>
      <c r="H221" s="510"/>
      <c r="I221" s="510"/>
      <c r="J221" s="506"/>
      <c r="K221" s="506"/>
      <c r="L221" s="510">
        <v>1</v>
      </c>
      <c r="M221" s="510">
        <v>74</v>
      </c>
      <c r="N221" s="506">
        <v>1</v>
      </c>
      <c r="O221" s="506">
        <v>74</v>
      </c>
      <c r="P221" s="510"/>
      <c r="Q221" s="510"/>
      <c r="R221" s="527"/>
      <c r="S221" s="511"/>
    </row>
    <row r="222" spans="1:19" ht="14.4" customHeight="1" x14ac:dyDescent="0.3">
      <c r="A222" s="505" t="s">
        <v>1847</v>
      </c>
      <c r="B222" s="506" t="s">
        <v>1848</v>
      </c>
      <c r="C222" s="506" t="s">
        <v>457</v>
      </c>
      <c r="D222" s="506" t="s">
        <v>494</v>
      </c>
      <c r="E222" s="506" t="s">
        <v>1849</v>
      </c>
      <c r="F222" s="506" t="s">
        <v>1874</v>
      </c>
      <c r="G222" s="506" t="s">
        <v>1875</v>
      </c>
      <c r="H222" s="510"/>
      <c r="I222" s="510"/>
      <c r="J222" s="506"/>
      <c r="K222" s="506"/>
      <c r="L222" s="510">
        <v>92</v>
      </c>
      <c r="M222" s="510">
        <v>20516</v>
      </c>
      <c r="N222" s="506">
        <v>1</v>
      </c>
      <c r="O222" s="506">
        <v>223</v>
      </c>
      <c r="P222" s="510">
        <v>151</v>
      </c>
      <c r="Q222" s="510">
        <v>34126</v>
      </c>
      <c r="R222" s="527">
        <v>1.6633846753753168</v>
      </c>
      <c r="S222" s="511">
        <v>226</v>
      </c>
    </row>
    <row r="223" spans="1:19" ht="14.4" customHeight="1" x14ac:dyDescent="0.3">
      <c r="A223" s="505" t="s">
        <v>1847</v>
      </c>
      <c r="B223" s="506" t="s">
        <v>1848</v>
      </c>
      <c r="C223" s="506" t="s">
        <v>457</v>
      </c>
      <c r="D223" s="506" t="s">
        <v>494</v>
      </c>
      <c r="E223" s="506" t="s">
        <v>1849</v>
      </c>
      <c r="F223" s="506" t="s">
        <v>1876</v>
      </c>
      <c r="G223" s="506" t="s">
        <v>1877</v>
      </c>
      <c r="H223" s="510"/>
      <c r="I223" s="510"/>
      <c r="J223" s="506"/>
      <c r="K223" s="506"/>
      <c r="L223" s="510">
        <v>61</v>
      </c>
      <c r="M223" s="510">
        <v>4697</v>
      </c>
      <c r="N223" s="506">
        <v>1</v>
      </c>
      <c r="O223" s="506">
        <v>77</v>
      </c>
      <c r="P223" s="510">
        <v>120</v>
      </c>
      <c r="Q223" s="510">
        <v>9360</v>
      </c>
      <c r="R223" s="527">
        <v>1.9927613370236321</v>
      </c>
      <c r="S223" s="511">
        <v>78</v>
      </c>
    </row>
    <row r="224" spans="1:19" ht="14.4" customHeight="1" x14ac:dyDescent="0.3">
      <c r="A224" s="505" t="s">
        <v>1847</v>
      </c>
      <c r="B224" s="506" t="s">
        <v>1848</v>
      </c>
      <c r="C224" s="506" t="s">
        <v>457</v>
      </c>
      <c r="D224" s="506" t="s">
        <v>494</v>
      </c>
      <c r="E224" s="506" t="s">
        <v>1849</v>
      </c>
      <c r="F224" s="506" t="s">
        <v>1878</v>
      </c>
      <c r="G224" s="506" t="s">
        <v>1879</v>
      </c>
      <c r="H224" s="510"/>
      <c r="I224" s="510"/>
      <c r="J224" s="506"/>
      <c r="K224" s="506"/>
      <c r="L224" s="510">
        <v>20</v>
      </c>
      <c r="M224" s="510">
        <v>1180</v>
      </c>
      <c r="N224" s="506">
        <v>1</v>
      </c>
      <c r="O224" s="506">
        <v>59</v>
      </c>
      <c r="P224" s="510">
        <v>80</v>
      </c>
      <c r="Q224" s="510">
        <v>4880</v>
      </c>
      <c r="R224" s="527">
        <v>4.1355932203389827</v>
      </c>
      <c r="S224" s="511">
        <v>61</v>
      </c>
    </row>
    <row r="225" spans="1:19" ht="14.4" customHeight="1" x14ac:dyDescent="0.3">
      <c r="A225" s="505" t="s">
        <v>1847</v>
      </c>
      <c r="B225" s="506" t="s">
        <v>1848</v>
      </c>
      <c r="C225" s="506" t="s">
        <v>457</v>
      </c>
      <c r="D225" s="506" t="s">
        <v>499</v>
      </c>
      <c r="E225" s="506" t="s">
        <v>1849</v>
      </c>
      <c r="F225" s="506" t="s">
        <v>1852</v>
      </c>
      <c r="G225" s="506" t="s">
        <v>1853</v>
      </c>
      <c r="H225" s="510"/>
      <c r="I225" s="510"/>
      <c r="J225" s="506"/>
      <c r="K225" s="506"/>
      <c r="L225" s="510">
        <v>10</v>
      </c>
      <c r="M225" s="510">
        <v>370</v>
      </c>
      <c r="N225" s="506">
        <v>1</v>
      </c>
      <c r="O225" s="506">
        <v>37</v>
      </c>
      <c r="P225" s="510">
        <v>10</v>
      </c>
      <c r="Q225" s="510">
        <v>380</v>
      </c>
      <c r="R225" s="527">
        <v>1.027027027027027</v>
      </c>
      <c r="S225" s="511">
        <v>38</v>
      </c>
    </row>
    <row r="226" spans="1:19" ht="14.4" customHeight="1" x14ac:dyDescent="0.3">
      <c r="A226" s="505" t="s">
        <v>1847</v>
      </c>
      <c r="B226" s="506" t="s">
        <v>1848</v>
      </c>
      <c r="C226" s="506" t="s">
        <v>457</v>
      </c>
      <c r="D226" s="506" t="s">
        <v>499</v>
      </c>
      <c r="E226" s="506" t="s">
        <v>1849</v>
      </c>
      <c r="F226" s="506" t="s">
        <v>1854</v>
      </c>
      <c r="G226" s="506" t="s">
        <v>1855</v>
      </c>
      <c r="H226" s="510"/>
      <c r="I226" s="510"/>
      <c r="J226" s="506"/>
      <c r="K226" s="506"/>
      <c r="L226" s="510">
        <v>3</v>
      </c>
      <c r="M226" s="510">
        <v>417</v>
      </c>
      <c r="N226" s="506">
        <v>1</v>
      </c>
      <c r="O226" s="506">
        <v>139</v>
      </c>
      <c r="P226" s="510">
        <v>2</v>
      </c>
      <c r="Q226" s="510">
        <v>282</v>
      </c>
      <c r="R226" s="527">
        <v>0.67625899280575541</v>
      </c>
      <c r="S226" s="511">
        <v>141</v>
      </c>
    </row>
    <row r="227" spans="1:19" ht="14.4" customHeight="1" x14ac:dyDescent="0.3">
      <c r="A227" s="505" t="s">
        <v>1847</v>
      </c>
      <c r="B227" s="506" t="s">
        <v>1848</v>
      </c>
      <c r="C227" s="506" t="s">
        <v>457</v>
      </c>
      <c r="D227" s="506" t="s">
        <v>499</v>
      </c>
      <c r="E227" s="506" t="s">
        <v>1849</v>
      </c>
      <c r="F227" s="506" t="s">
        <v>1856</v>
      </c>
      <c r="G227" s="506" t="s">
        <v>1857</v>
      </c>
      <c r="H227" s="510"/>
      <c r="I227" s="510"/>
      <c r="J227" s="506"/>
      <c r="K227" s="506"/>
      <c r="L227" s="510">
        <v>3</v>
      </c>
      <c r="M227" s="510">
        <v>5457</v>
      </c>
      <c r="N227" s="506">
        <v>1</v>
      </c>
      <c r="O227" s="506">
        <v>1819</v>
      </c>
      <c r="P227" s="510">
        <v>3</v>
      </c>
      <c r="Q227" s="510">
        <v>5484</v>
      </c>
      <c r="R227" s="527">
        <v>1.0049477735019241</v>
      </c>
      <c r="S227" s="511">
        <v>1828</v>
      </c>
    </row>
    <row r="228" spans="1:19" ht="14.4" customHeight="1" x14ac:dyDescent="0.3">
      <c r="A228" s="505" t="s">
        <v>1847</v>
      </c>
      <c r="B228" s="506" t="s">
        <v>1848</v>
      </c>
      <c r="C228" s="506" t="s">
        <v>457</v>
      </c>
      <c r="D228" s="506" t="s">
        <v>499</v>
      </c>
      <c r="E228" s="506" t="s">
        <v>1849</v>
      </c>
      <c r="F228" s="506" t="s">
        <v>1858</v>
      </c>
      <c r="G228" s="506" t="s">
        <v>1859</v>
      </c>
      <c r="H228" s="510"/>
      <c r="I228" s="510"/>
      <c r="J228" s="506"/>
      <c r="K228" s="506"/>
      <c r="L228" s="510">
        <v>4</v>
      </c>
      <c r="M228" s="510">
        <v>2500</v>
      </c>
      <c r="N228" s="506">
        <v>1</v>
      </c>
      <c r="O228" s="506">
        <v>625</v>
      </c>
      <c r="P228" s="510">
        <v>7</v>
      </c>
      <c r="Q228" s="510">
        <v>4396</v>
      </c>
      <c r="R228" s="527">
        <v>1.7584</v>
      </c>
      <c r="S228" s="511">
        <v>628</v>
      </c>
    </row>
    <row r="229" spans="1:19" ht="14.4" customHeight="1" x14ac:dyDescent="0.3">
      <c r="A229" s="505" t="s">
        <v>1847</v>
      </c>
      <c r="B229" s="506" t="s">
        <v>1848</v>
      </c>
      <c r="C229" s="506" t="s">
        <v>457</v>
      </c>
      <c r="D229" s="506" t="s">
        <v>499</v>
      </c>
      <c r="E229" s="506" t="s">
        <v>1849</v>
      </c>
      <c r="F229" s="506" t="s">
        <v>1860</v>
      </c>
      <c r="G229" s="506" t="s">
        <v>1861</v>
      </c>
      <c r="H229" s="510"/>
      <c r="I229" s="510"/>
      <c r="J229" s="506"/>
      <c r="K229" s="506"/>
      <c r="L229" s="510">
        <v>3</v>
      </c>
      <c r="M229" s="510">
        <v>1413</v>
      </c>
      <c r="N229" s="506">
        <v>1</v>
      </c>
      <c r="O229" s="506">
        <v>471</v>
      </c>
      <c r="P229" s="510">
        <v>5</v>
      </c>
      <c r="Q229" s="510">
        <v>2370</v>
      </c>
      <c r="R229" s="527">
        <v>1.6772823779193207</v>
      </c>
      <c r="S229" s="511">
        <v>474</v>
      </c>
    </row>
    <row r="230" spans="1:19" ht="14.4" customHeight="1" x14ac:dyDescent="0.3">
      <c r="A230" s="505" t="s">
        <v>1847</v>
      </c>
      <c r="B230" s="506" t="s">
        <v>1848</v>
      </c>
      <c r="C230" s="506" t="s">
        <v>457</v>
      </c>
      <c r="D230" s="506" t="s">
        <v>499</v>
      </c>
      <c r="E230" s="506" t="s">
        <v>1849</v>
      </c>
      <c r="F230" s="506" t="s">
        <v>1862</v>
      </c>
      <c r="G230" s="506" t="s">
        <v>1863</v>
      </c>
      <c r="H230" s="510"/>
      <c r="I230" s="510"/>
      <c r="J230" s="506"/>
      <c r="K230" s="506"/>
      <c r="L230" s="510">
        <v>7</v>
      </c>
      <c r="M230" s="510">
        <v>233.32999999999998</v>
      </c>
      <c r="N230" s="506">
        <v>1</v>
      </c>
      <c r="O230" s="506">
        <v>33.332857142857144</v>
      </c>
      <c r="P230" s="510">
        <v>8</v>
      </c>
      <c r="Q230" s="510">
        <v>266.66999999999996</v>
      </c>
      <c r="R230" s="527">
        <v>1.1428877555393648</v>
      </c>
      <c r="S230" s="511">
        <v>33.333749999999995</v>
      </c>
    </row>
    <row r="231" spans="1:19" ht="14.4" customHeight="1" x14ac:dyDescent="0.3">
      <c r="A231" s="505" t="s">
        <v>1847</v>
      </c>
      <c r="B231" s="506" t="s">
        <v>1848</v>
      </c>
      <c r="C231" s="506" t="s">
        <v>457</v>
      </c>
      <c r="D231" s="506" t="s">
        <v>499</v>
      </c>
      <c r="E231" s="506" t="s">
        <v>1849</v>
      </c>
      <c r="F231" s="506" t="s">
        <v>1864</v>
      </c>
      <c r="G231" s="506" t="s">
        <v>1865</v>
      </c>
      <c r="H231" s="510"/>
      <c r="I231" s="510"/>
      <c r="J231" s="506"/>
      <c r="K231" s="506"/>
      <c r="L231" s="510">
        <v>7</v>
      </c>
      <c r="M231" s="510">
        <v>259</v>
      </c>
      <c r="N231" s="506">
        <v>1</v>
      </c>
      <c r="O231" s="506">
        <v>37</v>
      </c>
      <c r="P231" s="510">
        <v>12</v>
      </c>
      <c r="Q231" s="510">
        <v>456</v>
      </c>
      <c r="R231" s="527">
        <v>1.7606177606177607</v>
      </c>
      <c r="S231" s="511">
        <v>38</v>
      </c>
    </row>
    <row r="232" spans="1:19" ht="14.4" customHeight="1" x14ac:dyDescent="0.3">
      <c r="A232" s="505" t="s">
        <v>1847</v>
      </c>
      <c r="B232" s="506" t="s">
        <v>1848</v>
      </c>
      <c r="C232" s="506" t="s">
        <v>457</v>
      </c>
      <c r="D232" s="506" t="s">
        <v>499</v>
      </c>
      <c r="E232" s="506" t="s">
        <v>1849</v>
      </c>
      <c r="F232" s="506" t="s">
        <v>1868</v>
      </c>
      <c r="G232" s="506" t="s">
        <v>1869</v>
      </c>
      <c r="H232" s="510"/>
      <c r="I232" s="510"/>
      <c r="J232" s="506"/>
      <c r="K232" s="506"/>
      <c r="L232" s="510">
        <v>3</v>
      </c>
      <c r="M232" s="510">
        <v>2106</v>
      </c>
      <c r="N232" s="506">
        <v>1</v>
      </c>
      <c r="O232" s="506">
        <v>702</v>
      </c>
      <c r="P232" s="510">
        <v>1</v>
      </c>
      <c r="Q232" s="510">
        <v>707</v>
      </c>
      <c r="R232" s="527">
        <v>0.33570750237416902</v>
      </c>
      <c r="S232" s="511">
        <v>707</v>
      </c>
    </row>
    <row r="233" spans="1:19" ht="14.4" customHeight="1" x14ac:dyDescent="0.3">
      <c r="A233" s="505" t="s">
        <v>1847</v>
      </c>
      <c r="B233" s="506" t="s">
        <v>1848</v>
      </c>
      <c r="C233" s="506" t="s">
        <v>457</v>
      </c>
      <c r="D233" s="506" t="s">
        <v>499</v>
      </c>
      <c r="E233" s="506" t="s">
        <v>1849</v>
      </c>
      <c r="F233" s="506" t="s">
        <v>1870</v>
      </c>
      <c r="G233" s="506" t="s">
        <v>1871</v>
      </c>
      <c r="H233" s="510"/>
      <c r="I233" s="510"/>
      <c r="J233" s="506"/>
      <c r="K233" s="506"/>
      <c r="L233" s="510">
        <v>1</v>
      </c>
      <c r="M233" s="510">
        <v>236</v>
      </c>
      <c r="N233" s="506">
        <v>1</v>
      </c>
      <c r="O233" s="506">
        <v>236</v>
      </c>
      <c r="P233" s="510">
        <v>3</v>
      </c>
      <c r="Q233" s="510">
        <v>711</v>
      </c>
      <c r="R233" s="527">
        <v>3.0127118644067798</v>
      </c>
      <c r="S233" s="511">
        <v>237</v>
      </c>
    </row>
    <row r="234" spans="1:19" ht="14.4" customHeight="1" x14ac:dyDescent="0.3">
      <c r="A234" s="505" t="s">
        <v>1847</v>
      </c>
      <c r="B234" s="506" t="s">
        <v>1848</v>
      </c>
      <c r="C234" s="506" t="s">
        <v>457</v>
      </c>
      <c r="D234" s="506" t="s">
        <v>499</v>
      </c>
      <c r="E234" s="506" t="s">
        <v>1849</v>
      </c>
      <c r="F234" s="506" t="s">
        <v>1874</v>
      </c>
      <c r="G234" s="506" t="s">
        <v>1875</v>
      </c>
      <c r="H234" s="510"/>
      <c r="I234" s="510"/>
      <c r="J234" s="506"/>
      <c r="K234" s="506"/>
      <c r="L234" s="510">
        <v>7</v>
      </c>
      <c r="M234" s="510">
        <v>1561</v>
      </c>
      <c r="N234" s="506">
        <v>1</v>
      </c>
      <c r="O234" s="506">
        <v>223</v>
      </c>
      <c r="P234" s="510">
        <v>9</v>
      </c>
      <c r="Q234" s="510">
        <v>2034</v>
      </c>
      <c r="R234" s="527">
        <v>1.3030108904548365</v>
      </c>
      <c r="S234" s="511">
        <v>226</v>
      </c>
    </row>
    <row r="235" spans="1:19" ht="14.4" customHeight="1" x14ac:dyDescent="0.3">
      <c r="A235" s="505" t="s">
        <v>1847</v>
      </c>
      <c r="B235" s="506" t="s">
        <v>1848</v>
      </c>
      <c r="C235" s="506" t="s">
        <v>457</v>
      </c>
      <c r="D235" s="506" t="s">
        <v>499</v>
      </c>
      <c r="E235" s="506" t="s">
        <v>1849</v>
      </c>
      <c r="F235" s="506" t="s">
        <v>1876</v>
      </c>
      <c r="G235" s="506" t="s">
        <v>1877</v>
      </c>
      <c r="H235" s="510"/>
      <c r="I235" s="510"/>
      <c r="J235" s="506"/>
      <c r="K235" s="506"/>
      <c r="L235" s="510">
        <v>12</v>
      </c>
      <c r="M235" s="510">
        <v>924</v>
      </c>
      <c r="N235" s="506">
        <v>1</v>
      </c>
      <c r="O235" s="506">
        <v>77</v>
      </c>
      <c r="P235" s="510">
        <v>9</v>
      </c>
      <c r="Q235" s="510">
        <v>702</v>
      </c>
      <c r="R235" s="527">
        <v>0.75974025974025972</v>
      </c>
      <c r="S235" s="511">
        <v>78</v>
      </c>
    </row>
    <row r="236" spans="1:19" ht="14.4" customHeight="1" x14ac:dyDescent="0.3">
      <c r="A236" s="505" t="s">
        <v>1847</v>
      </c>
      <c r="B236" s="506" t="s">
        <v>1848</v>
      </c>
      <c r="C236" s="506" t="s">
        <v>457</v>
      </c>
      <c r="D236" s="506" t="s">
        <v>499</v>
      </c>
      <c r="E236" s="506" t="s">
        <v>1849</v>
      </c>
      <c r="F236" s="506" t="s">
        <v>1878</v>
      </c>
      <c r="G236" s="506" t="s">
        <v>1879</v>
      </c>
      <c r="H236" s="510"/>
      <c r="I236" s="510"/>
      <c r="J236" s="506"/>
      <c r="K236" s="506"/>
      <c r="L236" s="510">
        <v>4</v>
      </c>
      <c r="M236" s="510">
        <v>236</v>
      </c>
      <c r="N236" s="506">
        <v>1</v>
      </c>
      <c r="O236" s="506">
        <v>59</v>
      </c>
      <c r="P236" s="510">
        <v>5</v>
      </c>
      <c r="Q236" s="510">
        <v>305</v>
      </c>
      <c r="R236" s="527">
        <v>1.2923728813559323</v>
      </c>
      <c r="S236" s="511">
        <v>61</v>
      </c>
    </row>
    <row r="237" spans="1:19" ht="14.4" customHeight="1" x14ac:dyDescent="0.3">
      <c r="A237" s="505" t="s">
        <v>1847</v>
      </c>
      <c r="B237" s="506" t="s">
        <v>1848</v>
      </c>
      <c r="C237" s="506" t="s">
        <v>457</v>
      </c>
      <c r="D237" s="506" t="s">
        <v>1842</v>
      </c>
      <c r="E237" s="506" t="s">
        <v>1849</v>
      </c>
      <c r="F237" s="506" t="s">
        <v>1852</v>
      </c>
      <c r="G237" s="506" t="s">
        <v>1853</v>
      </c>
      <c r="H237" s="510"/>
      <c r="I237" s="510"/>
      <c r="J237" s="506"/>
      <c r="K237" s="506"/>
      <c r="L237" s="510"/>
      <c r="M237" s="510"/>
      <c r="N237" s="506"/>
      <c r="O237" s="506"/>
      <c r="P237" s="510">
        <v>7</v>
      </c>
      <c r="Q237" s="510">
        <v>266</v>
      </c>
      <c r="R237" s="527"/>
      <c r="S237" s="511">
        <v>38</v>
      </c>
    </row>
    <row r="238" spans="1:19" ht="14.4" customHeight="1" x14ac:dyDescent="0.3">
      <c r="A238" s="505" t="s">
        <v>1847</v>
      </c>
      <c r="B238" s="506" t="s">
        <v>1848</v>
      </c>
      <c r="C238" s="506" t="s">
        <v>457</v>
      </c>
      <c r="D238" s="506" t="s">
        <v>1842</v>
      </c>
      <c r="E238" s="506" t="s">
        <v>1849</v>
      </c>
      <c r="F238" s="506" t="s">
        <v>1858</v>
      </c>
      <c r="G238" s="506" t="s">
        <v>1859</v>
      </c>
      <c r="H238" s="510"/>
      <c r="I238" s="510"/>
      <c r="J238" s="506"/>
      <c r="K238" s="506"/>
      <c r="L238" s="510"/>
      <c r="M238" s="510"/>
      <c r="N238" s="506"/>
      <c r="O238" s="506"/>
      <c r="P238" s="510">
        <v>1</v>
      </c>
      <c r="Q238" s="510">
        <v>628</v>
      </c>
      <c r="R238" s="527"/>
      <c r="S238" s="511">
        <v>628</v>
      </c>
    </row>
    <row r="239" spans="1:19" ht="14.4" customHeight="1" x14ac:dyDescent="0.3">
      <c r="A239" s="505" t="s">
        <v>1847</v>
      </c>
      <c r="B239" s="506" t="s">
        <v>1848</v>
      </c>
      <c r="C239" s="506" t="s">
        <v>457</v>
      </c>
      <c r="D239" s="506" t="s">
        <v>1842</v>
      </c>
      <c r="E239" s="506" t="s">
        <v>1849</v>
      </c>
      <c r="F239" s="506" t="s">
        <v>1860</v>
      </c>
      <c r="G239" s="506" t="s">
        <v>1861</v>
      </c>
      <c r="H239" s="510"/>
      <c r="I239" s="510"/>
      <c r="J239" s="506"/>
      <c r="K239" s="506"/>
      <c r="L239" s="510"/>
      <c r="M239" s="510"/>
      <c r="N239" s="506"/>
      <c r="O239" s="506"/>
      <c r="P239" s="510">
        <v>1</v>
      </c>
      <c r="Q239" s="510">
        <v>474</v>
      </c>
      <c r="R239" s="527"/>
      <c r="S239" s="511">
        <v>474</v>
      </c>
    </row>
    <row r="240" spans="1:19" ht="14.4" customHeight="1" x14ac:dyDescent="0.3">
      <c r="A240" s="505" t="s">
        <v>1847</v>
      </c>
      <c r="B240" s="506" t="s">
        <v>1848</v>
      </c>
      <c r="C240" s="506" t="s">
        <v>457</v>
      </c>
      <c r="D240" s="506" t="s">
        <v>1842</v>
      </c>
      <c r="E240" s="506" t="s">
        <v>1849</v>
      </c>
      <c r="F240" s="506" t="s">
        <v>1862</v>
      </c>
      <c r="G240" s="506" t="s">
        <v>1863</v>
      </c>
      <c r="H240" s="510"/>
      <c r="I240" s="510"/>
      <c r="J240" s="506"/>
      <c r="K240" s="506"/>
      <c r="L240" s="510"/>
      <c r="M240" s="510"/>
      <c r="N240" s="506"/>
      <c r="O240" s="506"/>
      <c r="P240" s="510">
        <v>1</v>
      </c>
      <c r="Q240" s="510">
        <v>33.33</v>
      </c>
      <c r="R240" s="527"/>
      <c r="S240" s="511">
        <v>33.33</v>
      </c>
    </row>
    <row r="241" spans="1:19" ht="14.4" customHeight="1" x14ac:dyDescent="0.3">
      <c r="A241" s="505" t="s">
        <v>1847</v>
      </c>
      <c r="B241" s="506" t="s">
        <v>1848</v>
      </c>
      <c r="C241" s="506" t="s">
        <v>457</v>
      </c>
      <c r="D241" s="506" t="s">
        <v>1842</v>
      </c>
      <c r="E241" s="506" t="s">
        <v>1849</v>
      </c>
      <c r="F241" s="506" t="s">
        <v>1864</v>
      </c>
      <c r="G241" s="506" t="s">
        <v>1865</v>
      </c>
      <c r="H241" s="510"/>
      <c r="I241" s="510"/>
      <c r="J241" s="506"/>
      <c r="K241" s="506"/>
      <c r="L241" s="510"/>
      <c r="M241" s="510"/>
      <c r="N241" s="506"/>
      <c r="O241" s="506"/>
      <c r="P241" s="510">
        <v>5</v>
      </c>
      <c r="Q241" s="510">
        <v>190</v>
      </c>
      <c r="R241" s="527"/>
      <c r="S241" s="511">
        <v>38</v>
      </c>
    </row>
    <row r="242" spans="1:19" ht="14.4" customHeight="1" x14ac:dyDescent="0.3">
      <c r="A242" s="505" t="s">
        <v>1847</v>
      </c>
      <c r="B242" s="506" t="s">
        <v>1848</v>
      </c>
      <c r="C242" s="506" t="s">
        <v>457</v>
      </c>
      <c r="D242" s="506" t="s">
        <v>1842</v>
      </c>
      <c r="E242" s="506" t="s">
        <v>1849</v>
      </c>
      <c r="F242" s="506" t="s">
        <v>1870</v>
      </c>
      <c r="G242" s="506" t="s">
        <v>1871</v>
      </c>
      <c r="H242" s="510"/>
      <c r="I242" s="510"/>
      <c r="J242" s="506"/>
      <c r="K242" s="506"/>
      <c r="L242" s="510"/>
      <c r="M242" s="510"/>
      <c r="N242" s="506"/>
      <c r="O242" s="506"/>
      <c r="P242" s="510">
        <v>1</v>
      </c>
      <c r="Q242" s="510">
        <v>237</v>
      </c>
      <c r="R242" s="527"/>
      <c r="S242" s="511">
        <v>237</v>
      </c>
    </row>
    <row r="243" spans="1:19" ht="14.4" customHeight="1" x14ac:dyDescent="0.3">
      <c r="A243" s="505" t="s">
        <v>1847</v>
      </c>
      <c r="B243" s="506" t="s">
        <v>1848</v>
      </c>
      <c r="C243" s="506" t="s">
        <v>457</v>
      </c>
      <c r="D243" s="506" t="s">
        <v>1842</v>
      </c>
      <c r="E243" s="506" t="s">
        <v>1849</v>
      </c>
      <c r="F243" s="506" t="s">
        <v>1872</v>
      </c>
      <c r="G243" s="506" t="s">
        <v>1873</v>
      </c>
      <c r="H243" s="510"/>
      <c r="I243" s="510"/>
      <c r="J243" s="506"/>
      <c r="K243" s="506"/>
      <c r="L243" s="510"/>
      <c r="M243" s="510"/>
      <c r="N243" s="506"/>
      <c r="O243" s="506"/>
      <c r="P243" s="510">
        <v>1</v>
      </c>
      <c r="Q243" s="510">
        <v>75</v>
      </c>
      <c r="R243" s="527"/>
      <c r="S243" s="511">
        <v>75</v>
      </c>
    </row>
    <row r="244" spans="1:19" ht="14.4" customHeight="1" x14ac:dyDescent="0.3">
      <c r="A244" s="505" t="s">
        <v>1847</v>
      </c>
      <c r="B244" s="506" t="s">
        <v>1848</v>
      </c>
      <c r="C244" s="506" t="s">
        <v>457</v>
      </c>
      <c r="D244" s="506" t="s">
        <v>1842</v>
      </c>
      <c r="E244" s="506" t="s">
        <v>1849</v>
      </c>
      <c r="F244" s="506" t="s">
        <v>1874</v>
      </c>
      <c r="G244" s="506" t="s">
        <v>1875</v>
      </c>
      <c r="H244" s="510"/>
      <c r="I244" s="510"/>
      <c r="J244" s="506"/>
      <c r="K244" s="506"/>
      <c r="L244" s="510"/>
      <c r="M244" s="510"/>
      <c r="N244" s="506"/>
      <c r="O244" s="506"/>
      <c r="P244" s="510">
        <v>1</v>
      </c>
      <c r="Q244" s="510">
        <v>226</v>
      </c>
      <c r="R244" s="527"/>
      <c r="S244" s="511">
        <v>226</v>
      </c>
    </row>
    <row r="245" spans="1:19" ht="14.4" customHeight="1" x14ac:dyDescent="0.3">
      <c r="A245" s="505" t="s">
        <v>1847</v>
      </c>
      <c r="B245" s="506" t="s">
        <v>1848</v>
      </c>
      <c r="C245" s="506" t="s">
        <v>457</v>
      </c>
      <c r="D245" s="506" t="s">
        <v>1842</v>
      </c>
      <c r="E245" s="506" t="s">
        <v>1849</v>
      </c>
      <c r="F245" s="506" t="s">
        <v>1878</v>
      </c>
      <c r="G245" s="506" t="s">
        <v>1879</v>
      </c>
      <c r="H245" s="510"/>
      <c r="I245" s="510"/>
      <c r="J245" s="506"/>
      <c r="K245" s="506"/>
      <c r="L245" s="510"/>
      <c r="M245" s="510"/>
      <c r="N245" s="506"/>
      <c r="O245" s="506"/>
      <c r="P245" s="510">
        <v>4</v>
      </c>
      <c r="Q245" s="510">
        <v>244</v>
      </c>
      <c r="R245" s="527"/>
      <c r="S245" s="511">
        <v>61</v>
      </c>
    </row>
    <row r="246" spans="1:19" ht="14.4" customHeight="1" x14ac:dyDescent="0.3">
      <c r="A246" s="505" t="s">
        <v>1847</v>
      </c>
      <c r="B246" s="506" t="s">
        <v>1848</v>
      </c>
      <c r="C246" s="506" t="s">
        <v>457</v>
      </c>
      <c r="D246" s="506" t="s">
        <v>1834</v>
      </c>
      <c r="E246" s="506" t="s">
        <v>1849</v>
      </c>
      <c r="F246" s="506" t="s">
        <v>1852</v>
      </c>
      <c r="G246" s="506" t="s">
        <v>1853</v>
      </c>
      <c r="H246" s="510"/>
      <c r="I246" s="510"/>
      <c r="J246" s="506"/>
      <c r="K246" s="506"/>
      <c r="L246" s="510"/>
      <c r="M246" s="510"/>
      <c r="N246" s="506"/>
      <c r="O246" s="506"/>
      <c r="P246" s="510">
        <v>3</v>
      </c>
      <c r="Q246" s="510">
        <v>114</v>
      </c>
      <c r="R246" s="527"/>
      <c r="S246" s="511">
        <v>38</v>
      </c>
    </row>
    <row r="247" spans="1:19" ht="14.4" customHeight="1" x14ac:dyDescent="0.3">
      <c r="A247" s="505" t="s">
        <v>1847</v>
      </c>
      <c r="B247" s="506" t="s">
        <v>1848</v>
      </c>
      <c r="C247" s="506" t="s">
        <v>457</v>
      </c>
      <c r="D247" s="506" t="s">
        <v>1834</v>
      </c>
      <c r="E247" s="506" t="s">
        <v>1849</v>
      </c>
      <c r="F247" s="506" t="s">
        <v>1864</v>
      </c>
      <c r="G247" s="506" t="s">
        <v>1865</v>
      </c>
      <c r="H247" s="510"/>
      <c r="I247" s="510"/>
      <c r="J247" s="506"/>
      <c r="K247" s="506"/>
      <c r="L247" s="510"/>
      <c r="M247" s="510"/>
      <c r="N247" s="506"/>
      <c r="O247" s="506"/>
      <c r="P247" s="510">
        <v>3</v>
      </c>
      <c r="Q247" s="510">
        <v>114</v>
      </c>
      <c r="R247" s="527"/>
      <c r="S247" s="511">
        <v>38</v>
      </c>
    </row>
    <row r="248" spans="1:19" ht="14.4" customHeight="1" x14ac:dyDescent="0.3">
      <c r="A248" s="505" t="s">
        <v>1847</v>
      </c>
      <c r="B248" s="506" t="s">
        <v>1848</v>
      </c>
      <c r="C248" s="506" t="s">
        <v>457</v>
      </c>
      <c r="D248" s="506" t="s">
        <v>1834</v>
      </c>
      <c r="E248" s="506" t="s">
        <v>1849</v>
      </c>
      <c r="F248" s="506" t="s">
        <v>1878</v>
      </c>
      <c r="G248" s="506" t="s">
        <v>1879</v>
      </c>
      <c r="H248" s="510"/>
      <c r="I248" s="510"/>
      <c r="J248" s="506"/>
      <c r="K248" s="506"/>
      <c r="L248" s="510"/>
      <c r="M248" s="510"/>
      <c r="N248" s="506"/>
      <c r="O248" s="506"/>
      <c r="P248" s="510">
        <v>2</v>
      </c>
      <c r="Q248" s="510">
        <v>122</v>
      </c>
      <c r="R248" s="527"/>
      <c r="S248" s="511">
        <v>61</v>
      </c>
    </row>
    <row r="249" spans="1:19" ht="14.4" customHeight="1" x14ac:dyDescent="0.3">
      <c r="A249" s="505" t="s">
        <v>1847</v>
      </c>
      <c r="B249" s="506" t="s">
        <v>1882</v>
      </c>
      <c r="C249" s="506" t="s">
        <v>457</v>
      </c>
      <c r="D249" s="506" t="s">
        <v>1821</v>
      </c>
      <c r="E249" s="506" t="s">
        <v>1849</v>
      </c>
      <c r="F249" s="506" t="s">
        <v>1887</v>
      </c>
      <c r="G249" s="506" t="s">
        <v>1888</v>
      </c>
      <c r="H249" s="510">
        <v>1</v>
      </c>
      <c r="I249" s="510">
        <v>957</v>
      </c>
      <c r="J249" s="506"/>
      <c r="K249" s="506">
        <v>957</v>
      </c>
      <c r="L249" s="510"/>
      <c r="M249" s="510"/>
      <c r="N249" s="506"/>
      <c r="O249" s="506"/>
      <c r="P249" s="510"/>
      <c r="Q249" s="510"/>
      <c r="R249" s="527"/>
      <c r="S249" s="511"/>
    </row>
    <row r="250" spans="1:19" ht="14.4" customHeight="1" x14ac:dyDescent="0.3">
      <c r="A250" s="505" t="s">
        <v>1847</v>
      </c>
      <c r="B250" s="506" t="s">
        <v>1882</v>
      </c>
      <c r="C250" s="506" t="s">
        <v>457</v>
      </c>
      <c r="D250" s="506" t="s">
        <v>1821</v>
      </c>
      <c r="E250" s="506" t="s">
        <v>1849</v>
      </c>
      <c r="F250" s="506" t="s">
        <v>1889</v>
      </c>
      <c r="G250" s="506" t="s">
        <v>1890</v>
      </c>
      <c r="H250" s="510"/>
      <c r="I250" s="510"/>
      <c r="J250" s="506"/>
      <c r="K250" s="506"/>
      <c r="L250" s="510"/>
      <c r="M250" s="510"/>
      <c r="N250" s="506"/>
      <c r="O250" s="506"/>
      <c r="P250" s="510">
        <v>1</v>
      </c>
      <c r="Q250" s="510">
        <v>435</v>
      </c>
      <c r="R250" s="527"/>
      <c r="S250" s="511">
        <v>435</v>
      </c>
    </row>
    <row r="251" spans="1:19" ht="14.4" customHeight="1" x14ac:dyDescent="0.3">
      <c r="A251" s="505" t="s">
        <v>1847</v>
      </c>
      <c r="B251" s="506" t="s">
        <v>1882</v>
      </c>
      <c r="C251" s="506" t="s">
        <v>457</v>
      </c>
      <c r="D251" s="506" t="s">
        <v>1821</v>
      </c>
      <c r="E251" s="506" t="s">
        <v>1849</v>
      </c>
      <c r="F251" s="506" t="s">
        <v>1891</v>
      </c>
      <c r="G251" s="506" t="s">
        <v>1892</v>
      </c>
      <c r="H251" s="510">
        <v>56</v>
      </c>
      <c r="I251" s="510">
        <v>56504</v>
      </c>
      <c r="J251" s="506">
        <v>0.58889004689942681</v>
      </c>
      <c r="K251" s="506">
        <v>1009</v>
      </c>
      <c r="L251" s="510">
        <v>95</v>
      </c>
      <c r="M251" s="510">
        <v>95950</v>
      </c>
      <c r="N251" s="506">
        <v>1</v>
      </c>
      <c r="O251" s="506">
        <v>1010</v>
      </c>
      <c r="P251" s="510">
        <v>116</v>
      </c>
      <c r="Q251" s="510">
        <v>117508</v>
      </c>
      <c r="R251" s="527">
        <v>1.2246795205836374</v>
      </c>
      <c r="S251" s="511">
        <v>1013</v>
      </c>
    </row>
    <row r="252" spans="1:19" ht="14.4" customHeight="1" x14ac:dyDescent="0.3">
      <c r="A252" s="505" t="s">
        <v>1847</v>
      </c>
      <c r="B252" s="506" t="s">
        <v>1882</v>
      </c>
      <c r="C252" s="506" t="s">
        <v>457</v>
      </c>
      <c r="D252" s="506" t="s">
        <v>491</v>
      </c>
      <c r="E252" s="506" t="s">
        <v>1849</v>
      </c>
      <c r="F252" s="506" t="s">
        <v>1885</v>
      </c>
      <c r="G252" s="506" t="s">
        <v>1886</v>
      </c>
      <c r="H252" s="510">
        <v>6</v>
      </c>
      <c r="I252" s="510">
        <v>846</v>
      </c>
      <c r="J252" s="506">
        <v>1.5</v>
      </c>
      <c r="K252" s="506">
        <v>141</v>
      </c>
      <c r="L252" s="510">
        <v>4</v>
      </c>
      <c r="M252" s="510">
        <v>564</v>
      </c>
      <c r="N252" s="506">
        <v>1</v>
      </c>
      <c r="O252" s="506">
        <v>141</v>
      </c>
      <c r="P252" s="510"/>
      <c r="Q252" s="510"/>
      <c r="R252" s="527"/>
      <c r="S252" s="511"/>
    </row>
    <row r="253" spans="1:19" ht="14.4" customHeight="1" x14ac:dyDescent="0.3">
      <c r="A253" s="505" t="s">
        <v>1847</v>
      </c>
      <c r="B253" s="506" t="s">
        <v>1882</v>
      </c>
      <c r="C253" s="506" t="s">
        <v>457</v>
      </c>
      <c r="D253" s="506" t="s">
        <v>491</v>
      </c>
      <c r="E253" s="506" t="s">
        <v>1849</v>
      </c>
      <c r="F253" s="506" t="s">
        <v>1893</v>
      </c>
      <c r="G253" s="506" t="s">
        <v>1894</v>
      </c>
      <c r="H253" s="510">
        <v>1</v>
      </c>
      <c r="I253" s="510">
        <v>345</v>
      </c>
      <c r="J253" s="506">
        <v>0.24927745664739884</v>
      </c>
      <c r="K253" s="506">
        <v>345</v>
      </c>
      <c r="L253" s="510">
        <v>4</v>
      </c>
      <c r="M253" s="510">
        <v>1384</v>
      </c>
      <c r="N253" s="506">
        <v>1</v>
      </c>
      <c r="O253" s="506">
        <v>346</v>
      </c>
      <c r="P253" s="510">
        <v>1</v>
      </c>
      <c r="Q253" s="510">
        <v>350</v>
      </c>
      <c r="R253" s="527">
        <v>0.25289017341040465</v>
      </c>
      <c r="S253" s="511">
        <v>350</v>
      </c>
    </row>
    <row r="254" spans="1:19" ht="14.4" customHeight="1" x14ac:dyDescent="0.3">
      <c r="A254" s="505" t="s">
        <v>1847</v>
      </c>
      <c r="B254" s="506" t="s">
        <v>1882</v>
      </c>
      <c r="C254" s="506" t="s">
        <v>457</v>
      </c>
      <c r="D254" s="506" t="s">
        <v>1827</v>
      </c>
      <c r="E254" s="506" t="s">
        <v>1849</v>
      </c>
      <c r="F254" s="506" t="s">
        <v>1852</v>
      </c>
      <c r="G254" s="506" t="s">
        <v>1853</v>
      </c>
      <c r="H254" s="510"/>
      <c r="I254" s="510"/>
      <c r="J254" s="506"/>
      <c r="K254" s="506"/>
      <c r="L254" s="510">
        <v>1</v>
      </c>
      <c r="M254" s="510">
        <v>37</v>
      </c>
      <c r="N254" s="506">
        <v>1</v>
      </c>
      <c r="O254" s="506">
        <v>37</v>
      </c>
      <c r="P254" s="510"/>
      <c r="Q254" s="510"/>
      <c r="R254" s="527"/>
      <c r="S254" s="511"/>
    </row>
    <row r="255" spans="1:19" ht="14.4" customHeight="1" x14ac:dyDescent="0.3">
      <c r="A255" s="505" t="s">
        <v>1847</v>
      </c>
      <c r="B255" s="506" t="s">
        <v>1882</v>
      </c>
      <c r="C255" s="506" t="s">
        <v>457</v>
      </c>
      <c r="D255" s="506" t="s">
        <v>1827</v>
      </c>
      <c r="E255" s="506" t="s">
        <v>1849</v>
      </c>
      <c r="F255" s="506" t="s">
        <v>1885</v>
      </c>
      <c r="G255" s="506" t="s">
        <v>1886</v>
      </c>
      <c r="H255" s="510">
        <v>5</v>
      </c>
      <c r="I255" s="510">
        <v>705</v>
      </c>
      <c r="J255" s="506">
        <v>2.5</v>
      </c>
      <c r="K255" s="506">
        <v>141</v>
      </c>
      <c r="L255" s="510">
        <v>2</v>
      </c>
      <c r="M255" s="510">
        <v>282</v>
      </c>
      <c r="N255" s="506">
        <v>1</v>
      </c>
      <c r="O255" s="506">
        <v>141</v>
      </c>
      <c r="P255" s="510"/>
      <c r="Q255" s="510"/>
      <c r="R255" s="527"/>
      <c r="S255" s="511"/>
    </row>
    <row r="256" spans="1:19" ht="14.4" customHeight="1" x14ac:dyDescent="0.3">
      <c r="A256" s="505" t="s">
        <v>1847</v>
      </c>
      <c r="B256" s="506" t="s">
        <v>1882</v>
      </c>
      <c r="C256" s="506" t="s">
        <v>457</v>
      </c>
      <c r="D256" s="506" t="s">
        <v>1827</v>
      </c>
      <c r="E256" s="506" t="s">
        <v>1849</v>
      </c>
      <c r="F256" s="506" t="s">
        <v>1893</v>
      </c>
      <c r="G256" s="506" t="s">
        <v>1894</v>
      </c>
      <c r="H256" s="510">
        <v>6</v>
      </c>
      <c r="I256" s="510">
        <v>2070</v>
      </c>
      <c r="J256" s="506">
        <v>0.66473988439306353</v>
      </c>
      <c r="K256" s="506">
        <v>345</v>
      </c>
      <c r="L256" s="510">
        <v>9</v>
      </c>
      <c r="M256" s="510">
        <v>3114</v>
      </c>
      <c r="N256" s="506">
        <v>1</v>
      </c>
      <c r="O256" s="506">
        <v>346</v>
      </c>
      <c r="P256" s="510"/>
      <c r="Q256" s="510"/>
      <c r="R256" s="527"/>
      <c r="S256" s="511"/>
    </row>
    <row r="257" spans="1:19" ht="14.4" customHeight="1" x14ac:dyDescent="0.3">
      <c r="A257" s="505" t="s">
        <v>1847</v>
      </c>
      <c r="B257" s="506" t="s">
        <v>1882</v>
      </c>
      <c r="C257" s="506" t="s">
        <v>457</v>
      </c>
      <c r="D257" s="506" t="s">
        <v>1828</v>
      </c>
      <c r="E257" s="506" t="s">
        <v>1849</v>
      </c>
      <c r="F257" s="506" t="s">
        <v>1885</v>
      </c>
      <c r="G257" s="506" t="s">
        <v>1886</v>
      </c>
      <c r="H257" s="510">
        <v>8</v>
      </c>
      <c r="I257" s="510">
        <v>1128</v>
      </c>
      <c r="J257" s="506"/>
      <c r="K257" s="506">
        <v>141</v>
      </c>
      <c r="L257" s="510"/>
      <c r="M257" s="510"/>
      <c r="N257" s="506"/>
      <c r="O257" s="506"/>
      <c r="P257" s="510"/>
      <c r="Q257" s="510"/>
      <c r="R257" s="527"/>
      <c r="S257" s="511"/>
    </row>
    <row r="258" spans="1:19" ht="14.4" customHeight="1" x14ac:dyDescent="0.3">
      <c r="A258" s="505" t="s">
        <v>1847</v>
      </c>
      <c r="B258" s="506" t="s">
        <v>1882</v>
      </c>
      <c r="C258" s="506" t="s">
        <v>457</v>
      </c>
      <c r="D258" s="506" t="s">
        <v>1829</v>
      </c>
      <c r="E258" s="506" t="s">
        <v>1849</v>
      </c>
      <c r="F258" s="506" t="s">
        <v>1885</v>
      </c>
      <c r="G258" s="506" t="s">
        <v>1886</v>
      </c>
      <c r="H258" s="510">
        <v>2</v>
      </c>
      <c r="I258" s="510">
        <v>282</v>
      </c>
      <c r="J258" s="506"/>
      <c r="K258" s="506">
        <v>141</v>
      </c>
      <c r="L258" s="510"/>
      <c r="M258" s="510"/>
      <c r="N258" s="506"/>
      <c r="O258" s="506"/>
      <c r="P258" s="510"/>
      <c r="Q258" s="510"/>
      <c r="R258" s="527"/>
      <c r="S258" s="511"/>
    </row>
    <row r="259" spans="1:19" ht="14.4" customHeight="1" x14ac:dyDescent="0.3">
      <c r="A259" s="505" t="s">
        <v>1847</v>
      </c>
      <c r="B259" s="506" t="s">
        <v>1882</v>
      </c>
      <c r="C259" s="506" t="s">
        <v>457</v>
      </c>
      <c r="D259" s="506" t="s">
        <v>1832</v>
      </c>
      <c r="E259" s="506" t="s">
        <v>1849</v>
      </c>
      <c r="F259" s="506" t="s">
        <v>1885</v>
      </c>
      <c r="G259" s="506" t="s">
        <v>1886</v>
      </c>
      <c r="H259" s="510">
        <v>10</v>
      </c>
      <c r="I259" s="510">
        <v>1410</v>
      </c>
      <c r="J259" s="506"/>
      <c r="K259" s="506">
        <v>141</v>
      </c>
      <c r="L259" s="510"/>
      <c r="M259" s="510"/>
      <c r="N259" s="506"/>
      <c r="O259" s="506"/>
      <c r="P259" s="510"/>
      <c r="Q259" s="510"/>
      <c r="R259" s="527"/>
      <c r="S259" s="511"/>
    </row>
    <row r="260" spans="1:19" ht="14.4" customHeight="1" x14ac:dyDescent="0.3">
      <c r="A260" s="505" t="s">
        <v>1847</v>
      </c>
      <c r="B260" s="506" t="s">
        <v>1882</v>
      </c>
      <c r="C260" s="506" t="s">
        <v>457</v>
      </c>
      <c r="D260" s="506" t="s">
        <v>1832</v>
      </c>
      <c r="E260" s="506" t="s">
        <v>1849</v>
      </c>
      <c r="F260" s="506" t="s">
        <v>1893</v>
      </c>
      <c r="G260" s="506" t="s">
        <v>1894</v>
      </c>
      <c r="H260" s="510">
        <v>3</v>
      </c>
      <c r="I260" s="510">
        <v>1035</v>
      </c>
      <c r="J260" s="506"/>
      <c r="K260" s="506">
        <v>345</v>
      </c>
      <c r="L260" s="510"/>
      <c r="M260" s="510"/>
      <c r="N260" s="506"/>
      <c r="O260" s="506"/>
      <c r="P260" s="510"/>
      <c r="Q260" s="510"/>
      <c r="R260" s="527"/>
      <c r="S260" s="511"/>
    </row>
    <row r="261" spans="1:19" ht="14.4" customHeight="1" x14ac:dyDescent="0.3">
      <c r="A261" s="505" t="s">
        <v>1847</v>
      </c>
      <c r="B261" s="506" t="s">
        <v>1882</v>
      </c>
      <c r="C261" s="506" t="s">
        <v>457</v>
      </c>
      <c r="D261" s="506" t="s">
        <v>492</v>
      </c>
      <c r="E261" s="506" t="s">
        <v>1849</v>
      </c>
      <c r="F261" s="506" t="s">
        <v>1852</v>
      </c>
      <c r="G261" s="506" t="s">
        <v>1853</v>
      </c>
      <c r="H261" s="510">
        <v>5</v>
      </c>
      <c r="I261" s="510">
        <v>185</v>
      </c>
      <c r="J261" s="506">
        <v>0.12195121951219512</v>
      </c>
      <c r="K261" s="506">
        <v>37</v>
      </c>
      <c r="L261" s="510">
        <v>41</v>
      </c>
      <c r="M261" s="510">
        <v>1517</v>
      </c>
      <c r="N261" s="506">
        <v>1</v>
      </c>
      <c r="O261" s="506">
        <v>37</v>
      </c>
      <c r="P261" s="510">
        <v>109</v>
      </c>
      <c r="Q261" s="510">
        <v>4142</v>
      </c>
      <c r="R261" s="527">
        <v>2.7303889255108769</v>
      </c>
      <c r="S261" s="511">
        <v>38</v>
      </c>
    </row>
    <row r="262" spans="1:19" ht="14.4" customHeight="1" x14ac:dyDescent="0.3">
      <c r="A262" s="505" t="s">
        <v>1847</v>
      </c>
      <c r="B262" s="506" t="s">
        <v>1882</v>
      </c>
      <c r="C262" s="506" t="s">
        <v>457</v>
      </c>
      <c r="D262" s="506" t="s">
        <v>492</v>
      </c>
      <c r="E262" s="506" t="s">
        <v>1849</v>
      </c>
      <c r="F262" s="506" t="s">
        <v>1883</v>
      </c>
      <c r="G262" s="506" t="s">
        <v>1884</v>
      </c>
      <c r="H262" s="510">
        <v>4</v>
      </c>
      <c r="I262" s="510">
        <v>2804</v>
      </c>
      <c r="J262" s="506">
        <v>0.24964387464387464</v>
      </c>
      <c r="K262" s="506">
        <v>701</v>
      </c>
      <c r="L262" s="510">
        <v>16</v>
      </c>
      <c r="M262" s="510">
        <v>11232</v>
      </c>
      <c r="N262" s="506">
        <v>1</v>
      </c>
      <c r="O262" s="506">
        <v>702</v>
      </c>
      <c r="P262" s="510">
        <v>10</v>
      </c>
      <c r="Q262" s="510">
        <v>7070</v>
      </c>
      <c r="R262" s="527">
        <v>0.6294515669515669</v>
      </c>
      <c r="S262" s="511">
        <v>707</v>
      </c>
    </row>
    <row r="263" spans="1:19" ht="14.4" customHeight="1" x14ac:dyDescent="0.3">
      <c r="A263" s="505" t="s">
        <v>1847</v>
      </c>
      <c r="B263" s="506" t="s">
        <v>1882</v>
      </c>
      <c r="C263" s="506" t="s">
        <v>457</v>
      </c>
      <c r="D263" s="506" t="s">
        <v>492</v>
      </c>
      <c r="E263" s="506" t="s">
        <v>1849</v>
      </c>
      <c r="F263" s="506" t="s">
        <v>1885</v>
      </c>
      <c r="G263" s="506" t="s">
        <v>1886</v>
      </c>
      <c r="H263" s="510">
        <v>173</v>
      </c>
      <c r="I263" s="510">
        <v>24393</v>
      </c>
      <c r="J263" s="506">
        <v>0.86499999999999999</v>
      </c>
      <c r="K263" s="506">
        <v>141</v>
      </c>
      <c r="L263" s="510">
        <v>200</v>
      </c>
      <c r="M263" s="510">
        <v>28200</v>
      </c>
      <c r="N263" s="506">
        <v>1</v>
      </c>
      <c r="O263" s="506">
        <v>141</v>
      </c>
      <c r="P263" s="510">
        <v>160</v>
      </c>
      <c r="Q263" s="510">
        <v>22720</v>
      </c>
      <c r="R263" s="527">
        <v>0.80567375886524828</v>
      </c>
      <c r="S263" s="511">
        <v>142</v>
      </c>
    </row>
    <row r="264" spans="1:19" ht="14.4" customHeight="1" x14ac:dyDescent="0.3">
      <c r="A264" s="505" t="s">
        <v>1847</v>
      </c>
      <c r="B264" s="506" t="s">
        <v>1882</v>
      </c>
      <c r="C264" s="506" t="s">
        <v>457</v>
      </c>
      <c r="D264" s="506" t="s">
        <v>492</v>
      </c>
      <c r="E264" s="506" t="s">
        <v>1849</v>
      </c>
      <c r="F264" s="506" t="s">
        <v>1862</v>
      </c>
      <c r="G264" s="506" t="s">
        <v>1863</v>
      </c>
      <c r="H264" s="510">
        <v>172</v>
      </c>
      <c r="I264" s="510">
        <v>5733.33</v>
      </c>
      <c r="J264" s="506">
        <v>0.89583281250000002</v>
      </c>
      <c r="K264" s="506">
        <v>33.333313953488371</v>
      </c>
      <c r="L264" s="510">
        <v>192</v>
      </c>
      <c r="M264" s="510">
        <v>6400</v>
      </c>
      <c r="N264" s="506">
        <v>1</v>
      </c>
      <c r="O264" s="506">
        <v>33.333333333333336</v>
      </c>
      <c r="P264" s="510">
        <v>156</v>
      </c>
      <c r="Q264" s="510">
        <v>5199.99</v>
      </c>
      <c r="R264" s="527">
        <v>0.81249843749999995</v>
      </c>
      <c r="S264" s="511">
        <v>33.333269230769233</v>
      </c>
    </row>
    <row r="265" spans="1:19" ht="14.4" customHeight="1" x14ac:dyDescent="0.3">
      <c r="A265" s="505" t="s">
        <v>1847</v>
      </c>
      <c r="B265" s="506" t="s">
        <v>1882</v>
      </c>
      <c r="C265" s="506" t="s">
        <v>457</v>
      </c>
      <c r="D265" s="506" t="s">
        <v>492</v>
      </c>
      <c r="E265" s="506" t="s">
        <v>1849</v>
      </c>
      <c r="F265" s="506" t="s">
        <v>1864</v>
      </c>
      <c r="G265" s="506" t="s">
        <v>1865</v>
      </c>
      <c r="H265" s="510"/>
      <c r="I265" s="510"/>
      <c r="J265" s="506"/>
      <c r="K265" s="506"/>
      <c r="L265" s="510">
        <v>1</v>
      </c>
      <c r="M265" s="510">
        <v>37</v>
      </c>
      <c r="N265" s="506">
        <v>1</v>
      </c>
      <c r="O265" s="506">
        <v>37</v>
      </c>
      <c r="P265" s="510">
        <v>12</v>
      </c>
      <c r="Q265" s="510">
        <v>456</v>
      </c>
      <c r="R265" s="527">
        <v>12.324324324324325</v>
      </c>
      <c r="S265" s="511">
        <v>38</v>
      </c>
    </row>
    <row r="266" spans="1:19" ht="14.4" customHeight="1" x14ac:dyDescent="0.3">
      <c r="A266" s="505" t="s">
        <v>1847</v>
      </c>
      <c r="B266" s="506" t="s">
        <v>1882</v>
      </c>
      <c r="C266" s="506" t="s">
        <v>457</v>
      </c>
      <c r="D266" s="506" t="s">
        <v>492</v>
      </c>
      <c r="E266" s="506" t="s">
        <v>1849</v>
      </c>
      <c r="F266" s="506" t="s">
        <v>1893</v>
      </c>
      <c r="G266" s="506" t="s">
        <v>1894</v>
      </c>
      <c r="H266" s="510">
        <v>7</v>
      </c>
      <c r="I266" s="510">
        <v>2415</v>
      </c>
      <c r="J266" s="506">
        <v>6.9797687861271678</v>
      </c>
      <c r="K266" s="506">
        <v>345</v>
      </c>
      <c r="L266" s="510">
        <v>1</v>
      </c>
      <c r="M266" s="510">
        <v>346</v>
      </c>
      <c r="N266" s="506">
        <v>1</v>
      </c>
      <c r="O266" s="506">
        <v>346</v>
      </c>
      <c r="P266" s="510">
        <v>3</v>
      </c>
      <c r="Q266" s="510">
        <v>1050</v>
      </c>
      <c r="R266" s="527">
        <v>3.0346820809248554</v>
      </c>
      <c r="S266" s="511">
        <v>350</v>
      </c>
    </row>
    <row r="267" spans="1:19" ht="14.4" customHeight="1" x14ac:dyDescent="0.3">
      <c r="A267" s="505" t="s">
        <v>1847</v>
      </c>
      <c r="B267" s="506" t="s">
        <v>1882</v>
      </c>
      <c r="C267" s="506" t="s">
        <v>457</v>
      </c>
      <c r="D267" s="506" t="s">
        <v>492</v>
      </c>
      <c r="E267" s="506" t="s">
        <v>1849</v>
      </c>
      <c r="F267" s="506" t="s">
        <v>1872</v>
      </c>
      <c r="G267" s="506" t="s">
        <v>1873</v>
      </c>
      <c r="H267" s="510">
        <v>7</v>
      </c>
      <c r="I267" s="510">
        <v>518</v>
      </c>
      <c r="J267" s="506">
        <v>1.1666666666666667</v>
      </c>
      <c r="K267" s="506">
        <v>74</v>
      </c>
      <c r="L267" s="510">
        <v>6</v>
      </c>
      <c r="M267" s="510">
        <v>444</v>
      </c>
      <c r="N267" s="506">
        <v>1</v>
      </c>
      <c r="O267" s="506">
        <v>74</v>
      </c>
      <c r="P267" s="510">
        <v>9</v>
      </c>
      <c r="Q267" s="510">
        <v>675</v>
      </c>
      <c r="R267" s="527">
        <v>1.5202702702702702</v>
      </c>
      <c r="S267" s="511">
        <v>75</v>
      </c>
    </row>
    <row r="268" spans="1:19" ht="14.4" customHeight="1" x14ac:dyDescent="0.3">
      <c r="A268" s="505" t="s">
        <v>1847</v>
      </c>
      <c r="B268" s="506" t="s">
        <v>1882</v>
      </c>
      <c r="C268" s="506" t="s">
        <v>457</v>
      </c>
      <c r="D268" s="506" t="s">
        <v>492</v>
      </c>
      <c r="E268" s="506" t="s">
        <v>1849</v>
      </c>
      <c r="F268" s="506" t="s">
        <v>1897</v>
      </c>
      <c r="G268" s="506" t="s">
        <v>1898</v>
      </c>
      <c r="H268" s="510">
        <v>102</v>
      </c>
      <c r="I268" s="510">
        <v>36210</v>
      </c>
      <c r="J268" s="506">
        <v>0.74452554744525545</v>
      </c>
      <c r="K268" s="506">
        <v>355</v>
      </c>
      <c r="L268" s="510">
        <v>137</v>
      </c>
      <c r="M268" s="510">
        <v>48635</v>
      </c>
      <c r="N268" s="506">
        <v>1</v>
      </c>
      <c r="O268" s="506">
        <v>355</v>
      </c>
      <c r="P268" s="510">
        <v>137</v>
      </c>
      <c r="Q268" s="510">
        <v>49046</v>
      </c>
      <c r="R268" s="527">
        <v>1.0084507042253521</v>
      </c>
      <c r="S268" s="511">
        <v>358</v>
      </c>
    </row>
    <row r="269" spans="1:19" ht="14.4" customHeight="1" x14ac:dyDescent="0.3">
      <c r="A269" s="505" t="s">
        <v>1847</v>
      </c>
      <c r="B269" s="506" t="s">
        <v>1882</v>
      </c>
      <c r="C269" s="506" t="s">
        <v>457</v>
      </c>
      <c r="D269" s="506" t="s">
        <v>492</v>
      </c>
      <c r="E269" s="506" t="s">
        <v>1849</v>
      </c>
      <c r="F269" s="506" t="s">
        <v>1874</v>
      </c>
      <c r="G269" s="506" t="s">
        <v>1875</v>
      </c>
      <c r="H269" s="510">
        <v>172</v>
      </c>
      <c r="I269" s="510">
        <v>38356</v>
      </c>
      <c r="J269" s="506">
        <v>0.89583333333333337</v>
      </c>
      <c r="K269" s="506">
        <v>223</v>
      </c>
      <c r="L269" s="510">
        <v>192</v>
      </c>
      <c r="M269" s="510">
        <v>42816</v>
      </c>
      <c r="N269" s="506">
        <v>1</v>
      </c>
      <c r="O269" s="506">
        <v>223</v>
      </c>
      <c r="P269" s="510">
        <v>158</v>
      </c>
      <c r="Q269" s="510">
        <v>35708</v>
      </c>
      <c r="R269" s="527">
        <v>0.83398729446935727</v>
      </c>
      <c r="S269" s="511">
        <v>226</v>
      </c>
    </row>
    <row r="270" spans="1:19" ht="14.4" customHeight="1" x14ac:dyDescent="0.3">
      <c r="A270" s="505" t="s">
        <v>1847</v>
      </c>
      <c r="B270" s="506" t="s">
        <v>1882</v>
      </c>
      <c r="C270" s="506" t="s">
        <v>457</v>
      </c>
      <c r="D270" s="506" t="s">
        <v>492</v>
      </c>
      <c r="E270" s="506" t="s">
        <v>1849</v>
      </c>
      <c r="F270" s="506" t="s">
        <v>1876</v>
      </c>
      <c r="G270" s="506" t="s">
        <v>1877</v>
      </c>
      <c r="H270" s="510">
        <v>174</v>
      </c>
      <c r="I270" s="510">
        <v>13398</v>
      </c>
      <c r="J270" s="506">
        <v>0.87</v>
      </c>
      <c r="K270" s="506">
        <v>77</v>
      </c>
      <c r="L270" s="510">
        <v>200</v>
      </c>
      <c r="M270" s="510">
        <v>15400</v>
      </c>
      <c r="N270" s="506">
        <v>1</v>
      </c>
      <c r="O270" s="506">
        <v>77</v>
      </c>
      <c r="P270" s="510">
        <v>164</v>
      </c>
      <c r="Q270" s="510">
        <v>12792</v>
      </c>
      <c r="R270" s="527">
        <v>0.83064935064935064</v>
      </c>
      <c r="S270" s="511">
        <v>78</v>
      </c>
    </row>
    <row r="271" spans="1:19" ht="14.4" customHeight="1" x14ac:dyDescent="0.3">
      <c r="A271" s="505" t="s">
        <v>1847</v>
      </c>
      <c r="B271" s="506" t="s">
        <v>1882</v>
      </c>
      <c r="C271" s="506" t="s">
        <v>457</v>
      </c>
      <c r="D271" s="506" t="s">
        <v>492</v>
      </c>
      <c r="E271" s="506" t="s">
        <v>1849</v>
      </c>
      <c r="F271" s="506" t="s">
        <v>1899</v>
      </c>
      <c r="G271" s="506" t="s">
        <v>1900</v>
      </c>
      <c r="H271" s="510">
        <v>66</v>
      </c>
      <c r="I271" s="510">
        <v>11682</v>
      </c>
      <c r="J271" s="506">
        <v>1.682800345721694</v>
      </c>
      <c r="K271" s="506">
        <v>177</v>
      </c>
      <c r="L271" s="510">
        <v>39</v>
      </c>
      <c r="M271" s="510">
        <v>6942</v>
      </c>
      <c r="N271" s="506">
        <v>1</v>
      </c>
      <c r="O271" s="506">
        <v>178</v>
      </c>
      <c r="P271" s="510">
        <v>11</v>
      </c>
      <c r="Q271" s="510">
        <v>1969</v>
      </c>
      <c r="R271" s="527">
        <v>0.28363583981561508</v>
      </c>
      <c r="S271" s="511">
        <v>179</v>
      </c>
    </row>
    <row r="272" spans="1:19" ht="14.4" customHeight="1" x14ac:dyDescent="0.3">
      <c r="A272" s="505" t="s">
        <v>1847</v>
      </c>
      <c r="B272" s="506" t="s">
        <v>1882</v>
      </c>
      <c r="C272" s="506" t="s">
        <v>457</v>
      </c>
      <c r="D272" s="506" t="s">
        <v>492</v>
      </c>
      <c r="E272" s="506" t="s">
        <v>1849</v>
      </c>
      <c r="F272" s="506" t="s">
        <v>1878</v>
      </c>
      <c r="G272" s="506" t="s">
        <v>1879</v>
      </c>
      <c r="H272" s="510"/>
      <c r="I272" s="510"/>
      <c r="J272" s="506"/>
      <c r="K272" s="506"/>
      <c r="L272" s="510">
        <v>2</v>
      </c>
      <c r="M272" s="510">
        <v>118</v>
      </c>
      <c r="N272" s="506">
        <v>1</v>
      </c>
      <c r="O272" s="506">
        <v>59</v>
      </c>
      <c r="P272" s="510">
        <v>5</v>
      </c>
      <c r="Q272" s="510">
        <v>305</v>
      </c>
      <c r="R272" s="527">
        <v>2.5847457627118646</v>
      </c>
      <c r="S272" s="511">
        <v>61</v>
      </c>
    </row>
    <row r="273" spans="1:19" ht="14.4" customHeight="1" x14ac:dyDescent="0.3">
      <c r="A273" s="505" t="s">
        <v>1847</v>
      </c>
      <c r="B273" s="506" t="s">
        <v>1882</v>
      </c>
      <c r="C273" s="506" t="s">
        <v>457</v>
      </c>
      <c r="D273" s="506" t="s">
        <v>493</v>
      </c>
      <c r="E273" s="506" t="s">
        <v>1849</v>
      </c>
      <c r="F273" s="506" t="s">
        <v>1885</v>
      </c>
      <c r="G273" s="506" t="s">
        <v>1886</v>
      </c>
      <c r="H273" s="510">
        <v>3</v>
      </c>
      <c r="I273" s="510">
        <v>423</v>
      </c>
      <c r="J273" s="506">
        <v>0.33333333333333331</v>
      </c>
      <c r="K273" s="506">
        <v>141</v>
      </c>
      <c r="L273" s="510">
        <v>9</v>
      </c>
      <c r="M273" s="510">
        <v>1269</v>
      </c>
      <c r="N273" s="506">
        <v>1</v>
      </c>
      <c r="O273" s="506">
        <v>141</v>
      </c>
      <c r="P273" s="510"/>
      <c r="Q273" s="510"/>
      <c r="R273" s="527"/>
      <c r="S273" s="511"/>
    </row>
    <row r="274" spans="1:19" ht="14.4" customHeight="1" x14ac:dyDescent="0.3">
      <c r="A274" s="505" t="s">
        <v>1847</v>
      </c>
      <c r="B274" s="506" t="s">
        <v>1882</v>
      </c>
      <c r="C274" s="506" t="s">
        <v>457</v>
      </c>
      <c r="D274" s="506" t="s">
        <v>493</v>
      </c>
      <c r="E274" s="506" t="s">
        <v>1849</v>
      </c>
      <c r="F274" s="506" t="s">
        <v>1893</v>
      </c>
      <c r="G274" s="506" t="s">
        <v>1894</v>
      </c>
      <c r="H274" s="510"/>
      <c r="I274" s="510"/>
      <c r="J274" s="506"/>
      <c r="K274" s="506"/>
      <c r="L274" s="510">
        <v>7</v>
      </c>
      <c r="M274" s="510">
        <v>2422</v>
      </c>
      <c r="N274" s="506">
        <v>1</v>
      </c>
      <c r="O274" s="506">
        <v>346</v>
      </c>
      <c r="P274" s="510">
        <v>2</v>
      </c>
      <c r="Q274" s="510">
        <v>700</v>
      </c>
      <c r="R274" s="527">
        <v>0.28901734104046245</v>
      </c>
      <c r="S274" s="511">
        <v>350</v>
      </c>
    </row>
    <row r="275" spans="1:19" ht="14.4" customHeight="1" x14ac:dyDescent="0.3">
      <c r="A275" s="505" t="s">
        <v>1847</v>
      </c>
      <c r="B275" s="506" t="s">
        <v>1882</v>
      </c>
      <c r="C275" s="506" t="s">
        <v>457</v>
      </c>
      <c r="D275" s="506" t="s">
        <v>1835</v>
      </c>
      <c r="E275" s="506" t="s">
        <v>1849</v>
      </c>
      <c r="F275" s="506" t="s">
        <v>1885</v>
      </c>
      <c r="G275" s="506" t="s">
        <v>1886</v>
      </c>
      <c r="H275" s="510">
        <v>10</v>
      </c>
      <c r="I275" s="510">
        <v>1410</v>
      </c>
      <c r="J275" s="506"/>
      <c r="K275" s="506">
        <v>141</v>
      </c>
      <c r="L275" s="510"/>
      <c r="M275" s="510"/>
      <c r="N275" s="506"/>
      <c r="O275" s="506"/>
      <c r="P275" s="510"/>
      <c r="Q275" s="510"/>
      <c r="R275" s="527"/>
      <c r="S275" s="511"/>
    </row>
    <row r="276" spans="1:19" ht="14.4" customHeight="1" x14ac:dyDescent="0.3">
      <c r="A276" s="505" t="s">
        <v>1847</v>
      </c>
      <c r="B276" s="506" t="s">
        <v>1882</v>
      </c>
      <c r="C276" s="506" t="s">
        <v>457</v>
      </c>
      <c r="D276" s="506" t="s">
        <v>1835</v>
      </c>
      <c r="E276" s="506" t="s">
        <v>1849</v>
      </c>
      <c r="F276" s="506" t="s">
        <v>1893</v>
      </c>
      <c r="G276" s="506" t="s">
        <v>1894</v>
      </c>
      <c r="H276" s="510">
        <v>6</v>
      </c>
      <c r="I276" s="510">
        <v>2070</v>
      </c>
      <c r="J276" s="506"/>
      <c r="K276" s="506">
        <v>345</v>
      </c>
      <c r="L276" s="510"/>
      <c r="M276" s="510"/>
      <c r="N276" s="506"/>
      <c r="O276" s="506"/>
      <c r="P276" s="510"/>
      <c r="Q276" s="510"/>
      <c r="R276" s="527"/>
      <c r="S276" s="511"/>
    </row>
    <row r="277" spans="1:19" ht="14.4" customHeight="1" x14ac:dyDescent="0.3">
      <c r="A277" s="505" t="s">
        <v>1847</v>
      </c>
      <c r="B277" s="506" t="s">
        <v>1882</v>
      </c>
      <c r="C277" s="506" t="s">
        <v>457</v>
      </c>
      <c r="D277" s="506" t="s">
        <v>1839</v>
      </c>
      <c r="E277" s="506" t="s">
        <v>1849</v>
      </c>
      <c r="F277" s="506" t="s">
        <v>1883</v>
      </c>
      <c r="G277" s="506" t="s">
        <v>1884</v>
      </c>
      <c r="H277" s="510">
        <v>1</v>
      </c>
      <c r="I277" s="510">
        <v>701</v>
      </c>
      <c r="J277" s="506"/>
      <c r="K277" s="506">
        <v>701</v>
      </c>
      <c r="L277" s="510"/>
      <c r="M277" s="510"/>
      <c r="N277" s="506"/>
      <c r="O277" s="506"/>
      <c r="P277" s="510"/>
      <c r="Q277" s="510"/>
      <c r="R277" s="527"/>
      <c r="S277" s="511"/>
    </row>
    <row r="278" spans="1:19" ht="14.4" customHeight="1" x14ac:dyDescent="0.3">
      <c r="A278" s="505" t="s">
        <v>1847</v>
      </c>
      <c r="B278" s="506" t="s">
        <v>1882</v>
      </c>
      <c r="C278" s="506" t="s">
        <v>457</v>
      </c>
      <c r="D278" s="506" t="s">
        <v>1839</v>
      </c>
      <c r="E278" s="506" t="s">
        <v>1849</v>
      </c>
      <c r="F278" s="506" t="s">
        <v>1885</v>
      </c>
      <c r="G278" s="506" t="s">
        <v>1886</v>
      </c>
      <c r="H278" s="510">
        <v>7</v>
      </c>
      <c r="I278" s="510">
        <v>987</v>
      </c>
      <c r="J278" s="506"/>
      <c r="K278" s="506">
        <v>141</v>
      </c>
      <c r="L278" s="510"/>
      <c r="M278" s="510"/>
      <c r="N278" s="506"/>
      <c r="O278" s="506"/>
      <c r="P278" s="510"/>
      <c r="Q278" s="510"/>
      <c r="R278" s="527"/>
      <c r="S278" s="511"/>
    </row>
    <row r="279" spans="1:19" ht="14.4" customHeight="1" x14ac:dyDescent="0.3">
      <c r="A279" s="505" t="s">
        <v>1847</v>
      </c>
      <c r="B279" s="506" t="s">
        <v>1882</v>
      </c>
      <c r="C279" s="506" t="s">
        <v>457</v>
      </c>
      <c r="D279" s="506" t="s">
        <v>1839</v>
      </c>
      <c r="E279" s="506" t="s">
        <v>1849</v>
      </c>
      <c r="F279" s="506" t="s">
        <v>1862</v>
      </c>
      <c r="G279" s="506" t="s">
        <v>1863</v>
      </c>
      <c r="H279" s="510">
        <v>1</v>
      </c>
      <c r="I279" s="510">
        <v>33.33</v>
      </c>
      <c r="J279" s="506"/>
      <c r="K279" s="506">
        <v>33.33</v>
      </c>
      <c r="L279" s="510"/>
      <c r="M279" s="510"/>
      <c r="N279" s="506"/>
      <c r="O279" s="506"/>
      <c r="P279" s="510"/>
      <c r="Q279" s="510"/>
      <c r="R279" s="527"/>
      <c r="S279" s="511"/>
    </row>
    <row r="280" spans="1:19" ht="14.4" customHeight="1" x14ac:dyDescent="0.3">
      <c r="A280" s="505" t="s">
        <v>1847</v>
      </c>
      <c r="B280" s="506" t="s">
        <v>1882</v>
      </c>
      <c r="C280" s="506" t="s">
        <v>457</v>
      </c>
      <c r="D280" s="506" t="s">
        <v>1839</v>
      </c>
      <c r="E280" s="506" t="s">
        <v>1849</v>
      </c>
      <c r="F280" s="506" t="s">
        <v>1893</v>
      </c>
      <c r="G280" s="506" t="s">
        <v>1894</v>
      </c>
      <c r="H280" s="510">
        <v>1</v>
      </c>
      <c r="I280" s="510">
        <v>345</v>
      </c>
      <c r="J280" s="506"/>
      <c r="K280" s="506">
        <v>345</v>
      </c>
      <c r="L280" s="510"/>
      <c r="M280" s="510"/>
      <c r="N280" s="506"/>
      <c r="O280" s="506"/>
      <c r="P280" s="510"/>
      <c r="Q280" s="510"/>
      <c r="R280" s="527"/>
      <c r="S280" s="511"/>
    </row>
    <row r="281" spans="1:19" ht="14.4" customHeight="1" x14ac:dyDescent="0.3">
      <c r="A281" s="505" t="s">
        <v>1847</v>
      </c>
      <c r="B281" s="506" t="s">
        <v>1882</v>
      </c>
      <c r="C281" s="506" t="s">
        <v>457</v>
      </c>
      <c r="D281" s="506" t="s">
        <v>1839</v>
      </c>
      <c r="E281" s="506" t="s">
        <v>1849</v>
      </c>
      <c r="F281" s="506" t="s">
        <v>1874</v>
      </c>
      <c r="G281" s="506" t="s">
        <v>1875</v>
      </c>
      <c r="H281" s="510">
        <v>1</v>
      </c>
      <c r="I281" s="510">
        <v>223</v>
      </c>
      <c r="J281" s="506"/>
      <c r="K281" s="506">
        <v>223</v>
      </c>
      <c r="L281" s="510"/>
      <c r="M281" s="510"/>
      <c r="N281" s="506"/>
      <c r="O281" s="506"/>
      <c r="P281" s="510"/>
      <c r="Q281" s="510"/>
      <c r="R281" s="527"/>
      <c r="S281" s="511"/>
    </row>
    <row r="282" spans="1:19" ht="14.4" customHeight="1" x14ac:dyDescent="0.3">
      <c r="A282" s="505" t="s">
        <v>1847</v>
      </c>
      <c r="B282" s="506" t="s">
        <v>1882</v>
      </c>
      <c r="C282" s="506" t="s">
        <v>457</v>
      </c>
      <c r="D282" s="506" t="s">
        <v>1839</v>
      </c>
      <c r="E282" s="506" t="s">
        <v>1849</v>
      </c>
      <c r="F282" s="506" t="s">
        <v>1876</v>
      </c>
      <c r="G282" s="506" t="s">
        <v>1877</v>
      </c>
      <c r="H282" s="510">
        <v>1</v>
      </c>
      <c r="I282" s="510">
        <v>77</v>
      </c>
      <c r="J282" s="506"/>
      <c r="K282" s="506">
        <v>77</v>
      </c>
      <c r="L282" s="510"/>
      <c r="M282" s="510"/>
      <c r="N282" s="506"/>
      <c r="O282" s="506"/>
      <c r="P282" s="510"/>
      <c r="Q282" s="510"/>
      <c r="R282" s="527"/>
      <c r="S282" s="511"/>
    </row>
    <row r="283" spans="1:19" ht="14.4" customHeight="1" x14ac:dyDescent="0.3">
      <c r="A283" s="505" t="s">
        <v>1847</v>
      </c>
      <c r="B283" s="506" t="s">
        <v>1882</v>
      </c>
      <c r="C283" s="506" t="s">
        <v>457</v>
      </c>
      <c r="D283" s="506" t="s">
        <v>495</v>
      </c>
      <c r="E283" s="506" t="s">
        <v>1849</v>
      </c>
      <c r="F283" s="506" t="s">
        <v>1852</v>
      </c>
      <c r="G283" s="506" t="s">
        <v>1853</v>
      </c>
      <c r="H283" s="510"/>
      <c r="I283" s="510"/>
      <c r="J283" s="506"/>
      <c r="K283" s="506"/>
      <c r="L283" s="510">
        <v>1</v>
      </c>
      <c r="M283" s="510">
        <v>37</v>
      </c>
      <c r="N283" s="506">
        <v>1</v>
      </c>
      <c r="O283" s="506">
        <v>37</v>
      </c>
      <c r="P283" s="510"/>
      <c r="Q283" s="510"/>
      <c r="R283" s="527"/>
      <c r="S283" s="511"/>
    </row>
    <row r="284" spans="1:19" ht="14.4" customHeight="1" x14ac:dyDescent="0.3">
      <c r="A284" s="505" t="s">
        <v>1847</v>
      </c>
      <c r="B284" s="506" t="s">
        <v>1882</v>
      </c>
      <c r="C284" s="506" t="s">
        <v>457</v>
      </c>
      <c r="D284" s="506" t="s">
        <v>495</v>
      </c>
      <c r="E284" s="506" t="s">
        <v>1849</v>
      </c>
      <c r="F284" s="506" t="s">
        <v>1885</v>
      </c>
      <c r="G284" s="506" t="s">
        <v>1886</v>
      </c>
      <c r="H284" s="510">
        <v>12</v>
      </c>
      <c r="I284" s="510">
        <v>1692</v>
      </c>
      <c r="J284" s="506">
        <v>1.2</v>
      </c>
      <c r="K284" s="506">
        <v>141</v>
      </c>
      <c r="L284" s="510">
        <v>10</v>
      </c>
      <c r="M284" s="510">
        <v>1410</v>
      </c>
      <c r="N284" s="506">
        <v>1</v>
      </c>
      <c r="O284" s="506">
        <v>141</v>
      </c>
      <c r="P284" s="510">
        <v>3</v>
      </c>
      <c r="Q284" s="510">
        <v>426</v>
      </c>
      <c r="R284" s="527">
        <v>0.30212765957446808</v>
      </c>
      <c r="S284" s="511">
        <v>142</v>
      </c>
    </row>
    <row r="285" spans="1:19" ht="14.4" customHeight="1" x14ac:dyDescent="0.3">
      <c r="A285" s="505" t="s">
        <v>1847</v>
      </c>
      <c r="B285" s="506" t="s">
        <v>1882</v>
      </c>
      <c r="C285" s="506" t="s">
        <v>457</v>
      </c>
      <c r="D285" s="506" t="s">
        <v>495</v>
      </c>
      <c r="E285" s="506" t="s">
        <v>1849</v>
      </c>
      <c r="F285" s="506" t="s">
        <v>1893</v>
      </c>
      <c r="G285" s="506" t="s">
        <v>1894</v>
      </c>
      <c r="H285" s="510">
        <v>3</v>
      </c>
      <c r="I285" s="510">
        <v>1035</v>
      </c>
      <c r="J285" s="506">
        <v>0.27193904361534421</v>
      </c>
      <c r="K285" s="506">
        <v>345</v>
      </c>
      <c r="L285" s="510">
        <v>11</v>
      </c>
      <c r="M285" s="510">
        <v>3806</v>
      </c>
      <c r="N285" s="506">
        <v>1</v>
      </c>
      <c r="O285" s="506">
        <v>346</v>
      </c>
      <c r="P285" s="510">
        <v>8</v>
      </c>
      <c r="Q285" s="510">
        <v>2800</v>
      </c>
      <c r="R285" s="527">
        <v>0.73568050446663158</v>
      </c>
      <c r="S285" s="511">
        <v>350</v>
      </c>
    </row>
    <row r="286" spans="1:19" ht="14.4" customHeight="1" x14ac:dyDescent="0.3">
      <c r="A286" s="505" t="s">
        <v>1847</v>
      </c>
      <c r="B286" s="506" t="s">
        <v>1882</v>
      </c>
      <c r="C286" s="506" t="s">
        <v>457</v>
      </c>
      <c r="D286" s="506" t="s">
        <v>495</v>
      </c>
      <c r="E286" s="506" t="s">
        <v>1849</v>
      </c>
      <c r="F286" s="506" t="s">
        <v>1874</v>
      </c>
      <c r="G286" s="506" t="s">
        <v>1875</v>
      </c>
      <c r="H286" s="510"/>
      <c r="I286" s="510"/>
      <c r="J286" s="506"/>
      <c r="K286" s="506"/>
      <c r="L286" s="510"/>
      <c r="M286" s="510"/>
      <c r="N286" s="506"/>
      <c r="O286" s="506"/>
      <c r="P286" s="510">
        <v>1</v>
      </c>
      <c r="Q286" s="510">
        <v>226</v>
      </c>
      <c r="R286" s="527"/>
      <c r="S286" s="511">
        <v>226</v>
      </c>
    </row>
    <row r="287" spans="1:19" ht="14.4" customHeight="1" x14ac:dyDescent="0.3">
      <c r="A287" s="505" t="s">
        <v>1847</v>
      </c>
      <c r="B287" s="506" t="s">
        <v>1882</v>
      </c>
      <c r="C287" s="506" t="s">
        <v>457</v>
      </c>
      <c r="D287" s="506" t="s">
        <v>1841</v>
      </c>
      <c r="E287" s="506" t="s">
        <v>1849</v>
      </c>
      <c r="F287" s="506" t="s">
        <v>1885</v>
      </c>
      <c r="G287" s="506" t="s">
        <v>1886</v>
      </c>
      <c r="H287" s="510">
        <v>23</v>
      </c>
      <c r="I287" s="510">
        <v>3243</v>
      </c>
      <c r="J287" s="506"/>
      <c r="K287" s="506">
        <v>141</v>
      </c>
      <c r="L287" s="510"/>
      <c r="M287" s="510"/>
      <c r="N287" s="506"/>
      <c r="O287" s="506"/>
      <c r="P287" s="510"/>
      <c r="Q287" s="510"/>
      <c r="R287" s="527"/>
      <c r="S287" s="511"/>
    </row>
    <row r="288" spans="1:19" ht="14.4" customHeight="1" x14ac:dyDescent="0.3">
      <c r="A288" s="505" t="s">
        <v>1847</v>
      </c>
      <c r="B288" s="506" t="s">
        <v>1882</v>
      </c>
      <c r="C288" s="506" t="s">
        <v>457</v>
      </c>
      <c r="D288" s="506" t="s">
        <v>1841</v>
      </c>
      <c r="E288" s="506" t="s">
        <v>1849</v>
      </c>
      <c r="F288" s="506" t="s">
        <v>1887</v>
      </c>
      <c r="G288" s="506" t="s">
        <v>1888</v>
      </c>
      <c r="H288" s="510">
        <v>28</v>
      </c>
      <c r="I288" s="510">
        <v>26796</v>
      </c>
      <c r="J288" s="506"/>
      <c r="K288" s="506">
        <v>957</v>
      </c>
      <c r="L288" s="510"/>
      <c r="M288" s="510"/>
      <c r="N288" s="506"/>
      <c r="O288" s="506"/>
      <c r="P288" s="510"/>
      <c r="Q288" s="510"/>
      <c r="R288" s="527"/>
      <c r="S288" s="511"/>
    </row>
    <row r="289" spans="1:19" ht="14.4" customHeight="1" x14ac:dyDescent="0.3">
      <c r="A289" s="505" t="s">
        <v>1847</v>
      </c>
      <c r="B289" s="506" t="s">
        <v>1882</v>
      </c>
      <c r="C289" s="506" t="s">
        <v>457</v>
      </c>
      <c r="D289" s="506" t="s">
        <v>1841</v>
      </c>
      <c r="E289" s="506" t="s">
        <v>1849</v>
      </c>
      <c r="F289" s="506" t="s">
        <v>1864</v>
      </c>
      <c r="G289" s="506" t="s">
        <v>1865</v>
      </c>
      <c r="H289" s="510">
        <v>3</v>
      </c>
      <c r="I289" s="510">
        <v>111</v>
      </c>
      <c r="J289" s="506"/>
      <c r="K289" s="506">
        <v>37</v>
      </c>
      <c r="L289" s="510"/>
      <c r="M289" s="510"/>
      <c r="N289" s="506"/>
      <c r="O289" s="506"/>
      <c r="P289" s="510"/>
      <c r="Q289" s="510"/>
      <c r="R289" s="527"/>
      <c r="S289" s="511"/>
    </row>
    <row r="290" spans="1:19" ht="14.4" customHeight="1" x14ac:dyDescent="0.3">
      <c r="A290" s="505" t="s">
        <v>1847</v>
      </c>
      <c r="B290" s="506" t="s">
        <v>1882</v>
      </c>
      <c r="C290" s="506" t="s">
        <v>457</v>
      </c>
      <c r="D290" s="506" t="s">
        <v>1841</v>
      </c>
      <c r="E290" s="506" t="s">
        <v>1849</v>
      </c>
      <c r="F290" s="506" t="s">
        <v>1893</v>
      </c>
      <c r="G290" s="506" t="s">
        <v>1894</v>
      </c>
      <c r="H290" s="510">
        <v>7</v>
      </c>
      <c r="I290" s="510">
        <v>2415</v>
      </c>
      <c r="J290" s="506"/>
      <c r="K290" s="506">
        <v>345</v>
      </c>
      <c r="L290" s="510"/>
      <c r="M290" s="510"/>
      <c r="N290" s="506"/>
      <c r="O290" s="506"/>
      <c r="P290" s="510"/>
      <c r="Q290" s="510"/>
      <c r="R290" s="527"/>
      <c r="S290" s="511"/>
    </row>
    <row r="291" spans="1:19" ht="14.4" customHeight="1" x14ac:dyDescent="0.3">
      <c r="A291" s="505" t="s">
        <v>1847</v>
      </c>
      <c r="B291" s="506" t="s">
        <v>1882</v>
      </c>
      <c r="C291" s="506" t="s">
        <v>457</v>
      </c>
      <c r="D291" s="506" t="s">
        <v>1841</v>
      </c>
      <c r="E291" s="506" t="s">
        <v>1849</v>
      </c>
      <c r="F291" s="506" t="s">
        <v>1878</v>
      </c>
      <c r="G291" s="506" t="s">
        <v>1879</v>
      </c>
      <c r="H291" s="510">
        <v>1</v>
      </c>
      <c r="I291" s="510">
        <v>59</v>
      </c>
      <c r="J291" s="506"/>
      <c r="K291" s="506">
        <v>59</v>
      </c>
      <c r="L291" s="510"/>
      <c r="M291" s="510"/>
      <c r="N291" s="506"/>
      <c r="O291" s="506"/>
      <c r="P291" s="510"/>
      <c r="Q291" s="510"/>
      <c r="R291" s="527"/>
      <c r="S291" s="511"/>
    </row>
    <row r="292" spans="1:19" ht="14.4" customHeight="1" x14ac:dyDescent="0.3">
      <c r="A292" s="505" t="s">
        <v>1847</v>
      </c>
      <c r="B292" s="506" t="s">
        <v>1882</v>
      </c>
      <c r="C292" s="506" t="s">
        <v>457</v>
      </c>
      <c r="D292" s="506" t="s">
        <v>496</v>
      </c>
      <c r="E292" s="506" t="s">
        <v>1849</v>
      </c>
      <c r="F292" s="506" t="s">
        <v>1852</v>
      </c>
      <c r="G292" s="506" t="s">
        <v>1853</v>
      </c>
      <c r="H292" s="510">
        <v>18</v>
      </c>
      <c r="I292" s="510">
        <v>666</v>
      </c>
      <c r="J292" s="506">
        <v>0.2857142857142857</v>
      </c>
      <c r="K292" s="506">
        <v>37</v>
      </c>
      <c r="L292" s="510">
        <v>63</v>
      </c>
      <c r="M292" s="510">
        <v>2331</v>
      </c>
      <c r="N292" s="506">
        <v>1</v>
      </c>
      <c r="O292" s="506">
        <v>37</v>
      </c>
      <c r="P292" s="510">
        <v>51</v>
      </c>
      <c r="Q292" s="510">
        <v>1938</v>
      </c>
      <c r="R292" s="527">
        <v>0.83140283140283144</v>
      </c>
      <c r="S292" s="511">
        <v>38</v>
      </c>
    </row>
    <row r="293" spans="1:19" ht="14.4" customHeight="1" x14ac:dyDescent="0.3">
      <c r="A293" s="505" t="s">
        <v>1847</v>
      </c>
      <c r="B293" s="506" t="s">
        <v>1882</v>
      </c>
      <c r="C293" s="506" t="s">
        <v>457</v>
      </c>
      <c r="D293" s="506" t="s">
        <v>496</v>
      </c>
      <c r="E293" s="506" t="s">
        <v>1849</v>
      </c>
      <c r="F293" s="506" t="s">
        <v>1883</v>
      </c>
      <c r="G293" s="506" t="s">
        <v>1884</v>
      </c>
      <c r="H293" s="510">
        <v>8</v>
      </c>
      <c r="I293" s="510">
        <v>5608</v>
      </c>
      <c r="J293" s="506">
        <v>0.49928774928774927</v>
      </c>
      <c r="K293" s="506">
        <v>701</v>
      </c>
      <c r="L293" s="510">
        <v>16</v>
      </c>
      <c r="M293" s="510">
        <v>11232</v>
      </c>
      <c r="N293" s="506">
        <v>1</v>
      </c>
      <c r="O293" s="506">
        <v>702</v>
      </c>
      <c r="P293" s="510">
        <v>11</v>
      </c>
      <c r="Q293" s="510">
        <v>7777</v>
      </c>
      <c r="R293" s="527">
        <v>0.69239672364672367</v>
      </c>
      <c r="S293" s="511">
        <v>707</v>
      </c>
    </row>
    <row r="294" spans="1:19" ht="14.4" customHeight="1" x14ac:dyDescent="0.3">
      <c r="A294" s="505" t="s">
        <v>1847</v>
      </c>
      <c r="B294" s="506" t="s">
        <v>1882</v>
      </c>
      <c r="C294" s="506" t="s">
        <v>457</v>
      </c>
      <c r="D294" s="506" t="s">
        <v>496</v>
      </c>
      <c r="E294" s="506" t="s">
        <v>1849</v>
      </c>
      <c r="F294" s="506" t="s">
        <v>1885</v>
      </c>
      <c r="G294" s="506" t="s">
        <v>1886</v>
      </c>
      <c r="H294" s="510">
        <v>143</v>
      </c>
      <c r="I294" s="510">
        <v>20163</v>
      </c>
      <c r="J294" s="506">
        <v>0.7857142857142857</v>
      </c>
      <c r="K294" s="506">
        <v>141</v>
      </c>
      <c r="L294" s="510">
        <v>182</v>
      </c>
      <c r="M294" s="510">
        <v>25662</v>
      </c>
      <c r="N294" s="506">
        <v>1</v>
      </c>
      <c r="O294" s="506">
        <v>141</v>
      </c>
      <c r="P294" s="510">
        <v>209</v>
      </c>
      <c r="Q294" s="510">
        <v>29678</v>
      </c>
      <c r="R294" s="527">
        <v>1.1564959862832203</v>
      </c>
      <c r="S294" s="511">
        <v>142</v>
      </c>
    </row>
    <row r="295" spans="1:19" ht="14.4" customHeight="1" x14ac:dyDescent="0.3">
      <c r="A295" s="505" t="s">
        <v>1847</v>
      </c>
      <c r="B295" s="506" t="s">
        <v>1882</v>
      </c>
      <c r="C295" s="506" t="s">
        <v>457</v>
      </c>
      <c r="D295" s="506" t="s">
        <v>496</v>
      </c>
      <c r="E295" s="506" t="s">
        <v>1849</v>
      </c>
      <c r="F295" s="506" t="s">
        <v>1887</v>
      </c>
      <c r="G295" s="506" t="s">
        <v>1888</v>
      </c>
      <c r="H295" s="510">
        <v>33</v>
      </c>
      <c r="I295" s="510">
        <v>31581</v>
      </c>
      <c r="J295" s="506">
        <v>0.47776164110011798</v>
      </c>
      <c r="K295" s="506">
        <v>957</v>
      </c>
      <c r="L295" s="510">
        <v>69</v>
      </c>
      <c r="M295" s="510">
        <v>66102</v>
      </c>
      <c r="N295" s="506">
        <v>1</v>
      </c>
      <c r="O295" s="506">
        <v>958</v>
      </c>
      <c r="P295" s="510">
        <v>62</v>
      </c>
      <c r="Q295" s="510">
        <v>59706</v>
      </c>
      <c r="R295" s="527">
        <v>0.9032404465825542</v>
      </c>
      <c r="S295" s="511">
        <v>963</v>
      </c>
    </row>
    <row r="296" spans="1:19" ht="14.4" customHeight="1" x14ac:dyDescent="0.3">
      <c r="A296" s="505" t="s">
        <v>1847</v>
      </c>
      <c r="B296" s="506" t="s">
        <v>1882</v>
      </c>
      <c r="C296" s="506" t="s">
        <v>457</v>
      </c>
      <c r="D296" s="506" t="s">
        <v>496</v>
      </c>
      <c r="E296" s="506" t="s">
        <v>1849</v>
      </c>
      <c r="F296" s="506" t="s">
        <v>1862</v>
      </c>
      <c r="G296" s="506" t="s">
        <v>1863</v>
      </c>
      <c r="H296" s="510">
        <v>155</v>
      </c>
      <c r="I296" s="510">
        <v>5166.6299999999992</v>
      </c>
      <c r="J296" s="506">
        <v>0.48286442192307255</v>
      </c>
      <c r="K296" s="506">
        <v>33.333096774193542</v>
      </c>
      <c r="L296" s="510">
        <v>321</v>
      </c>
      <c r="M296" s="510">
        <v>10699.96</v>
      </c>
      <c r="N296" s="506">
        <v>1</v>
      </c>
      <c r="O296" s="506">
        <v>33.333208722741432</v>
      </c>
      <c r="P296" s="510">
        <v>276</v>
      </c>
      <c r="Q296" s="510">
        <v>9200</v>
      </c>
      <c r="R296" s="527">
        <v>0.85981629837868556</v>
      </c>
      <c r="S296" s="511">
        <v>33.333333333333336</v>
      </c>
    </row>
    <row r="297" spans="1:19" ht="14.4" customHeight="1" x14ac:dyDescent="0.3">
      <c r="A297" s="505" t="s">
        <v>1847</v>
      </c>
      <c r="B297" s="506" t="s">
        <v>1882</v>
      </c>
      <c r="C297" s="506" t="s">
        <v>457</v>
      </c>
      <c r="D297" s="506" t="s">
        <v>496</v>
      </c>
      <c r="E297" s="506" t="s">
        <v>1849</v>
      </c>
      <c r="F297" s="506" t="s">
        <v>1864</v>
      </c>
      <c r="G297" s="506" t="s">
        <v>1865</v>
      </c>
      <c r="H297" s="510">
        <v>1</v>
      </c>
      <c r="I297" s="510">
        <v>37</v>
      </c>
      <c r="J297" s="506">
        <v>0.1111111111111111</v>
      </c>
      <c r="K297" s="506">
        <v>37</v>
      </c>
      <c r="L297" s="510">
        <v>9</v>
      </c>
      <c r="M297" s="510">
        <v>333</v>
      </c>
      <c r="N297" s="506">
        <v>1</v>
      </c>
      <c r="O297" s="506">
        <v>37</v>
      </c>
      <c r="P297" s="510">
        <v>10</v>
      </c>
      <c r="Q297" s="510">
        <v>380</v>
      </c>
      <c r="R297" s="527">
        <v>1.1411411411411412</v>
      </c>
      <c r="S297" s="511">
        <v>38</v>
      </c>
    </row>
    <row r="298" spans="1:19" ht="14.4" customHeight="1" x14ac:dyDescent="0.3">
      <c r="A298" s="505" t="s">
        <v>1847</v>
      </c>
      <c r="B298" s="506" t="s">
        <v>1882</v>
      </c>
      <c r="C298" s="506" t="s">
        <v>457</v>
      </c>
      <c r="D298" s="506" t="s">
        <v>496</v>
      </c>
      <c r="E298" s="506" t="s">
        <v>1849</v>
      </c>
      <c r="F298" s="506" t="s">
        <v>1893</v>
      </c>
      <c r="G298" s="506" t="s">
        <v>1894</v>
      </c>
      <c r="H298" s="510">
        <v>31</v>
      </c>
      <c r="I298" s="510">
        <v>10695</v>
      </c>
      <c r="J298" s="506">
        <v>1.1039430222956235</v>
      </c>
      <c r="K298" s="506">
        <v>345</v>
      </c>
      <c r="L298" s="510">
        <v>28</v>
      </c>
      <c r="M298" s="510">
        <v>9688</v>
      </c>
      <c r="N298" s="506">
        <v>1</v>
      </c>
      <c r="O298" s="506">
        <v>346</v>
      </c>
      <c r="P298" s="510">
        <v>15</v>
      </c>
      <c r="Q298" s="510">
        <v>5250</v>
      </c>
      <c r="R298" s="527">
        <v>0.54190751445086704</v>
      </c>
      <c r="S298" s="511">
        <v>350</v>
      </c>
    </row>
    <row r="299" spans="1:19" ht="14.4" customHeight="1" x14ac:dyDescent="0.3">
      <c r="A299" s="505" t="s">
        <v>1847</v>
      </c>
      <c r="B299" s="506" t="s">
        <v>1882</v>
      </c>
      <c r="C299" s="506" t="s">
        <v>457</v>
      </c>
      <c r="D299" s="506" t="s">
        <v>496</v>
      </c>
      <c r="E299" s="506" t="s">
        <v>1849</v>
      </c>
      <c r="F299" s="506" t="s">
        <v>1872</v>
      </c>
      <c r="G299" s="506" t="s">
        <v>1873</v>
      </c>
      <c r="H299" s="510">
        <v>2</v>
      </c>
      <c r="I299" s="510">
        <v>148</v>
      </c>
      <c r="J299" s="506">
        <v>0.2857142857142857</v>
      </c>
      <c r="K299" s="506">
        <v>74</v>
      </c>
      <c r="L299" s="510">
        <v>7</v>
      </c>
      <c r="M299" s="510">
        <v>518</v>
      </c>
      <c r="N299" s="506">
        <v>1</v>
      </c>
      <c r="O299" s="506">
        <v>74</v>
      </c>
      <c r="P299" s="510">
        <v>14</v>
      </c>
      <c r="Q299" s="510">
        <v>1050</v>
      </c>
      <c r="R299" s="527">
        <v>2.0270270270270272</v>
      </c>
      <c r="S299" s="511">
        <v>75</v>
      </c>
    </row>
    <row r="300" spans="1:19" ht="14.4" customHeight="1" x14ac:dyDescent="0.3">
      <c r="A300" s="505" t="s">
        <v>1847</v>
      </c>
      <c r="B300" s="506" t="s">
        <v>1882</v>
      </c>
      <c r="C300" s="506" t="s">
        <v>457</v>
      </c>
      <c r="D300" s="506" t="s">
        <v>496</v>
      </c>
      <c r="E300" s="506" t="s">
        <v>1849</v>
      </c>
      <c r="F300" s="506" t="s">
        <v>1897</v>
      </c>
      <c r="G300" s="506" t="s">
        <v>1898</v>
      </c>
      <c r="H300" s="510">
        <v>26</v>
      </c>
      <c r="I300" s="510">
        <v>9230</v>
      </c>
      <c r="J300" s="506">
        <v>0.27083333333333331</v>
      </c>
      <c r="K300" s="506">
        <v>355</v>
      </c>
      <c r="L300" s="510">
        <v>96</v>
      </c>
      <c r="M300" s="510">
        <v>34080</v>
      </c>
      <c r="N300" s="506">
        <v>1</v>
      </c>
      <c r="O300" s="506">
        <v>355</v>
      </c>
      <c r="P300" s="510">
        <v>134</v>
      </c>
      <c r="Q300" s="510">
        <v>47972</v>
      </c>
      <c r="R300" s="527">
        <v>1.4076291079812207</v>
      </c>
      <c r="S300" s="511">
        <v>358</v>
      </c>
    </row>
    <row r="301" spans="1:19" ht="14.4" customHeight="1" x14ac:dyDescent="0.3">
      <c r="A301" s="505" t="s">
        <v>1847</v>
      </c>
      <c r="B301" s="506" t="s">
        <v>1882</v>
      </c>
      <c r="C301" s="506" t="s">
        <v>457</v>
      </c>
      <c r="D301" s="506" t="s">
        <v>496</v>
      </c>
      <c r="E301" s="506" t="s">
        <v>1849</v>
      </c>
      <c r="F301" s="506" t="s">
        <v>1874</v>
      </c>
      <c r="G301" s="506" t="s">
        <v>1875</v>
      </c>
      <c r="H301" s="510">
        <v>155</v>
      </c>
      <c r="I301" s="510">
        <v>34565</v>
      </c>
      <c r="J301" s="506">
        <v>0.47692307692307695</v>
      </c>
      <c r="K301" s="506">
        <v>223</v>
      </c>
      <c r="L301" s="510">
        <v>325</v>
      </c>
      <c r="M301" s="510">
        <v>72475</v>
      </c>
      <c r="N301" s="506">
        <v>1</v>
      </c>
      <c r="O301" s="506">
        <v>223</v>
      </c>
      <c r="P301" s="510">
        <v>279</v>
      </c>
      <c r="Q301" s="510">
        <v>63054</v>
      </c>
      <c r="R301" s="527">
        <v>0.87001034839599867</v>
      </c>
      <c r="S301" s="511">
        <v>226</v>
      </c>
    </row>
    <row r="302" spans="1:19" ht="14.4" customHeight="1" x14ac:dyDescent="0.3">
      <c r="A302" s="505" t="s">
        <v>1847</v>
      </c>
      <c r="B302" s="506" t="s">
        <v>1882</v>
      </c>
      <c r="C302" s="506" t="s">
        <v>457</v>
      </c>
      <c r="D302" s="506" t="s">
        <v>496</v>
      </c>
      <c r="E302" s="506" t="s">
        <v>1849</v>
      </c>
      <c r="F302" s="506" t="s">
        <v>1876</v>
      </c>
      <c r="G302" s="506" t="s">
        <v>1877</v>
      </c>
      <c r="H302" s="510">
        <v>155</v>
      </c>
      <c r="I302" s="510">
        <v>11935</v>
      </c>
      <c r="J302" s="506">
        <v>0.47692307692307695</v>
      </c>
      <c r="K302" s="506">
        <v>77</v>
      </c>
      <c r="L302" s="510">
        <v>325</v>
      </c>
      <c r="M302" s="510">
        <v>25025</v>
      </c>
      <c r="N302" s="506">
        <v>1</v>
      </c>
      <c r="O302" s="506">
        <v>77</v>
      </c>
      <c r="P302" s="510">
        <v>278</v>
      </c>
      <c r="Q302" s="510">
        <v>21684</v>
      </c>
      <c r="R302" s="527">
        <v>0.86649350649350654</v>
      </c>
      <c r="S302" s="511">
        <v>78</v>
      </c>
    </row>
    <row r="303" spans="1:19" ht="14.4" customHeight="1" x14ac:dyDescent="0.3">
      <c r="A303" s="505" t="s">
        <v>1847</v>
      </c>
      <c r="B303" s="506" t="s">
        <v>1882</v>
      </c>
      <c r="C303" s="506" t="s">
        <v>457</v>
      </c>
      <c r="D303" s="506" t="s">
        <v>496</v>
      </c>
      <c r="E303" s="506" t="s">
        <v>1849</v>
      </c>
      <c r="F303" s="506" t="s">
        <v>1899</v>
      </c>
      <c r="G303" s="506" t="s">
        <v>1900</v>
      </c>
      <c r="H303" s="510">
        <v>121</v>
      </c>
      <c r="I303" s="510">
        <v>21417</v>
      </c>
      <c r="J303" s="506">
        <v>0.56488368412723533</v>
      </c>
      <c r="K303" s="506">
        <v>177</v>
      </c>
      <c r="L303" s="510">
        <v>213</v>
      </c>
      <c r="M303" s="510">
        <v>37914</v>
      </c>
      <c r="N303" s="506">
        <v>1</v>
      </c>
      <c r="O303" s="506">
        <v>178</v>
      </c>
      <c r="P303" s="510">
        <v>132</v>
      </c>
      <c r="Q303" s="510">
        <v>23628</v>
      </c>
      <c r="R303" s="527">
        <v>0.62319987339768956</v>
      </c>
      <c r="S303" s="511">
        <v>179</v>
      </c>
    </row>
    <row r="304" spans="1:19" ht="14.4" customHeight="1" x14ac:dyDescent="0.3">
      <c r="A304" s="505" t="s">
        <v>1847</v>
      </c>
      <c r="B304" s="506" t="s">
        <v>1882</v>
      </c>
      <c r="C304" s="506" t="s">
        <v>457</v>
      </c>
      <c r="D304" s="506" t="s">
        <v>496</v>
      </c>
      <c r="E304" s="506" t="s">
        <v>1849</v>
      </c>
      <c r="F304" s="506" t="s">
        <v>1878</v>
      </c>
      <c r="G304" s="506" t="s">
        <v>1879</v>
      </c>
      <c r="H304" s="510"/>
      <c r="I304" s="510"/>
      <c r="J304" s="506"/>
      <c r="K304" s="506"/>
      <c r="L304" s="510">
        <v>4</v>
      </c>
      <c r="M304" s="510">
        <v>236</v>
      </c>
      <c r="N304" s="506">
        <v>1</v>
      </c>
      <c r="O304" s="506">
        <v>59</v>
      </c>
      <c r="P304" s="510">
        <v>8</v>
      </c>
      <c r="Q304" s="510">
        <v>488</v>
      </c>
      <c r="R304" s="527">
        <v>2.0677966101694913</v>
      </c>
      <c r="S304" s="511">
        <v>61</v>
      </c>
    </row>
    <row r="305" spans="1:19" ht="14.4" customHeight="1" x14ac:dyDescent="0.3">
      <c r="A305" s="505" t="s">
        <v>1847</v>
      </c>
      <c r="B305" s="506" t="s">
        <v>1882</v>
      </c>
      <c r="C305" s="506" t="s">
        <v>457</v>
      </c>
      <c r="D305" s="506" t="s">
        <v>497</v>
      </c>
      <c r="E305" s="506" t="s">
        <v>1849</v>
      </c>
      <c r="F305" s="506" t="s">
        <v>1852</v>
      </c>
      <c r="G305" s="506" t="s">
        <v>1853</v>
      </c>
      <c r="H305" s="510"/>
      <c r="I305" s="510"/>
      <c r="J305" s="506"/>
      <c r="K305" s="506"/>
      <c r="L305" s="510">
        <v>13</v>
      </c>
      <c r="M305" s="510">
        <v>481</v>
      </c>
      <c r="N305" s="506">
        <v>1</v>
      </c>
      <c r="O305" s="506">
        <v>37</v>
      </c>
      <c r="P305" s="510">
        <v>43</v>
      </c>
      <c r="Q305" s="510">
        <v>1634</v>
      </c>
      <c r="R305" s="527">
        <v>3.3970893970893972</v>
      </c>
      <c r="S305" s="511">
        <v>38</v>
      </c>
    </row>
    <row r="306" spans="1:19" ht="14.4" customHeight="1" x14ac:dyDescent="0.3">
      <c r="A306" s="505" t="s">
        <v>1847</v>
      </c>
      <c r="B306" s="506" t="s">
        <v>1882</v>
      </c>
      <c r="C306" s="506" t="s">
        <v>457</v>
      </c>
      <c r="D306" s="506" t="s">
        <v>497</v>
      </c>
      <c r="E306" s="506" t="s">
        <v>1849</v>
      </c>
      <c r="F306" s="506" t="s">
        <v>1883</v>
      </c>
      <c r="G306" s="506" t="s">
        <v>1884</v>
      </c>
      <c r="H306" s="510"/>
      <c r="I306" s="510"/>
      <c r="J306" s="506"/>
      <c r="K306" s="506"/>
      <c r="L306" s="510">
        <v>2</v>
      </c>
      <c r="M306" s="510">
        <v>1404</v>
      </c>
      <c r="N306" s="506">
        <v>1</v>
      </c>
      <c r="O306" s="506">
        <v>702</v>
      </c>
      <c r="P306" s="510">
        <v>1</v>
      </c>
      <c r="Q306" s="510">
        <v>707</v>
      </c>
      <c r="R306" s="527">
        <v>0.50356125356125359</v>
      </c>
      <c r="S306" s="511">
        <v>707</v>
      </c>
    </row>
    <row r="307" spans="1:19" ht="14.4" customHeight="1" x14ac:dyDescent="0.3">
      <c r="A307" s="505" t="s">
        <v>1847</v>
      </c>
      <c r="B307" s="506" t="s">
        <v>1882</v>
      </c>
      <c r="C307" s="506" t="s">
        <v>457</v>
      </c>
      <c r="D307" s="506" t="s">
        <v>497</v>
      </c>
      <c r="E307" s="506" t="s">
        <v>1849</v>
      </c>
      <c r="F307" s="506" t="s">
        <v>1885</v>
      </c>
      <c r="G307" s="506" t="s">
        <v>1886</v>
      </c>
      <c r="H307" s="510"/>
      <c r="I307" s="510"/>
      <c r="J307" s="506"/>
      <c r="K307" s="506"/>
      <c r="L307" s="510">
        <v>18</v>
      </c>
      <c r="M307" s="510">
        <v>2538</v>
      </c>
      <c r="N307" s="506">
        <v>1</v>
      </c>
      <c r="O307" s="506">
        <v>141</v>
      </c>
      <c r="P307" s="510">
        <v>46</v>
      </c>
      <c r="Q307" s="510">
        <v>6532</v>
      </c>
      <c r="R307" s="527">
        <v>2.5736800630417651</v>
      </c>
      <c r="S307" s="511">
        <v>142</v>
      </c>
    </row>
    <row r="308" spans="1:19" ht="14.4" customHeight="1" x14ac:dyDescent="0.3">
      <c r="A308" s="505" t="s">
        <v>1847</v>
      </c>
      <c r="B308" s="506" t="s">
        <v>1882</v>
      </c>
      <c r="C308" s="506" t="s">
        <v>457</v>
      </c>
      <c r="D308" s="506" t="s">
        <v>497</v>
      </c>
      <c r="E308" s="506" t="s">
        <v>1849</v>
      </c>
      <c r="F308" s="506" t="s">
        <v>1887</v>
      </c>
      <c r="G308" s="506" t="s">
        <v>1888</v>
      </c>
      <c r="H308" s="510"/>
      <c r="I308" s="510"/>
      <c r="J308" s="506"/>
      <c r="K308" s="506"/>
      <c r="L308" s="510"/>
      <c r="M308" s="510"/>
      <c r="N308" s="506"/>
      <c r="O308" s="506"/>
      <c r="P308" s="510">
        <v>10</v>
      </c>
      <c r="Q308" s="510">
        <v>9630</v>
      </c>
      <c r="R308" s="527"/>
      <c r="S308" s="511">
        <v>963</v>
      </c>
    </row>
    <row r="309" spans="1:19" ht="14.4" customHeight="1" x14ac:dyDescent="0.3">
      <c r="A309" s="505" t="s">
        <v>1847</v>
      </c>
      <c r="B309" s="506" t="s">
        <v>1882</v>
      </c>
      <c r="C309" s="506" t="s">
        <v>457</v>
      </c>
      <c r="D309" s="506" t="s">
        <v>497</v>
      </c>
      <c r="E309" s="506" t="s">
        <v>1849</v>
      </c>
      <c r="F309" s="506" t="s">
        <v>1862</v>
      </c>
      <c r="G309" s="506" t="s">
        <v>1863</v>
      </c>
      <c r="H309" s="510"/>
      <c r="I309" s="510"/>
      <c r="J309" s="506"/>
      <c r="K309" s="506"/>
      <c r="L309" s="510">
        <v>20</v>
      </c>
      <c r="M309" s="510">
        <v>666.66</v>
      </c>
      <c r="N309" s="506">
        <v>1</v>
      </c>
      <c r="O309" s="506">
        <v>33.332999999999998</v>
      </c>
      <c r="P309" s="510">
        <v>6</v>
      </c>
      <c r="Q309" s="510">
        <v>200</v>
      </c>
      <c r="R309" s="527">
        <v>0.3000030000300003</v>
      </c>
      <c r="S309" s="511">
        <v>33.333333333333336</v>
      </c>
    </row>
    <row r="310" spans="1:19" ht="14.4" customHeight="1" x14ac:dyDescent="0.3">
      <c r="A310" s="505" t="s">
        <v>1847</v>
      </c>
      <c r="B310" s="506" t="s">
        <v>1882</v>
      </c>
      <c r="C310" s="506" t="s">
        <v>457</v>
      </c>
      <c r="D310" s="506" t="s">
        <v>497</v>
      </c>
      <c r="E310" s="506" t="s">
        <v>1849</v>
      </c>
      <c r="F310" s="506" t="s">
        <v>1864</v>
      </c>
      <c r="G310" s="506" t="s">
        <v>1865</v>
      </c>
      <c r="H310" s="510"/>
      <c r="I310" s="510"/>
      <c r="J310" s="506"/>
      <c r="K310" s="506"/>
      <c r="L310" s="510">
        <v>3</v>
      </c>
      <c r="M310" s="510">
        <v>111</v>
      </c>
      <c r="N310" s="506">
        <v>1</v>
      </c>
      <c r="O310" s="506">
        <v>37</v>
      </c>
      <c r="P310" s="510">
        <v>11</v>
      </c>
      <c r="Q310" s="510">
        <v>418</v>
      </c>
      <c r="R310" s="527">
        <v>3.7657657657657659</v>
      </c>
      <c r="S310" s="511">
        <v>38</v>
      </c>
    </row>
    <row r="311" spans="1:19" ht="14.4" customHeight="1" x14ac:dyDescent="0.3">
      <c r="A311" s="505" t="s">
        <v>1847</v>
      </c>
      <c r="B311" s="506" t="s">
        <v>1882</v>
      </c>
      <c r="C311" s="506" t="s">
        <v>457</v>
      </c>
      <c r="D311" s="506" t="s">
        <v>497</v>
      </c>
      <c r="E311" s="506" t="s">
        <v>1849</v>
      </c>
      <c r="F311" s="506" t="s">
        <v>1893</v>
      </c>
      <c r="G311" s="506" t="s">
        <v>1894</v>
      </c>
      <c r="H311" s="510"/>
      <c r="I311" s="510"/>
      <c r="J311" s="506"/>
      <c r="K311" s="506"/>
      <c r="L311" s="510">
        <v>14</v>
      </c>
      <c r="M311" s="510">
        <v>4844</v>
      </c>
      <c r="N311" s="506">
        <v>1</v>
      </c>
      <c r="O311" s="506">
        <v>346</v>
      </c>
      <c r="P311" s="510">
        <v>50</v>
      </c>
      <c r="Q311" s="510">
        <v>17500</v>
      </c>
      <c r="R311" s="527">
        <v>3.6127167630057802</v>
      </c>
      <c r="S311" s="511">
        <v>350</v>
      </c>
    </row>
    <row r="312" spans="1:19" ht="14.4" customHeight="1" x14ac:dyDescent="0.3">
      <c r="A312" s="505" t="s">
        <v>1847</v>
      </c>
      <c r="B312" s="506" t="s">
        <v>1882</v>
      </c>
      <c r="C312" s="506" t="s">
        <v>457</v>
      </c>
      <c r="D312" s="506" t="s">
        <v>497</v>
      </c>
      <c r="E312" s="506" t="s">
        <v>1849</v>
      </c>
      <c r="F312" s="506" t="s">
        <v>1897</v>
      </c>
      <c r="G312" s="506" t="s">
        <v>1898</v>
      </c>
      <c r="H312" s="510"/>
      <c r="I312" s="510"/>
      <c r="J312" s="506"/>
      <c r="K312" s="506"/>
      <c r="L312" s="510"/>
      <c r="M312" s="510"/>
      <c r="N312" s="506"/>
      <c r="O312" s="506"/>
      <c r="P312" s="510">
        <v>1</v>
      </c>
      <c r="Q312" s="510">
        <v>358</v>
      </c>
      <c r="R312" s="527"/>
      <c r="S312" s="511">
        <v>358</v>
      </c>
    </row>
    <row r="313" spans="1:19" ht="14.4" customHeight="1" x14ac:dyDescent="0.3">
      <c r="A313" s="505" t="s">
        <v>1847</v>
      </c>
      <c r="B313" s="506" t="s">
        <v>1882</v>
      </c>
      <c r="C313" s="506" t="s">
        <v>457</v>
      </c>
      <c r="D313" s="506" t="s">
        <v>497</v>
      </c>
      <c r="E313" s="506" t="s">
        <v>1849</v>
      </c>
      <c r="F313" s="506" t="s">
        <v>1874</v>
      </c>
      <c r="G313" s="506" t="s">
        <v>1875</v>
      </c>
      <c r="H313" s="510"/>
      <c r="I313" s="510"/>
      <c r="J313" s="506"/>
      <c r="K313" s="506"/>
      <c r="L313" s="510">
        <v>19</v>
      </c>
      <c r="M313" s="510">
        <v>4237</v>
      </c>
      <c r="N313" s="506">
        <v>1</v>
      </c>
      <c r="O313" s="506">
        <v>223</v>
      </c>
      <c r="P313" s="510">
        <v>8</v>
      </c>
      <c r="Q313" s="510">
        <v>1808</v>
      </c>
      <c r="R313" s="527">
        <v>0.42671701675713947</v>
      </c>
      <c r="S313" s="511">
        <v>226</v>
      </c>
    </row>
    <row r="314" spans="1:19" ht="14.4" customHeight="1" x14ac:dyDescent="0.3">
      <c r="A314" s="505" t="s">
        <v>1847</v>
      </c>
      <c r="B314" s="506" t="s">
        <v>1882</v>
      </c>
      <c r="C314" s="506" t="s">
        <v>457</v>
      </c>
      <c r="D314" s="506" t="s">
        <v>497</v>
      </c>
      <c r="E314" s="506" t="s">
        <v>1849</v>
      </c>
      <c r="F314" s="506" t="s">
        <v>1876</v>
      </c>
      <c r="G314" s="506" t="s">
        <v>1877</v>
      </c>
      <c r="H314" s="510"/>
      <c r="I314" s="510"/>
      <c r="J314" s="506"/>
      <c r="K314" s="506"/>
      <c r="L314" s="510">
        <v>19</v>
      </c>
      <c r="M314" s="510">
        <v>1463</v>
      </c>
      <c r="N314" s="506">
        <v>1</v>
      </c>
      <c r="O314" s="506">
        <v>77</v>
      </c>
      <c r="P314" s="510">
        <v>6</v>
      </c>
      <c r="Q314" s="510">
        <v>468</v>
      </c>
      <c r="R314" s="527">
        <v>0.31989063568010939</v>
      </c>
      <c r="S314" s="511">
        <v>78</v>
      </c>
    </row>
    <row r="315" spans="1:19" ht="14.4" customHeight="1" x14ac:dyDescent="0.3">
      <c r="A315" s="505" t="s">
        <v>1847</v>
      </c>
      <c r="B315" s="506" t="s">
        <v>1882</v>
      </c>
      <c r="C315" s="506" t="s">
        <v>457</v>
      </c>
      <c r="D315" s="506" t="s">
        <v>497</v>
      </c>
      <c r="E315" s="506" t="s">
        <v>1849</v>
      </c>
      <c r="F315" s="506" t="s">
        <v>1899</v>
      </c>
      <c r="G315" s="506" t="s">
        <v>1900</v>
      </c>
      <c r="H315" s="510"/>
      <c r="I315" s="510"/>
      <c r="J315" s="506"/>
      <c r="K315" s="506"/>
      <c r="L315" s="510">
        <v>18</v>
      </c>
      <c r="M315" s="510">
        <v>3204</v>
      </c>
      <c r="N315" s="506">
        <v>1</v>
      </c>
      <c r="O315" s="506">
        <v>178</v>
      </c>
      <c r="P315" s="510">
        <v>4</v>
      </c>
      <c r="Q315" s="510">
        <v>716</v>
      </c>
      <c r="R315" s="527">
        <v>0.22347066167290885</v>
      </c>
      <c r="S315" s="511">
        <v>179</v>
      </c>
    </row>
    <row r="316" spans="1:19" ht="14.4" customHeight="1" x14ac:dyDescent="0.3">
      <c r="A316" s="505" t="s">
        <v>1847</v>
      </c>
      <c r="B316" s="506" t="s">
        <v>1882</v>
      </c>
      <c r="C316" s="506" t="s">
        <v>457</v>
      </c>
      <c r="D316" s="506" t="s">
        <v>497</v>
      </c>
      <c r="E316" s="506" t="s">
        <v>1849</v>
      </c>
      <c r="F316" s="506" t="s">
        <v>1878</v>
      </c>
      <c r="G316" s="506" t="s">
        <v>1879</v>
      </c>
      <c r="H316" s="510"/>
      <c r="I316" s="510"/>
      <c r="J316" s="506"/>
      <c r="K316" s="506"/>
      <c r="L316" s="510">
        <v>2</v>
      </c>
      <c r="M316" s="510">
        <v>118</v>
      </c>
      <c r="N316" s="506">
        <v>1</v>
      </c>
      <c r="O316" s="506">
        <v>59</v>
      </c>
      <c r="P316" s="510">
        <v>9</v>
      </c>
      <c r="Q316" s="510">
        <v>549</v>
      </c>
      <c r="R316" s="527">
        <v>4.6525423728813555</v>
      </c>
      <c r="S316" s="511">
        <v>61</v>
      </c>
    </row>
    <row r="317" spans="1:19" ht="14.4" customHeight="1" x14ac:dyDescent="0.3">
      <c r="A317" s="505" t="s">
        <v>1847</v>
      </c>
      <c r="B317" s="506" t="s">
        <v>1882</v>
      </c>
      <c r="C317" s="506" t="s">
        <v>457</v>
      </c>
      <c r="D317" s="506" t="s">
        <v>1844</v>
      </c>
      <c r="E317" s="506" t="s">
        <v>1849</v>
      </c>
      <c r="F317" s="506" t="s">
        <v>1852</v>
      </c>
      <c r="G317" s="506" t="s">
        <v>1853</v>
      </c>
      <c r="H317" s="510">
        <v>1</v>
      </c>
      <c r="I317" s="510">
        <v>37</v>
      </c>
      <c r="J317" s="506"/>
      <c r="K317" s="506">
        <v>37</v>
      </c>
      <c r="L317" s="510"/>
      <c r="M317" s="510"/>
      <c r="N317" s="506"/>
      <c r="O317" s="506"/>
      <c r="P317" s="510"/>
      <c r="Q317" s="510"/>
      <c r="R317" s="527"/>
      <c r="S317" s="511"/>
    </row>
    <row r="318" spans="1:19" ht="14.4" customHeight="1" x14ac:dyDescent="0.3">
      <c r="A318" s="505" t="s">
        <v>1847</v>
      </c>
      <c r="B318" s="506" t="s">
        <v>1882</v>
      </c>
      <c r="C318" s="506" t="s">
        <v>457</v>
      </c>
      <c r="D318" s="506" t="s">
        <v>1844</v>
      </c>
      <c r="E318" s="506" t="s">
        <v>1849</v>
      </c>
      <c r="F318" s="506" t="s">
        <v>1885</v>
      </c>
      <c r="G318" s="506" t="s">
        <v>1886</v>
      </c>
      <c r="H318" s="510">
        <v>7</v>
      </c>
      <c r="I318" s="510">
        <v>987</v>
      </c>
      <c r="J318" s="506"/>
      <c r="K318" s="506">
        <v>141</v>
      </c>
      <c r="L318" s="510"/>
      <c r="M318" s="510"/>
      <c r="N318" s="506"/>
      <c r="O318" s="506"/>
      <c r="P318" s="510"/>
      <c r="Q318" s="510"/>
      <c r="R318" s="527"/>
      <c r="S318" s="511"/>
    </row>
    <row r="319" spans="1:19" ht="14.4" customHeight="1" x14ac:dyDescent="0.3">
      <c r="A319" s="505" t="s">
        <v>1847</v>
      </c>
      <c r="B319" s="506" t="s">
        <v>1882</v>
      </c>
      <c r="C319" s="506" t="s">
        <v>457</v>
      </c>
      <c r="D319" s="506" t="s">
        <v>1844</v>
      </c>
      <c r="E319" s="506" t="s">
        <v>1849</v>
      </c>
      <c r="F319" s="506" t="s">
        <v>1893</v>
      </c>
      <c r="G319" s="506" t="s">
        <v>1894</v>
      </c>
      <c r="H319" s="510">
        <v>12</v>
      </c>
      <c r="I319" s="510">
        <v>4140</v>
      </c>
      <c r="J319" s="506"/>
      <c r="K319" s="506">
        <v>345</v>
      </c>
      <c r="L319" s="510"/>
      <c r="M319" s="510"/>
      <c r="N319" s="506"/>
      <c r="O319" s="506"/>
      <c r="P319" s="510"/>
      <c r="Q319" s="510"/>
      <c r="R319" s="527"/>
      <c r="S319" s="511"/>
    </row>
    <row r="320" spans="1:19" ht="14.4" customHeight="1" x14ac:dyDescent="0.3">
      <c r="A320" s="505" t="s">
        <v>1847</v>
      </c>
      <c r="B320" s="506" t="s">
        <v>1882</v>
      </c>
      <c r="C320" s="506" t="s">
        <v>457</v>
      </c>
      <c r="D320" s="506" t="s">
        <v>1831</v>
      </c>
      <c r="E320" s="506" t="s">
        <v>1849</v>
      </c>
      <c r="F320" s="506" t="s">
        <v>1885</v>
      </c>
      <c r="G320" s="506" t="s">
        <v>1886</v>
      </c>
      <c r="H320" s="510"/>
      <c r="I320" s="510"/>
      <c r="J320" s="506"/>
      <c r="K320" s="506"/>
      <c r="L320" s="510">
        <v>3</v>
      </c>
      <c r="M320" s="510">
        <v>423</v>
      </c>
      <c r="N320" s="506">
        <v>1</v>
      </c>
      <c r="O320" s="506">
        <v>141</v>
      </c>
      <c r="P320" s="510"/>
      <c r="Q320" s="510"/>
      <c r="R320" s="527"/>
      <c r="S320" s="511"/>
    </row>
    <row r="321" spans="1:19" ht="14.4" customHeight="1" x14ac:dyDescent="0.3">
      <c r="A321" s="505" t="s">
        <v>1847</v>
      </c>
      <c r="B321" s="506" t="s">
        <v>1882</v>
      </c>
      <c r="C321" s="506" t="s">
        <v>457</v>
      </c>
      <c r="D321" s="506" t="s">
        <v>1831</v>
      </c>
      <c r="E321" s="506" t="s">
        <v>1849</v>
      </c>
      <c r="F321" s="506" t="s">
        <v>1862</v>
      </c>
      <c r="G321" s="506" t="s">
        <v>1863</v>
      </c>
      <c r="H321" s="510"/>
      <c r="I321" s="510"/>
      <c r="J321" s="506"/>
      <c r="K321" s="506"/>
      <c r="L321" s="510">
        <v>1</v>
      </c>
      <c r="M321" s="510">
        <v>33.33</v>
      </c>
      <c r="N321" s="506">
        <v>1</v>
      </c>
      <c r="O321" s="506">
        <v>33.33</v>
      </c>
      <c r="P321" s="510"/>
      <c r="Q321" s="510"/>
      <c r="R321" s="527"/>
      <c r="S321" s="511"/>
    </row>
    <row r="322" spans="1:19" ht="14.4" customHeight="1" x14ac:dyDescent="0.3">
      <c r="A322" s="505" t="s">
        <v>1847</v>
      </c>
      <c r="B322" s="506" t="s">
        <v>1882</v>
      </c>
      <c r="C322" s="506" t="s">
        <v>457</v>
      </c>
      <c r="D322" s="506" t="s">
        <v>1831</v>
      </c>
      <c r="E322" s="506" t="s">
        <v>1849</v>
      </c>
      <c r="F322" s="506" t="s">
        <v>1893</v>
      </c>
      <c r="G322" s="506" t="s">
        <v>1894</v>
      </c>
      <c r="H322" s="510"/>
      <c r="I322" s="510"/>
      <c r="J322" s="506"/>
      <c r="K322" s="506"/>
      <c r="L322" s="510">
        <v>8</v>
      </c>
      <c r="M322" s="510">
        <v>2768</v>
      </c>
      <c r="N322" s="506">
        <v>1</v>
      </c>
      <c r="O322" s="506">
        <v>346</v>
      </c>
      <c r="P322" s="510"/>
      <c r="Q322" s="510"/>
      <c r="R322" s="527"/>
      <c r="S322" s="511"/>
    </row>
    <row r="323" spans="1:19" ht="14.4" customHeight="1" x14ac:dyDescent="0.3">
      <c r="A323" s="505" t="s">
        <v>1847</v>
      </c>
      <c r="B323" s="506" t="s">
        <v>1882</v>
      </c>
      <c r="C323" s="506" t="s">
        <v>457</v>
      </c>
      <c r="D323" s="506" t="s">
        <v>1831</v>
      </c>
      <c r="E323" s="506" t="s">
        <v>1849</v>
      </c>
      <c r="F323" s="506" t="s">
        <v>1874</v>
      </c>
      <c r="G323" s="506" t="s">
        <v>1875</v>
      </c>
      <c r="H323" s="510"/>
      <c r="I323" s="510"/>
      <c r="J323" s="506"/>
      <c r="K323" s="506"/>
      <c r="L323" s="510">
        <v>1</v>
      </c>
      <c r="M323" s="510">
        <v>223</v>
      </c>
      <c r="N323" s="506">
        <v>1</v>
      </c>
      <c r="O323" s="506">
        <v>223</v>
      </c>
      <c r="P323" s="510"/>
      <c r="Q323" s="510"/>
      <c r="R323" s="527"/>
      <c r="S323" s="511"/>
    </row>
    <row r="324" spans="1:19" ht="14.4" customHeight="1" x14ac:dyDescent="0.3">
      <c r="A324" s="505" t="s">
        <v>1847</v>
      </c>
      <c r="B324" s="506" t="s">
        <v>1882</v>
      </c>
      <c r="C324" s="506" t="s">
        <v>457</v>
      </c>
      <c r="D324" s="506" t="s">
        <v>1831</v>
      </c>
      <c r="E324" s="506" t="s">
        <v>1849</v>
      </c>
      <c r="F324" s="506" t="s">
        <v>1876</v>
      </c>
      <c r="G324" s="506" t="s">
        <v>1877</v>
      </c>
      <c r="H324" s="510"/>
      <c r="I324" s="510"/>
      <c r="J324" s="506"/>
      <c r="K324" s="506"/>
      <c r="L324" s="510">
        <v>1</v>
      </c>
      <c r="M324" s="510">
        <v>77</v>
      </c>
      <c r="N324" s="506">
        <v>1</v>
      </c>
      <c r="O324" s="506">
        <v>77</v>
      </c>
      <c r="P324" s="510"/>
      <c r="Q324" s="510"/>
      <c r="R324" s="527"/>
      <c r="S324" s="511"/>
    </row>
    <row r="325" spans="1:19" ht="14.4" customHeight="1" x14ac:dyDescent="0.3">
      <c r="A325" s="505" t="s">
        <v>1847</v>
      </c>
      <c r="B325" s="506" t="s">
        <v>1882</v>
      </c>
      <c r="C325" s="506" t="s">
        <v>457</v>
      </c>
      <c r="D325" s="506" t="s">
        <v>1831</v>
      </c>
      <c r="E325" s="506" t="s">
        <v>1849</v>
      </c>
      <c r="F325" s="506" t="s">
        <v>1899</v>
      </c>
      <c r="G325" s="506" t="s">
        <v>1900</v>
      </c>
      <c r="H325" s="510"/>
      <c r="I325" s="510"/>
      <c r="J325" s="506"/>
      <c r="K325" s="506"/>
      <c r="L325" s="510">
        <v>1</v>
      </c>
      <c r="M325" s="510">
        <v>178</v>
      </c>
      <c r="N325" s="506">
        <v>1</v>
      </c>
      <c r="O325" s="506">
        <v>178</v>
      </c>
      <c r="P325" s="510"/>
      <c r="Q325" s="510"/>
      <c r="R325" s="527"/>
      <c r="S325" s="511"/>
    </row>
    <row r="326" spans="1:19" ht="14.4" customHeight="1" x14ac:dyDescent="0.3">
      <c r="A326" s="505" t="s">
        <v>1847</v>
      </c>
      <c r="B326" s="506" t="s">
        <v>1882</v>
      </c>
      <c r="C326" s="506" t="s">
        <v>457</v>
      </c>
      <c r="D326" s="506" t="s">
        <v>1838</v>
      </c>
      <c r="E326" s="506" t="s">
        <v>1849</v>
      </c>
      <c r="F326" s="506" t="s">
        <v>1852</v>
      </c>
      <c r="G326" s="506" t="s">
        <v>1853</v>
      </c>
      <c r="H326" s="510"/>
      <c r="I326" s="510"/>
      <c r="J326" s="506"/>
      <c r="K326" s="506"/>
      <c r="L326" s="510">
        <v>2</v>
      </c>
      <c r="M326" s="510">
        <v>74</v>
      </c>
      <c r="N326" s="506">
        <v>1</v>
      </c>
      <c r="O326" s="506">
        <v>37</v>
      </c>
      <c r="P326" s="510"/>
      <c r="Q326" s="510"/>
      <c r="R326" s="527"/>
      <c r="S326" s="511"/>
    </row>
    <row r="327" spans="1:19" ht="14.4" customHeight="1" x14ac:dyDescent="0.3">
      <c r="A327" s="505" t="s">
        <v>1847</v>
      </c>
      <c r="B327" s="506" t="s">
        <v>1882</v>
      </c>
      <c r="C327" s="506" t="s">
        <v>457</v>
      </c>
      <c r="D327" s="506" t="s">
        <v>1838</v>
      </c>
      <c r="E327" s="506" t="s">
        <v>1849</v>
      </c>
      <c r="F327" s="506" t="s">
        <v>1885</v>
      </c>
      <c r="G327" s="506" t="s">
        <v>1886</v>
      </c>
      <c r="H327" s="510"/>
      <c r="I327" s="510"/>
      <c r="J327" s="506"/>
      <c r="K327" s="506"/>
      <c r="L327" s="510">
        <v>6</v>
      </c>
      <c r="M327" s="510">
        <v>846</v>
      </c>
      <c r="N327" s="506">
        <v>1</v>
      </c>
      <c r="O327" s="506">
        <v>141</v>
      </c>
      <c r="P327" s="510"/>
      <c r="Q327" s="510"/>
      <c r="R327" s="527"/>
      <c r="S327" s="511"/>
    </row>
    <row r="328" spans="1:19" ht="14.4" customHeight="1" x14ac:dyDescent="0.3">
      <c r="A328" s="505" t="s">
        <v>1847</v>
      </c>
      <c r="B328" s="506" t="s">
        <v>1882</v>
      </c>
      <c r="C328" s="506" t="s">
        <v>457</v>
      </c>
      <c r="D328" s="506" t="s">
        <v>1838</v>
      </c>
      <c r="E328" s="506" t="s">
        <v>1849</v>
      </c>
      <c r="F328" s="506" t="s">
        <v>1864</v>
      </c>
      <c r="G328" s="506" t="s">
        <v>1865</v>
      </c>
      <c r="H328" s="510"/>
      <c r="I328" s="510"/>
      <c r="J328" s="506"/>
      <c r="K328" s="506"/>
      <c r="L328" s="510">
        <v>1</v>
      </c>
      <c r="M328" s="510">
        <v>37</v>
      </c>
      <c r="N328" s="506">
        <v>1</v>
      </c>
      <c r="O328" s="506">
        <v>37</v>
      </c>
      <c r="P328" s="510"/>
      <c r="Q328" s="510"/>
      <c r="R328" s="527"/>
      <c r="S328" s="511"/>
    </row>
    <row r="329" spans="1:19" ht="14.4" customHeight="1" x14ac:dyDescent="0.3">
      <c r="A329" s="505" t="s">
        <v>1847</v>
      </c>
      <c r="B329" s="506" t="s">
        <v>1882</v>
      </c>
      <c r="C329" s="506" t="s">
        <v>457</v>
      </c>
      <c r="D329" s="506" t="s">
        <v>1838</v>
      </c>
      <c r="E329" s="506" t="s">
        <v>1849</v>
      </c>
      <c r="F329" s="506" t="s">
        <v>1893</v>
      </c>
      <c r="G329" s="506" t="s">
        <v>1894</v>
      </c>
      <c r="H329" s="510"/>
      <c r="I329" s="510"/>
      <c r="J329" s="506"/>
      <c r="K329" s="506"/>
      <c r="L329" s="510">
        <v>2</v>
      </c>
      <c r="M329" s="510">
        <v>692</v>
      </c>
      <c r="N329" s="506">
        <v>1</v>
      </c>
      <c r="O329" s="506">
        <v>346</v>
      </c>
      <c r="P329" s="510"/>
      <c r="Q329" s="510"/>
      <c r="R329" s="527"/>
      <c r="S329" s="511"/>
    </row>
    <row r="330" spans="1:19" ht="14.4" customHeight="1" x14ac:dyDescent="0.3">
      <c r="A330" s="505" t="s">
        <v>1847</v>
      </c>
      <c r="B330" s="506" t="s">
        <v>1882</v>
      </c>
      <c r="C330" s="506" t="s">
        <v>457</v>
      </c>
      <c r="D330" s="506" t="s">
        <v>1825</v>
      </c>
      <c r="E330" s="506" t="s">
        <v>1849</v>
      </c>
      <c r="F330" s="506" t="s">
        <v>1885</v>
      </c>
      <c r="G330" s="506" t="s">
        <v>1886</v>
      </c>
      <c r="H330" s="510"/>
      <c r="I330" s="510"/>
      <c r="J330" s="506"/>
      <c r="K330" s="506"/>
      <c r="L330" s="510">
        <v>10</v>
      </c>
      <c r="M330" s="510">
        <v>1410</v>
      </c>
      <c r="N330" s="506">
        <v>1</v>
      </c>
      <c r="O330" s="506">
        <v>141</v>
      </c>
      <c r="P330" s="510"/>
      <c r="Q330" s="510"/>
      <c r="R330" s="527"/>
      <c r="S330" s="511"/>
    </row>
    <row r="331" spans="1:19" ht="14.4" customHeight="1" x14ac:dyDescent="0.3">
      <c r="A331" s="505" t="s">
        <v>1847</v>
      </c>
      <c r="B331" s="506" t="s">
        <v>1882</v>
      </c>
      <c r="C331" s="506" t="s">
        <v>457</v>
      </c>
      <c r="D331" s="506" t="s">
        <v>1825</v>
      </c>
      <c r="E331" s="506" t="s">
        <v>1849</v>
      </c>
      <c r="F331" s="506" t="s">
        <v>1893</v>
      </c>
      <c r="G331" s="506" t="s">
        <v>1894</v>
      </c>
      <c r="H331" s="510"/>
      <c r="I331" s="510"/>
      <c r="J331" s="506"/>
      <c r="K331" s="506"/>
      <c r="L331" s="510">
        <v>1</v>
      </c>
      <c r="M331" s="510">
        <v>346</v>
      </c>
      <c r="N331" s="506">
        <v>1</v>
      </c>
      <c r="O331" s="506">
        <v>346</v>
      </c>
      <c r="P331" s="510"/>
      <c r="Q331" s="510"/>
      <c r="R331" s="527"/>
      <c r="S331" s="511"/>
    </row>
    <row r="332" spans="1:19" ht="14.4" customHeight="1" x14ac:dyDescent="0.3">
      <c r="A332" s="505" t="s">
        <v>1847</v>
      </c>
      <c r="B332" s="506" t="s">
        <v>1882</v>
      </c>
      <c r="C332" s="506" t="s">
        <v>457</v>
      </c>
      <c r="D332" s="506" t="s">
        <v>494</v>
      </c>
      <c r="E332" s="506" t="s">
        <v>1849</v>
      </c>
      <c r="F332" s="506" t="s">
        <v>1852</v>
      </c>
      <c r="G332" s="506" t="s">
        <v>1853</v>
      </c>
      <c r="H332" s="510"/>
      <c r="I332" s="510"/>
      <c r="J332" s="506"/>
      <c r="K332" s="506"/>
      <c r="L332" s="510">
        <v>5</v>
      </c>
      <c r="M332" s="510">
        <v>185</v>
      </c>
      <c r="N332" s="506">
        <v>1</v>
      </c>
      <c r="O332" s="506">
        <v>37</v>
      </c>
      <c r="P332" s="510">
        <v>5</v>
      </c>
      <c r="Q332" s="510">
        <v>190</v>
      </c>
      <c r="R332" s="527">
        <v>1.027027027027027</v>
      </c>
      <c r="S332" s="511">
        <v>38</v>
      </c>
    </row>
    <row r="333" spans="1:19" ht="14.4" customHeight="1" x14ac:dyDescent="0.3">
      <c r="A333" s="505" t="s">
        <v>1847</v>
      </c>
      <c r="B333" s="506" t="s">
        <v>1882</v>
      </c>
      <c r="C333" s="506" t="s">
        <v>457</v>
      </c>
      <c r="D333" s="506" t="s">
        <v>494</v>
      </c>
      <c r="E333" s="506" t="s">
        <v>1849</v>
      </c>
      <c r="F333" s="506" t="s">
        <v>1885</v>
      </c>
      <c r="G333" s="506" t="s">
        <v>1886</v>
      </c>
      <c r="H333" s="510"/>
      <c r="I333" s="510"/>
      <c r="J333" s="506"/>
      <c r="K333" s="506"/>
      <c r="L333" s="510">
        <v>11</v>
      </c>
      <c r="M333" s="510">
        <v>1551</v>
      </c>
      <c r="N333" s="506">
        <v>1</v>
      </c>
      <c r="O333" s="506">
        <v>141</v>
      </c>
      <c r="P333" s="510">
        <v>21</v>
      </c>
      <c r="Q333" s="510">
        <v>2982</v>
      </c>
      <c r="R333" s="527">
        <v>1.9226305609284333</v>
      </c>
      <c r="S333" s="511">
        <v>142</v>
      </c>
    </row>
    <row r="334" spans="1:19" ht="14.4" customHeight="1" x14ac:dyDescent="0.3">
      <c r="A334" s="505" t="s">
        <v>1847</v>
      </c>
      <c r="B334" s="506" t="s">
        <v>1882</v>
      </c>
      <c r="C334" s="506" t="s">
        <v>457</v>
      </c>
      <c r="D334" s="506" t="s">
        <v>494</v>
      </c>
      <c r="E334" s="506" t="s">
        <v>1849</v>
      </c>
      <c r="F334" s="506" t="s">
        <v>1887</v>
      </c>
      <c r="G334" s="506" t="s">
        <v>1888</v>
      </c>
      <c r="H334" s="510"/>
      <c r="I334" s="510"/>
      <c r="J334" s="506"/>
      <c r="K334" s="506"/>
      <c r="L334" s="510"/>
      <c r="M334" s="510"/>
      <c r="N334" s="506"/>
      <c r="O334" s="506"/>
      <c r="P334" s="510">
        <v>19</v>
      </c>
      <c r="Q334" s="510">
        <v>18297</v>
      </c>
      <c r="R334" s="527"/>
      <c r="S334" s="511">
        <v>963</v>
      </c>
    </row>
    <row r="335" spans="1:19" ht="14.4" customHeight="1" x14ac:dyDescent="0.3">
      <c r="A335" s="505" t="s">
        <v>1847</v>
      </c>
      <c r="B335" s="506" t="s">
        <v>1882</v>
      </c>
      <c r="C335" s="506" t="s">
        <v>457</v>
      </c>
      <c r="D335" s="506" t="s">
        <v>494</v>
      </c>
      <c r="E335" s="506" t="s">
        <v>1849</v>
      </c>
      <c r="F335" s="506" t="s">
        <v>1862</v>
      </c>
      <c r="G335" s="506" t="s">
        <v>1863</v>
      </c>
      <c r="H335" s="510"/>
      <c r="I335" s="510"/>
      <c r="J335" s="506"/>
      <c r="K335" s="506"/>
      <c r="L335" s="510">
        <v>3</v>
      </c>
      <c r="M335" s="510">
        <v>99.99</v>
      </c>
      <c r="N335" s="506">
        <v>1</v>
      </c>
      <c r="O335" s="506">
        <v>33.33</v>
      </c>
      <c r="P335" s="510">
        <v>1</v>
      </c>
      <c r="Q335" s="510">
        <v>33.33</v>
      </c>
      <c r="R335" s="527">
        <v>0.33333333333333331</v>
      </c>
      <c r="S335" s="511">
        <v>33.33</v>
      </c>
    </row>
    <row r="336" spans="1:19" ht="14.4" customHeight="1" x14ac:dyDescent="0.3">
      <c r="A336" s="505" t="s">
        <v>1847</v>
      </c>
      <c r="B336" s="506" t="s">
        <v>1882</v>
      </c>
      <c r="C336" s="506" t="s">
        <v>457</v>
      </c>
      <c r="D336" s="506" t="s">
        <v>494</v>
      </c>
      <c r="E336" s="506" t="s">
        <v>1849</v>
      </c>
      <c r="F336" s="506" t="s">
        <v>1864</v>
      </c>
      <c r="G336" s="506" t="s">
        <v>1865</v>
      </c>
      <c r="H336" s="510"/>
      <c r="I336" s="510"/>
      <c r="J336" s="506"/>
      <c r="K336" s="506"/>
      <c r="L336" s="510"/>
      <c r="M336" s="510"/>
      <c r="N336" s="506"/>
      <c r="O336" s="506"/>
      <c r="P336" s="510">
        <v>3</v>
      </c>
      <c r="Q336" s="510">
        <v>114</v>
      </c>
      <c r="R336" s="527"/>
      <c r="S336" s="511">
        <v>38</v>
      </c>
    </row>
    <row r="337" spans="1:19" ht="14.4" customHeight="1" x14ac:dyDescent="0.3">
      <c r="A337" s="505" t="s">
        <v>1847</v>
      </c>
      <c r="B337" s="506" t="s">
        <v>1882</v>
      </c>
      <c r="C337" s="506" t="s">
        <v>457</v>
      </c>
      <c r="D337" s="506" t="s">
        <v>494</v>
      </c>
      <c r="E337" s="506" t="s">
        <v>1849</v>
      </c>
      <c r="F337" s="506" t="s">
        <v>1893</v>
      </c>
      <c r="G337" s="506" t="s">
        <v>1894</v>
      </c>
      <c r="H337" s="510"/>
      <c r="I337" s="510"/>
      <c r="J337" s="506"/>
      <c r="K337" s="506"/>
      <c r="L337" s="510">
        <v>10</v>
      </c>
      <c r="M337" s="510">
        <v>3460</v>
      </c>
      <c r="N337" s="506">
        <v>1</v>
      </c>
      <c r="O337" s="506">
        <v>346</v>
      </c>
      <c r="P337" s="510">
        <v>38</v>
      </c>
      <c r="Q337" s="510">
        <v>13300</v>
      </c>
      <c r="R337" s="527">
        <v>3.8439306358381504</v>
      </c>
      <c r="S337" s="511">
        <v>350</v>
      </c>
    </row>
    <row r="338" spans="1:19" ht="14.4" customHeight="1" x14ac:dyDescent="0.3">
      <c r="A338" s="505" t="s">
        <v>1847</v>
      </c>
      <c r="B338" s="506" t="s">
        <v>1882</v>
      </c>
      <c r="C338" s="506" t="s">
        <v>457</v>
      </c>
      <c r="D338" s="506" t="s">
        <v>494</v>
      </c>
      <c r="E338" s="506" t="s">
        <v>1849</v>
      </c>
      <c r="F338" s="506" t="s">
        <v>1895</v>
      </c>
      <c r="G338" s="506" t="s">
        <v>1896</v>
      </c>
      <c r="H338" s="510"/>
      <c r="I338" s="510"/>
      <c r="J338" s="506"/>
      <c r="K338" s="506"/>
      <c r="L338" s="510"/>
      <c r="M338" s="510"/>
      <c r="N338" s="506"/>
      <c r="O338" s="506"/>
      <c r="P338" s="510">
        <v>1</v>
      </c>
      <c r="Q338" s="510">
        <v>614</v>
      </c>
      <c r="R338" s="527"/>
      <c r="S338" s="511">
        <v>614</v>
      </c>
    </row>
    <row r="339" spans="1:19" ht="14.4" customHeight="1" x14ac:dyDescent="0.3">
      <c r="A339" s="505" t="s">
        <v>1847</v>
      </c>
      <c r="B339" s="506" t="s">
        <v>1882</v>
      </c>
      <c r="C339" s="506" t="s">
        <v>457</v>
      </c>
      <c r="D339" s="506" t="s">
        <v>494</v>
      </c>
      <c r="E339" s="506" t="s">
        <v>1849</v>
      </c>
      <c r="F339" s="506" t="s">
        <v>1897</v>
      </c>
      <c r="G339" s="506" t="s">
        <v>1898</v>
      </c>
      <c r="H339" s="510"/>
      <c r="I339" s="510"/>
      <c r="J339" s="506"/>
      <c r="K339" s="506"/>
      <c r="L339" s="510">
        <v>1</v>
      </c>
      <c r="M339" s="510">
        <v>355</v>
      </c>
      <c r="N339" s="506">
        <v>1</v>
      </c>
      <c r="O339" s="506">
        <v>355</v>
      </c>
      <c r="P339" s="510"/>
      <c r="Q339" s="510"/>
      <c r="R339" s="527"/>
      <c r="S339" s="511"/>
    </row>
    <row r="340" spans="1:19" ht="14.4" customHeight="1" x14ac:dyDescent="0.3">
      <c r="A340" s="505" t="s">
        <v>1847</v>
      </c>
      <c r="B340" s="506" t="s">
        <v>1882</v>
      </c>
      <c r="C340" s="506" t="s">
        <v>457</v>
      </c>
      <c r="D340" s="506" t="s">
        <v>494</v>
      </c>
      <c r="E340" s="506" t="s">
        <v>1849</v>
      </c>
      <c r="F340" s="506" t="s">
        <v>1874</v>
      </c>
      <c r="G340" s="506" t="s">
        <v>1875</v>
      </c>
      <c r="H340" s="510"/>
      <c r="I340" s="510"/>
      <c r="J340" s="506"/>
      <c r="K340" s="506"/>
      <c r="L340" s="510">
        <v>3</v>
      </c>
      <c r="M340" s="510">
        <v>669</v>
      </c>
      <c r="N340" s="506">
        <v>1</v>
      </c>
      <c r="O340" s="506">
        <v>223</v>
      </c>
      <c r="P340" s="510"/>
      <c r="Q340" s="510"/>
      <c r="R340" s="527"/>
      <c r="S340" s="511"/>
    </row>
    <row r="341" spans="1:19" ht="14.4" customHeight="1" x14ac:dyDescent="0.3">
      <c r="A341" s="505" t="s">
        <v>1847</v>
      </c>
      <c r="B341" s="506" t="s">
        <v>1882</v>
      </c>
      <c r="C341" s="506" t="s">
        <v>457</v>
      </c>
      <c r="D341" s="506" t="s">
        <v>494</v>
      </c>
      <c r="E341" s="506" t="s">
        <v>1849</v>
      </c>
      <c r="F341" s="506" t="s">
        <v>1876</v>
      </c>
      <c r="G341" s="506" t="s">
        <v>1877</v>
      </c>
      <c r="H341" s="510"/>
      <c r="I341" s="510"/>
      <c r="J341" s="506"/>
      <c r="K341" s="506"/>
      <c r="L341" s="510">
        <v>1</v>
      </c>
      <c r="M341" s="510">
        <v>77</v>
      </c>
      <c r="N341" s="506">
        <v>1</v>
      </c>
      <c r="O341" s="506">
        <v>77</v>
      </c>
      <c r="P341" s="510"/>
      <c r="Q341" s="510"/>
      <c r="R341" s="527"/>
      <c r="S341" s="511"/>
    </row>
    <row r="342" spans="1:19" ht="14.4" customHeight="1" x14ac:dyDescent="0.3">
      <c r="A342" s="505" t="s">
        <v>1847</v>
      </c>
      <c r="B342" s="506" t="s">
        <v>1882</v>
      </c>
      <c r="C342" s="506" t="s">
        <v>457</v>
      </c>
      <c r="D342" s="506" t="s">
        <v>494</v>
      </c>
      <c r="E342" s="506" t="s">
        <v>1849</v>
      </c>
      <c r="F342" s="506" t="s">
        <v>1899</v>
      </c>
      <c r="G342" s="506" t="s">
        <v>1900</v>
      </c>
      <c r="H342" s="510"/>
      <c r="I342" s="510"/>
      <c r="J342" s="506"/>
      <c r="K342" s="506"/>
      <c r="L342" s="510">
        <v>2</v>
      </c>
      <c r="M342" s="510">
        <v>356</v>
      </c>
      <c r="N342" s="506">
        <v>1</v>
      </c>
      <c r="O342" s="506">
        <v>178</v>
      </c>
      <c r="P342" s="510">
        <v>1</v>
      </c>
      <c r="Q342" s="510">
        <v>179</v>
      </c>
      <c r="R342" s="527">
        <v>0.5028089887640449</v>
      </c>
      <c r="S342" s="511">
        <v>179</v>
      </c>
    </row>
    <row r="343" spans="1:19" ht="14.4" customHeight="1" x14ac:dyDescent="0.3">
      <c r="A343" s="505" t="s">
        <v>1847</v>
      </c>
      <c r="B343" s="506" t="s">
        <v>1882</v>
      </c>
      <c r="C343" s="506" t="s">
        <v>457</v>
      </c>
      <c r="D343" s="506" t="s">
        <v>494</v>
      </c>
      <c r="E343" s="506" t="s">
        <v>1849</v>
      </c>
      <c r="F343" s="506" t="s">
        <v>1878</v>
      </c>
      <c r="G343" s="506" t="s">
        <v>1879</v>
      </c>
      <c r="H343" s="510"/>
      <c r="I343" s="510"/>
      <c r="J343" s="506"/>
      <c r="K343" s="506"/>
      <c r="L343" s="510"/>
      <c r="M343" s="510"/>
      <c r="N343" s="506"/>
      <c r="O343" s="506"/>
      <c r="P343" s="510">
        <v>2</v>
      </c>
      <c r="Q343" s="510">
        <v>122</v>
      </c>
      <c r="R343" s="527"/>
      <c r="S343" s="511">
        <v>61</v>
      </c>
    </row>
    <row r="344" spans="1:19" ht="14.4" customHeight="1" x14ac:dyDescent="0.3">
      <c r="A344" s="505" t="s">
        <v>1847</v>
      </c>
      <c r="B344" s="506" t="s">
        <v>1882</v>
      </c>
      <c r="C344" s="506" t="s">
        <v>457</v>
      </c>
      <c r="D344" s="506" t="s">
        <v>499</v>
      </c>
      <c r="E344" s="506" t="s">
        <v>1849</v>
      </c>
      <c r="F344" s="506" t="s">
        <v>1852</v>
      </c>
      <c r="G344" s="506" t="s">
        <v>1853</v>
      </c>
      <c r="H344" s="510"/>
      <c r="I344" s="510"/>
      <c r="J344" s="506"/>
      <c r="K344" s="506"/>
      <c r="L344" s="510">
        <v>1</v>
      </c>
      <c r="M344" s="510">
        <v>37</v>
      </c>
      <c r="N344" s="506">
        <v>1</v>
      </c>
      <c r="O344" s="506">
        <v>37</v>
      </c>
      <c r="P344" s="510">
        <v>4</v>
      </c>
      <c r="Q344" s="510">
        <v>152</v>
      </c>
      <c r="R344" s="527">
        <v>4.1081081081081079</v>
      </c>
      <c r="S344" s="511">
        <v>38</v>
      </c>
    </row>
    <row r="345" spans="1:19" ht="14.4" customHeight="1" x14ac:dyDescent="0.3">
      <c r="A345" s="505" t="s">
        <v>1847</v>
      </c>
      <c r="B345" s="506" t="s">
        <v>1882</v>
      </c>
      <c r="C345" s="506" t="s">
        <v>457</v>
      </c>
      <c r="D345" s="506" t="s">
        <v>499</v>
      </c>
      <c r="E345" s="506" t="s">
        <v>1849</v>
      </c>
      <c r="F345" s="506" t="s">
        <v>1885</v>
      </c>
      <c r="G345" s="506" t="s">
        <v>1886</v>
      </c>
      <c r="H345" s="510"/>
      <c r="I345" s="510"/>
      <c r="J345" s="506"/>
      <c r="K345" s="506"/>
      <c r="L345" s="510">
        <v>14</v>
      </c>
      <c r="M345" s="510">
        <v>1974</v>
      </c>
      <c r="N345" s="506">
        <v>1</v>
      </c>
      <c r="O345" s="506">
        <v>141</v>
      </c>
      <c r="P345" s="510">
        <v>10</v>
      </c>
      <c r="Q345" s="510">
        <v>1420</v>
      </c>
      <c r="R345" s="527">
        <v>0.71935157041540021</v>
      </c>
      <c r="S345" s="511">
        <v>142</v>
      </c>
    </row>
    <row r="346" spans="1:19" ht="14.4" customHeight="1" x14ac:dyDescent="0.3">
      <c r="A346" s="505" t="s">
        <v>1847</v>
      </c>
      <c r="B346" s="506" t="s">
        <v>1882</v>
      </c>
      <c r="C346" s="506" t="s">
        <v>457</v>
      </c>
      <c r="D346" s="506" t="s">
        <v>499</v>
      </c>
      <c r="E346" s="506" t="s">
        <v>1849</v>
      </c>
      <c r="F346" s="506" t="s">
        <v>1862</v>
      </c>
      <c r="G346" s="506" t="s">
        <v>1863</v>
      </c>
      <c r="H346" s="510"/>
      <c r="I346" s="510"/>
      <c r="J346" s="506"/>
      <c r="K346" s="506"/>
      <c r="L346" s="510">
        <v>1</v>
      </c>
      <c r="M346" s="510">
        <v>33.33</v>
      </c>
      <c r="N346" s="506">
        <v>1</v>
      </c>
      <c r="O346" s="506">
        <v>33.33</v>
      </c>
      <c r="P346" s="510"/>
      <c r="Q346" s="510"/>
      <c r="R346" s="527"/>
      <c r="S346" s="511"/>
    </row>
    <row r="347" spans="1:19" ht="14.4" customHeight="1" x14ac:dyDescent="0.3">
      <c r="A347" s="505" t="s">
        <v>1847</v>
      </c>
      <c r="B347" s="506" t="s">
        <v>1882</v>
      </c>
      <c r="C347" s="506" t="s">
        <v>457</v>
      </c>
      <c r="D347" s="506" t="s">
        <v>499</v>
      </c>
      <c r="E347" s="506" t="s">
        <v>1849</v>
      </c>
      <c r="F347" s="506" t="s">
        <v>1893</v>
      </c>
      <c r="G347" s="506" t="s">
        <v>1894</v>
      </c>
      <c r="H347" s="510"/>
      <c r="I347" s="510"/>
      <c r="J347" s="506"/>
      <c r="K347" s="506"/>
      <c r="L347" s="510">
        <v>10</v>
      </c>
      <c r="M347" s="510">
        <v>3460</v>
      </c>
      <c r="N347" s="506">
        <v>1</v>
      </c>
      <c r="O347" s="506">
        <v>346</v>
      </c>
      <c r="P347" s="510">
        <v>5</v>
      </c>
      <c r="Q347" s="510">
        <v>1750</v>
      </c>
      <c r="R347" s="527">
        <v>0.5057803468208093</v>
      </c>
      <c r="S347" s="511">
        <v>350</v>
      </c>
    </row>
    <row r="348" spans="1:19" ht="14.4" customHeight="1" x14ac:dyDescent="0.3">
      <c r="A348" s="505" t="s">
        <v>1847</v>
      </c>
      <c r="B348" s="506" t="s">
        <v>1882</v>
      </c>
      <c r="C348" s="506" t="s">
        <v>457</v>
      </c>
      <c r="D348" s="506" t="s">
        <v>499</v>
      </c>
      <c r="E348" s="506" t="s">
        <v>1849</v>
      </c>
      <c r="F348" s="506" t="s">
        <v>1874</v>
      </c>
      <c r="G348" s="506" t="s">
        <v>1875</v>
      </c>
      <c r="H348" s="510"/>
      <c r="I348" s="510"/>
      <c r="J348" s="506"/>
      <c r="K348" s="506"/>
      <c r="L348" s="510">
        <v>1</v>
      </c>
      <c r="M348" s="510">
        <v>223</v>
      </c>
      <c r="N348" s="506">
        <v>1</v>
      </c>
      <c r="O348" s="506">
        <v>223</v>
      </c>
      <c r="P348" s="510"/>
      <c r="Q348" s="510"/>
      <c r="R348" s="527"/>
      <c r="S348" s="511"/>
    </row>
    <row r="349" spans="1:19" ht="14.4" customHeight="1" x14ac:dyDescent="0.3">
      <c r="A349" s="505" t="s">
        <v>1847</v>
      </c>
      <c r="B349" s="506" t="s">
        <v>1882</v>
      </c>
      <c r="C349" s="506" t="s">
        <v>457</v>
      </c>
      <c r="D349" s="506" t="s">
        <v>499</v>
      </c>
      <c r="E349" s="506" t="s">
        <v>1849</v>
      </c>
      <c r="F349" s="506" t="s">
        <v>1876</v>
      </c>
      <c r="G349" s="506" t="s">
        <v>1877</v>
      </c>
      <c r="H349" s="510"/>
      <c r="I349" s="510"/>
      <c r="J349" s="506"/>
      <c r="K349" s="506"/>
      <c r="L349" s="510">
        <v>1</v>
      </c>
      <c r="M349" s="510">
        <v>77</v>
      </c>
      <c r="N349" s="506">
        <v>1</v>
      </c>
      <c r="O349" s="506">
        <v>77</v>
      </c>
      <c r="P349" s="510"/>
      <c r="Q349" s="510"/>
      <c r="R349" s="527"/>
      <c r="S349" s="511"/>
    </row>
    <row r="350" spans="1:19" ht="14.4" customHeight="1" x14ac:dyDescent="0.3">
      <c r="A350" s="505" t="s">
        <v>1847</v>
      </c>
      <c r="B350" s="506" t="s">
        <v>1882</v>
      </c>
      <c r="C350" s="506" t="s">
        <v>457</v>
      </c>
      <c r="D350" s="506" t="s">
        <v>499</v>
      </c>
      <c r="E350" s="506" t="s">
        <v>1849</v>
      </c>
      <c r="F350" s="506" t="s">
        <v>1899</v>
      </c>
      <c r="G350" s="506" t="s">
        <v>1900</v>
      </c>
      <c r="H350" s="510"/>
      <c r="I350" s="510"/>
      <c r="J350" s="506"/>
      <c r="K350" s="506"/>
      <c r="L350" s="510">
        <v>1</v>
      </c>
      <c r="M350" s="510">
        <v>178</v>
      </c>
      <c r="N350" s="506">
        <v>1</v>
      </c>
      <c r="O350" s="506">
        <v>178</v>
      </c>
      <c r="P350" s="510"/>
      <c r="Q350" s="510"/>
      <c r="R350" s="527"/>
      <c r="S350" s="511"/>
    </row>
    <row r="351" spans="1:19" ht="14.4" customHeight="1" x14ac:dyDescent="0.3">
      <c r="A351" s="505" t="s">
        <v>1847</v>
      </c>
      <c r="B351" s="506" t="s">
        <v>1882</v>
      </c>
      <c r="C351" s="506" t="s">
        <v>457</v>
      </c>
      <c r="D351" s="506" t="s">
        <v>1842</v>
      </c>
      <c r="E351" s="506" t="s">
        <v>1849</v>
      </c>
      <c r="F351" s="506" t="s">
        <v>1885</v>
      </c>
      <c r="G351" s="506" t="s">
        <v>1886</v>
      </c>
      <c r="H351" s="510"/>
      <c r="I351" s="510"/>
      <c r="J351" s="506"/>
      <c r="K351" s="506"/>
      <c r="L351" s="510"/>
      <c r="M351" s="510"/>
      <c r="N351" s="506"/>
      <c r="O351" s="506"/>
      <c r="P351" s="510">
        <v>2</v>
      </c>
      <c r="Q351" s="510">
        <v>284</v>
      </c>
      <c r="R351" s="527"/>
      <c r="S351" s="511">
        <v>142</v>
      </c>
    </row>
    <row r="352" spans="1:19" ht="14.4" customHeight="1" x14ac:dyDescent="0.3">
      <c r="A352" s="505" t="s">
        <v>1847</v>
      </c>
      <c r="B352" s="506" t="s">
        <v>1882</v>
      </c>
      <c r="C352" s="506" t="s">
        <v>457</v>
      </c>
      <c r="D352" s="506" t="s">
        <v>1842</v>
      </c>
      <c r="E352" s="506" t="s">
        <v>1849</v>
      </c>
      <c r="F352" s="506" t="s">
        <v>1893</v>
      </c>
      <c r="G352" s="506" t="s">
        <v>1894</v>
      </c>
      <c r="H352" s="510"/>
      <c r="I352" s="510"/>
      <c r="J352" s="506"/>
      <c r="K352" s="506"/>
      <c r="L352" s="510"/>
      <c r="M352" s="510"/>
      <c r="N352" s="506"/>
      <c r="O352" s="506"/>
      <c r="P352" s="510">
        <v>1</v>
      </c>
      <c r="Q352" s="510">
        <v>350</v>
      </c>
      <c r="R352" s="527"/>
      <c r="S352" s="511">
        <v>350</v>
      </c>
    </row>
    <row r="353" spans="1:19" ht="14.4" customHeight="1" x14ac:dyDescent="0.3">
      <c r="A353" s="505" t="s">
        <v>1847</v>
      </c>
      <c r="B353" s="506" t="s">
        <v>1882</v>
      </c>
      <c r="C353" s="506" t="s">
        <v>457</v>
      </c>
      <c r="D353" s="506" t="s">
        <v>1834</v>
      </c>
      <c r="E353" s="506" t="s">
        <v>1849</v>
      </c>
      <c r="F353" s="506" t="s">
        <v>1885</v>
      </c>
      <c r="G353" s="506" t="s">
        <v>1886</v>
      </c>
      <c r="H353" s="510"/>
      <c r="I353" s="510"/>
      <c r="J353" s="506"/>
      <c r="K353" s="506"/>
      <c r="L353" s="510"/>
      <c r="M353" s="510"/>
      <c r="N353" s="506"/>
      <c r="O353" s="506"/>
      <c r="P353" s="510">
        <v>3</v>
      </c>
      <c r="Q353" s="510">
        <v>426</v>
      </c>
      <c r="R353" s="527"/>
      <c r="S353" s="511">
        <v>142</v>
      </c>
    </row>
    <row r="354" spans="1:19" ht="14.4" customHeight="1" x14ac:dyDescent="0.3">
      <c r="A354" s="505" t="s">
        <v>1847</v>
      </c>
      <c r="B354" s="506" t="s">
        <v>1901</v>
      </c>
      <c r="C354" s="506" t="s">
        <v>457</v>
      </c>
      <c r="D354" s="506" t="s">
        <v>1821</v>
      </c>
      <c r="E354" s="506" t="s">
        <v>1849</v>
      </c>
      <c r="F354" s="506" t="s">
        <v>1852</v>
      </c>
      <c r="G354" s="506" t="s">
        <v>1853</v>
      </c>
      <c r="H354" s="510"/>
      <c r="I354" s="510"/>
      <c r="J354" s="506"/>
      <c r="K354" s="506"/>
      <c r="L354" s="510">
        <v>1</v>
      </c>
      <c r="M354" s="510">
        <v>37</v>
      </c>
      <c r="N354" s="506">
        <v>1</v>
      </c>
      <c r="O354" s="506">
        <v>37</v>
      </c>
      <c r="P354" s="510">
        <v>1</v>
      </c>
      <c r="Q354" s="510">
        <v>38</v>
      </c>
      <c r="R354" s="527">
        <v>1.027027027027027</v>
      </c>
      <c r="S354" s="511">
        <v>38</v>
      </c>
    </row>
    <row r="355" spans="1:19" ht="14.4" customHeight="1" x14ac:dyDescent="0.3">
      <c r="A355" s="505" t="s">
        <v>1847</v>
      </c>
      <c r="B355" s="506" t="s">
        <v>1901</v>
      </c>
      <c r="C355" s="506" t="s">
        <v>457</v>
      </c>
      <c r="D355" s="506" t="s">
        <v>1821</v>
      </c>
      <c r="E355" s="506" t="s">
        <v>1849</v>
      </c>
      <c r="F355" s="506" t="s">
        <v>1864</v>
      </c>
      <c r="G355" s="506" t="s">
        <v>1865</v>
      </c>
      <c r="H355" s="510"/>
      <c r="I355" s="510"/>
      <c r="J355" s="506"/>
      <c r="K355" s="506"/>
      <c r="L355" s="510"/>
      <c r="M355" s="510"/>
      <c r="N355" s="506"/>
      <c r="O355" s="506"/>
      <c r="P355" s="510">
        <v>1</v>
      </c>
      <c r="Q355" s="510">
        <v>38</v>
      </c>
      <c r="R355" s="527"/>
      <c r="S355" s="511">
        <v>38</v>
      </c>
    </row>
    <row r="356" spans="1:19" ht="14.4" customHeight="1" x14ac:dyDescent="0.3">
      <c r="A356" s="505" t="s">
        <v>1847</v>
      </c>
      <c r="B356" s="506" t="s">
        <v>1901</v>
      </c>
      <c r="C356" s="506" t="s">
        <v>457</v>
      </c>
      <c r="D356" s="506" t="s">
        <v>1821</v>
      </c>
      <c r="E356" s="506" t="s">
        <v>1849</v>
      </c>
      <c r="F356" s="506" t="s">
        <v>1878</v>
      </c>
      <c r="G356" s="506" t="s">
        <v>1879</v>
      </c>
      <c r="H356" s="510"/>
      <c r="I356" s="510"/>
      <c r="J356" s="506"/>
      <c r="K356" s="506"/>
      <c r="L356" s="510"/>
      <c r="M356" s="510"/>
      <c r="N356" s="506"/>
      <c r="O356" s="506"/>
      <c r="P356" s="510">
        <v>1</v>
      </c>
      <c r="Q356" s="510">
        <v>61</v>
      </c>
      <c r="R356" s="527"/>
      <c r="S356" s="511">
        <v>61</v>
      </c>
    </row>
    <row r="357" spans="1:19" ht="14.4" customHeight="1" x14ac:dyDescent="0.3">
      <c r="A357" s="505" t="s">
        <v>1847</v>
      </c>
      <c r="B357" s="506" t="s">
        <v>1901</v>
      </c>
      <c r="C357" s="506" t="s">
        <v>457</v>
      </c>
      <c r="D357" s="506" t="s">
        <v>491</v>
      </c>
      <c r="E357" s="506" t="s">
        <v>1849</v>
      </c>
      <c r="F357" s="506" t="s">
        <v>1852</v>
      </c>
      <c r="G357" s="506" t="s">
        <v>1853</v>
      </c>
      <c r="H357" s="510">
        <v>2</v>
      </c>
      <c r="I357" s="510">
        <v>74</v>
      </c>
      <c r="J357" s="506"/>
      <c r="K357" s="506">
        <v>37</v>
      </c>
      <c r="L357" s="510"/>
      <c r="M357" s="510"/>
      <c r="N357" s="506"/>
      <c r="O357" s="506"/>
      <c r="P357" s="510"/>
      <c r="Q357" s="510"/>
      <c r="R357" s="527"/>
      <c r="S357" s="511"/>
    </row>
    <row r="358" spans="1:19" ht="14.4" customHeight="1" x14ac:dyDescent="0.3">
      <c r="A358" s="505" t="s">
        <v>1847</v>
      </c>
      <c r="B358" s="506" t="s">
        <v>1901</v>
      </c>
      <c r="C358" s="506" t="s">
        <v>457</v>
      </c>
      <c r="D358" s="506" t="s">
        <v>491</v>
      </c>
      <c r="E358" s="506" t="s">
        <v>1849</v>
      </c>
      <c r="F358" s="506" t="s">
        <v>1864</v>
      </c>
      <c r="G358" s="506" t="s">
        <v>1865</v>
      </c>
      <c r="H358" s="510">
        <v>2</v>
      </c>
      <c r="I358" s="510">
        <v>74</v>
      </c>
      <c r="J358" s="506"/>
      <c r="K358" s="506">
        <v>37</v>
      </c>
      <c r="L358" s="510"/>
      <c r="M358" s="510"/>
      <c r="N358" s="506"/>
      <c r="O358" s="506"/>
      <c r="P358" s="510"/>
      <c r="Q358" s="510"/>
      <c r="R358" s="527"/>
      <c r="S358" s="511"/>
    </row>
    <row r="359" spans="1:19" ht="14.4" customHeight="1" x14ac:dyDescent="0.3">
      <c r="A359" s="505" t="s">
        <v>1847</v>
      </c>
      <c r="B359" s="506" t="s">
        <v>1901</v>
      </c>
      <c r="C359" s="506" t="s">
        <v>457</v>
      </c>
      <c r="D359" s="506" t="s">
        <v>491</v>
      </c>
      <c r="E359" s="506" t="s">
        <v>1849</v>
      </c>
      <c r="F359" s="506" t="s">
        <v>1904</v>
      </c>
      <c r="G359" s="506" t="s">
        <v>1905</v>
      </c>
      <c r="H359" s="510">
        <v>4</v>
      </c>
      <c r="I359" s="510">
        <v>708</v>
      </c>
      <c r="J359" s="506"/>
      <c r="K359" s="506">
        <v>177</v>
      </c>
      <c r="L359" s="510"/>
      <c r="M359" s="510"/>
      <c r="N359" s="506"/>
      <c r="O359" s="506"/>
      <c r="P359" s="510">
        <v>1</v>
      </c>
      <c r="Q359" s="510">
        <v>179</v>
      </c>
      <c r="R359" s="527"/>
      <c r="S359" s="511">
        <v>179</v>
      </c>
    </row>
    <row r="360" spans="1:19" ht="14.4" customHeight="1" x14ac:dyDescent="0.3">
      <c r="A360" s="505" t="s">
        <v>1847</v>
      </c>
      <c r="B360" s="506" t="s">
        <v>1901</v>
      </c>
      <c r="C360" s="506" t="s">
        <v>457</v>
      </c>
      <c r="D360" s="506" t="s">
        <v>491</v>
      </c>
      <c r="E360" s="506" t="s">
        <v>1849</v>
      </c>
      <c r="F360" s="506" t="s">
        <v>1874</v>
      </c>
      <c r="G360" s="506" t="s">
        <v>1875</v>
      </c>
      <c r="H360" s="510">
        <v>4</v>
      </c>
      <c r="I360" s="510">
        <v>892</v>
      </c>
      <c r="J360" s="506"/>
      <c r="K360" s="506">
        <v>223</v>
      </c>
      <c r="L360" s="510"/>
      <c r="M360" s="510"/>
      <c r="N360" s="506"/>
      <c r="O360" s="506"/>
      <c r="P360" s="510">
        <v>1</v>
      </c>
      <c r="Q360" s="510">
        <v>226</v>
      </c>
      <c r="R360" s="527"/>
      <c r="S360" s="511">
        <v>226</v>
      </c>
    </row>
    <row r="361" spans="1:19" ht="14.4" customHeight="1" x14ac:dyDescent="0.3">
      <c r="A361" s="505" t="s">
        <v>1847</v>
      </c>
      <c r="B361" s="506" t="s">
        <v>1901</v>
      </c>
      <c r="C361" s="506" t="s">
        <v>457</v>
      </c>
      <c r="D361" s="506" t="s">
        <v>491</v>
      </c>
      <c r="E361" s="506" t="s">
        <v>1849</v>
      </c>
      <c r="F361" s="506" t="s">
        <v>1876</v>
      </c>
      <c r="G361" s="506" t="s">
        <v>1877</v>
      </c>
      <c r="H361" s="510">
        <v>4</v>
      </c>
      <c r="I361" s="510">
        <v>308</v>
      </c>
      <c r="J361" s="506"/>
      <c r="K361" s="506">
        <v>77</v>
      </c>
      <c r="L361" s="510"/>
      <c r="M361" s="510"/>
      <c r="N361" s="506"/>
      <c r="O361" s="506"/>
      <c r="P361" s="510">
        <v>1</v>
      </c>
      <c r="Q361" s="510">
        <v>78</v>
      </c>
      <c r="R361" s="527"/>
      <c r="S361" s="511">
        <v>78</v>
      </c>
    </row>
    <row r="362" spans="1:19" ht="14.4" customHeight="1" x14ac:dyDescent="0.3">
      <c r="A362" s="505" t="s">
        <v>1847</v>
      </c>
      <c r="B362" s="506" t="s">
        <v>1901</v>
      </c>
      <c r="C362" s="506" t="s">
        <v>457</v>
      </c>
      <c r="D362" s="506" t="s">
        <v>491</v>
      </c>
      <c r="E362" s="506" t="s">
        <v>1849</v>
      </c>
      <c r="F362" s="506" t="s">
        <v>1878</v>
      </c>
      <c r="G362" s="506" t="s">
        <v>1879</v>
      </c>
      <c r="H362" s="510">
        <v>1</v>
      </c>
      <c r="I362" s="510">
        <v>59</v>
      </c>
      <c r="J362" s="506"/>
      <c r="K362" s="506">
        <v>59</v>
      </c>
      <c r="L362" s="510"/>
      <c r="M362" s="510"/>
      <c r="N362" s="506"/>
      <c r="O362" s="506"/>
      <c r="P362" s="510"/>
      <c r="Q362" s="510"/>
      <c r="R362" s="527"/>
      <c r="S362" s="511"/>
    </row>
    <row r="363" spans="1:19" ht="14.4" customHeight="1" x14ac:dyDescent="0.3">
      <c r="A363" s="505" t="s">
        <v>1847</v>
      </c>
      <c r="B363" s="506" t="s">
        <v>1901</v>
      </c>
      <c r="C363" s="506" t="s">
        <v>457</v>
      </c>
      <c r="D363" s="506" t="s">
        <v>1827</v>
      </c>
      <c r="E363" s="506" t="s">
        <v>1849</v>
      </c>
      <c r="F363" s="506" t="s">
        <v>1852</v>
      </c>
      <c r="G363" s="506" t="s">
        <v>1853</v>
      </c>
      <c r="H363" s="510">
        <v>2</v>
      </c>
      <c r="I363" s="510">
        <v>74</v>
      </c>
      <c r="J363" s="506">
        <v>1</v>
      </c>
      <c r="K363" s="506">
        <v>37</v>
      </c>
      <c r="L363" s="510">
        <v>2</v>
      </c>
      <c r="M363" s="510">
        <v>74</v>
      </c>
      <c r="N363" s="506">
        <v>1</v>
      </c>
      <c r="O363" s="506">
        <v>37</v>
      </c>
      <c r="P363" s="510"/>
      <c r="Q363" s="510"/>
      <c r="R363" s="527"/>
      <c r="S363" s="511"/>
    </row>
    <row r="364" spans="1:19" ht="14.4" customHeight="1" x14ac:dyDescent="0.3">
      <c r="A364" s="505" t="s">
        <v>1847</v>
      </c>
      <c r="B364" s="506" t="s">
        <v>1901</v>
      </c>
      <c r="C364" s="506" t="s">
        <v>457</v>
      </c>
      <c r="D364" s="506" t="s">
        <v>1827</v>
      </c>
      <c r="E364" s="506" t="s">
        <v>1849</v>
      </c>
      <c r="F364" s="506" t="s">
        <v>1902</v>
      </c>
      <c r="G364" s="506" t="s">
        <v>1903</v>
      </c>
      <c r="H364" s="510">
        <v>1</v>
      </c>
      <c r="I364" s="510">
        <v>1004</v>
      </c>
      <c r="J364" s="506"/>
      <c r="K364" s="506">
        <v>1004</v>
      </c>
      <c r="L364" s="510"/>
      <c r="M364" s="510"/>
      <c r="N364" s="506"/>
      <c r="O364" s="506"/>
      <c r="P364" s="510"/>
      <c r="Q364" s="510"/>
      <c r="R364" s="527"/>
      <c r="S364" s="511"/>
    </row>
    <row r="365" spans="1:19" ht="14.4" customHeight="1" x14ac:dyDescent="0.3">
      <c r="A365" s="505" t="s">
        <v>1847</v>
      </c>
      <c r="B365" s="506" t="s">
        <v>1901</v>
      </c>
      <c r="C365" s="506" t="s">
        <v>457</v>
      </c>
      <c r="D365" s="506" t="s">
        <v>1827</v>
      </c>
      <c r="E365" s="506" t="s">
        <v>1849</v>
      </c>
      <c r="F365" s="506" t="s">
        <v>1862</v>
      </c>
      <c r="G365" s="506" t="s">
        <v>1863</v>
      </c>
      <c r="H365" s="510">
        <v>2</v>
      </c>
      <c r="I365" s="510">
        <v>66.66</v>
      </c>
      <c r="J365" s="506">
        <v>2</v>
      </c>
      <c r="K365" s="506">
        <v>33.33</v>
      </c>
      <c r="L365" s="510">
        <v>1</v>
      </c>
      <c r="M365" s="510">
        <v>33.33</v>
      </c>
      <c r="N365" s="506">
        <v>1</v>
      </c>
      <c r="O365" s="506">
        <v>33.33</v>
      </c>
      <c r="P365" s="510">
        <v>1</v>
      </c>
      <c r="Q365" s="510">
        <v>33.33</v>
      </c>
      <c r="R365" s="527">
        <v>1</v>
      </c>
      <c r="S365" s="511">
        <v>33.33</v>
      </c>
    </row>
    <row r="366" spans="1:19" ht="14.4" customHeight="1" x14ac:dyDescent="0.3">
      <c r="A366" s="505" t="s">
        <v>1847</v>
      </c>
      <c r="B366" s="506" t="s">
        <v>1901</v>
      </c>
      <c r="C366" s="506" t="s">
        <v>457</v>
      </c>
      <c r="D366" s="506" t="s">
        <v>1827</v>
      </c>
      <c r="E366" s="506" t="s">
        <v>1849</v>
      </c>
      <c r="F366" s="506" t="s">
        <v>1864</v>
      </c>
      <c r="G366" s="506" t="s">
        <v>1865</v>
      </c>
      <c r="H366" s="510">
        <v>2</v>
      </c>
      <c r="I366" s="510">
        <v>74</v>
      </c>
      <c r="J366" s="506"/>
      <c r="K366" s="506">
        <v>37</v>
      </c>
      <c r="L366" s="510"/>
      <c r="M366" s="510"/>
      <c r="N366" s="506"/>
      <c r="O366" s="506"/>
      <c r="P366" s="510"/>
      <c r="Q366" s="510"/>
      <c r="R366" s="527"/>
      <c r="S366" s="511"/>
    </row>
    <row r="367" spans="1:19" ht="14.4" customHeight="1" x14ac:dyDescent="0.3">
      <c r="A367" s="505" t="s">
        <v>1847</v>
      </c>
      <c r="B367" s="506" t="s">
        <v>1901</v>
      </c>
      <c r="C367" s="506" t="s">
        <v>457</v>
      </c>
      <c r="D367" s="506" t="s">
        <v>1827</v>
      </c>
      <c r="E367" s="506" t="s">
        <v>1849</v>
      </c>
      <c r="F367" s="506" t="s">
        <v>1904</v>
      </c>
      <c r="G367" s="506" t="s">
        <v>1905</v>
      </c>
      <c r="H367" s="510">
        <v>3</v>
      </c>
      <c r="I367" s="510">
        <v>531</v>
      </c>
      <c r="J367" s="506">
        <v>0.7457865168539326</v>
      </c>
      <c r="K367" s="506">
        <v>177</v>
      </c>
      <c r="L367" s="510">
        <v>4</v>
      </c>
      <c r="M367" s="510">
        <v>712</v>
      </c>
      <c r="N367" s="506">
        <v>1</v>
      </c>
      <c r="O367" s="506">
        <v>178</v>
      </c>
      <c r="P367" s="510">
        <v>3</v>
      </c>
      <c r="Q367" s="510">
        <v>537</v>
      </c>
      <c r="R367" s="527">
        <v>0.7542134831460674</v>
      </c>
      <c r="S367" s="511">
        <v>179</v>
      </c>
    </row>
    <row r="368" spans="1:19" ht="14.4" customHeight="1" x14ac:dyDescent="0.3">
      <c r="A368" s="505" t="s">
        <v>1847</v>
      </c>
      <c r="B368" s="506" t="s">
        <v>1901</v>
      </c>
      <c r="C368" s="506" t="s">
        <v>457</v>
      </c>
      <c r="D368" s="506" t="s">
        <v>1827</v>
      </c>
      <c r="E368" s="506" t="s">
        <v>1849</v>
      </c>
      <c r="F368" s="506" t="s">
        <v>1874</v>
      </c>
      <c r="G368" s="506" t="s">
        <v>1875</v>
      </c>
      <c r="H368" s="510">
        <v>2</v>
      </c>
      <c r="I368" s="510">
        <v>446</v>
      </c>
      <c r="J368" s="506"/>
      <c r="K368" s="506">
        <v>223</v>
      </c>
      <c r="L368" s="510"/>
      <c r="M368" s="510"/>
      <c r="N368" s="506"/>
      <c r="O368" s="506"/>
      <c r="P368" s="510">
        <v>3</v>
      </c>
      <c r="Q368" s="510">
        <v>678</v>
      </c>
      <c r="R368" s="527"/>
      <c r="S368" s="511">
        <v>226</v>
      </c>
    </row>
    <row r="369" spans="1:19" ht="14.4" customHeight="1" x14ac:dyDescent="0.3">
      <c r="A369" s="505" t="s">
        <v>1847</v>
      </c>
      <c r="B369" s="506" t="s">
        <v>1901</v>
      </c>
      <c r="C369" s="506" t="s">
        <v>457</v>
      </c>
      <c r="D369" s="506" t="s">
        <v>1827</v>
      </c>
      <c r="E369" s="506" t="s">
        <v>1849</v>
      </c>
      <c r="F369" s="506" t="s">
        <v>1876</v>
      </c>
      <c r="G369" s="506" t="s">
        <v>1877</v>
      </c>
      <c r="H369" s="510">
        <v>2</v>
      </c>
      <c r="I369" s="510">
        <v>154</v>
      </c>
      <c r="J369" s="506"/>
      <c r="K369" s="506">
        <v>77</v>
      </c>
      <c r="L369" s="510"/>
      <c r="M369" s="510"/>
      <c r="N369" s="506"/>
      <c r="O369" s="506"/>
      <c r="P369" s="510">
        <v>3</v>
      </c>
      <c r="Q369" s="510">
        <v>234</v>
      </c>
      <c r="R369" s="527"/>
      <c r="S369" s="511">
        <v>78</v>
      </c>
    </row>
    <row r="370" spans="1:19" ht="14.4" customHeight="1" x14ac:dyDescent="0.3">
      <c r="A370" s="505" t="s">
        <v>1847</v>
      </c>
      <c r="B370" s="506" t="s">
        <v>1901</v>
      </c>
      <c r="C370" s="506" t="s">
        <v>457</v>
      </c>
      <c r="D370" s="506" t="s">
        <v>1827</v>
      </c>
      <c r="E370" s="506" t="s">
        <v>1849</v>
      </c>
      <c r="F370" s="506" t="s">
        <v>1878</v>
      </c>
      <c r="G370" s="506" t="s">
        <v>1879</v>
      </c>
      <c r="H370" s="510">
        <v>2</v>
      </c>
      <c r="I370" s="510">
        <v>118</v>
      </c>
      <c r="J370" s="506"/>
      <c r="K370" s="506">
        <v>59</v>
      </c>
      <c r="L370" s="510"/>
      <c r="M370" s="510"/>
      <c r="N370" s="506"/>
      <c r="O370" s="506"/>
      <c r="P370" s="510"/>
      <c r="Q370" s="510"/>
      <c r="R370" s="527"/>
      <c r="S370" s="511"/>
    </row>
    <row r="371" spans="1:19" ht="14.4" customHeight="1" x14ac:dyDescent="0.3">
      <c r="A371" s="505" t="s">
        <v>1847</v>
      </c>
      <c r="B371" s="506" t="s">
        <v>1901</v>
      </c>
      <c r="C371" s="506" t="s">
        <v>457</v>
      </c>
      <c r="D371" s="506" t="s">
        <v>1828</v>
      </c>
      <c r="E371" s="506" t="s">
        <v>1849</v>
      </c>
      <c r="F371" s="506" t="s">
        <v>1852</v>
      </c>
      <c r="G371" s="506" t="s">
        <v>1853</v>
      </c>
      <c r="H371" s="510">
        <v>8</v>
      </c>
      <c r="I371" s="510">
        <v>296</v>
      </c>
      <c r="J371" s="506"/>
      <c r="K371" s="506">
        <v>37</v>
      </c>
      <c r="L371" s="510"/>
      <c r="M371" s="510"/>
      <c r="N371" s="506"/>
      <c r="O371" s="506"/>
      <c r="P371" s="510"/>
      <c r="Q371" s="510"/>
      <c r="R371" s="527"/>
      <c r="S371" s="511"/>
    </row>
    <row r="372" spans="1:19" ht="14.4" customHeight="1" x14ac:dyDescent="0.3">
      <c r="A372" s="505" t="s">
        <v>1847</v>
      </c>
      <c r="B372" s="506" t="s">
        <v>1901</v>
      </c>
      <c r="C372" s="506" t="s">
        <v>457</v>
      </c>
      <c r="D372" s="506" t="s">
        <v>1828</v>
      </c>
      <c r="E372" s="506" t="s">
        <v>1849</v>
      </c>
      <c r="F372" s="506" t="s">
        <v>1862</v>
      </c>
      <c r="G372" s="506" t="s">
        <v>1863</v>
      </c>
      <c r="H372" s="510">
        <v>1</v>
      </c>
      <c r="I372" s="510">
        <v>33.33</v>
      </c>
      <c r="J372" s="506"/>
      <c r="K372" s="506">
        <v>33.33</v>
      </c>
      <c r="L372" s="510"/>
      <c r="M372" s="510"/>
      <c r="N372" s="506"/>
      <c r="O372" s="506"/>
      <c r="P372" s="510"/>
      <c r="Q372" s="510"/>
      <c r="R372" s="527"/>
      <c r="S372" s="511"/>
    </row>
    <row r="373" spans="1:19" ht="14.4" customHeight="1" x14ac:dyDescent="0.3">
      <c r="A373" s="505" t="s">
        <v>1847</v>
      </c>
      <c r="B373" s="506" t="s">
        <v>1901</v>
      </c>
      <c r="C373" s="506" t="s">
        <v>457</v>
      </c>
      <c r="D373" s="506" t="s">
        <v>1828</v>
      </c>
      <c r="E373" s="506" t="s">
        <v>1849</v>
      </c>
      <c r="F373" s="506" t="s">
        <v>1874</v>
      </c>
      <c r="G373" s="506" t="s">
        <v>1875</v>
      </c>
      <c r="H373" s="510">
        <v>1</v>
      </c>
      <c r="I373" s="510">
        <v>223</v>
      </c>
      <c r="J373" s="506"/>
      <c r="K373" s="506">
        <v>223</v>
      </c>
      <c r="L373" s="510"/>
      <c r="M373" s="510"/>
      <c r="N373" s="506"/>
      <c r="O373" s="506"/>
      <c r="P373" s="510"/>
      <c r="Q373" s="510"/>
      <c r="R373" s="527"/>
      <c r="S373" s="511"/>
    </row>
    <row r="374" spans="1:19" ht="14.4" customHeight="1" x14ac:dyDescent="0.3">
      <c r="A374" s="505" t="s">
        <v>1847</v>
      </c>
      <c r="B374" s="506" t="s">
        <v>1901</v>
      </c>
      <c r="C374" s="506" t="s">
        <v>457</v>
      </c>
      <c r="D374" s="506" t="s">
        <v>1828</v>
      </c>
      <c r="E374" s="506" t="s">
        <v>1849</v>
      </c>
      <c r="F374" s="506" t="s">
        <v>1876</v>
      </c>
      <c r="G374" s="506" t="s">
        <v>1877</v>
      </c>
      <c r="H374" s="510">
        <v>1</v>
      </c>
      <c r="I374" s="510">
        <v>77</v>
      </c>
      <c r="J374" s="506"/>
      <c r="K374" s="506">
        <v>77</v>
      </c>
      <c r="L374" s="510"/>
      <c r="M374" s="510"/>
      <c r="N374" s="506"/>
      <c r="O374" s="506"/>
      <c r="P374" s="510"/>
      <c r="Q374" s="510"/>
      <c r="R374" s="527"/>
      <c r="S374" s="511"/>
    </row>
    <row r="375" spans="1:19" ht="14.4" customHeight="1" x14ac:dyDescent="0.3">
      <c r="A375" s="505" t="s">
        <v>1847</v>
      </c>
      <c r="B375" s="506" t="s">
        <v>1901</v>
      </c>
      <c r="C375" s="506" t="s">
        <v>457</v>
      </c>
      <c r="D375" s="506" t="s">
        <v>1828</v>
      </c>
      <c r="E375" s="506" t="s">
        <v>1849</v>
      </c>
      <c r="F375" s="506" t="s">
        <v>1906</v>
      </c>
      <c r="G375" s="506" t="s">
        <v>1907</v>
      </c>
      <c r="H375" s="510">
        <v>1</v>
      </c>
      <c r="I375" s="510">
        <v>355</v>
      </c>
      <c r="J375" s="506"/>
      <c r="K375" s="506">
        <v>355</v>
      </c>
      <c r="L375" s="510"/>
      <c r="M375" s="510"/>
      <c r="N375" s="506"/>
      <c r="O375" s="506"/>
      <c r="P375" s="510"/>
      <c r="Q375" s="510"/>
      <c r="R375" s="527"/>
      <c r="S375" s="511"/>
    </row>
    <row r="376" spans="1:19" ht="14.4" customHeight="1" x14ac:dyDescent="0.3">
      <c r="A376" s="505" t="s">
        <v>1847</v>
      </c>
      <c r="B376" s="506" t="s">
        <v>1901</v>
      </c>
      <c r="C376" s="506" t="s">
        <v>457</v>
      </c>
      <c r="D376" s="506" t="s">
        <v>1829</v>
      </c>
      <c r="E376" s="506" t="s">
        <v>1849</v>
      </c>
      <c r="F376" s="506" t="s">
        <v>1852</v>
      </c>
      <c r="G376" s="506" t="s">
        <v>1853</v>
      </c>
      <c r="H376" s="510">
        <v>6</v>
      </c>
      <c r="I376" s="510">
        <v>222</v>
      </c>
      <c r="J376" s="506"/>
      <c r="K376" s="506">
        <v>37</v>
      </c>
      <c r="L376" s="510"/>
      <c r="M376" s="510"/>
      <c r="N376" s="506"/>
      <c r="O376" s="506"/>
      <c r="P376" s="510"/>
      <c r="Q376" s="510"/>
      <c r="R376" s="527"/>
      <c r="S376" s="511"/>
    </row>
    <row r="377" spans="1:19" ht="14.4" customHeight="1" x14ac:dyDescent="0.3">
      <c r="A377" s="505" t="s">
        <v>1847</v>
      </c>
      <c r="B377" s="506" t="s">
        <v>1901</v>
      </c>
      <c r="C377" s="506" t="s">
        <v>457</v>
      </c>
      <c r="D377" s="506" t="s">
        <v>1829</v>
      </c>
      <c r="E377" s="506" t="s">
        <v>1849</v>
      </c>
      <c r="F377" s="506" t="s">
        <v>1864</v>
      </c>
      <c r="G377" s="506" t="s">
        <v>1865</v>
      </c>
      <c r="H377" s="510">
        <v>6</v>
      </c>
      <c r="I377" s="510">
        <v>222</v>
      </c>
      <c r="J377" s="506"/>
      <c r="K377" s="506">
        <v>37</v>
      </c>
      <c r="L377" s="510"/>
      <c r="M377" s="510"/>
      <c r="N377" s="506"/>
      <c r="O377" s="506"/>
      <c r="P377" s="510"/>
      <c r="Q377" s="510"/>
      <c r="R377" s="527"/>
      <c r="S377" s="511"/>
    </row>
    <row r="378" spans="1:19" ht="14.4" customHeight="1" x14ac:dyDescent="0.3">
      <c r="A378" s="505" t="s">
        <v>1847</v>
      </c>
      <c r="B378" s="506" t="s">
        <v>1901</v>
      </c>
      <c r="C378" s="506" t="s">
        <v>457</v>
      </c>
      <c r="D378" s="506" t="s">
        <v>1829</v>
      </c>
      <c r="E378" s="506" t="s">
        <v>1849</v>
      </c>
      <c r="F378" s="506" t="s">
        <v>1878</v>
      </c>
      <c r="G378" s="506" t="s">
        <v>1879</v>
      </c>
      <c r="H378" s="510">
        <v>1</v>
      </c>
      <c r="I378" s="510">
        <v>59</v>
      </c>
      <c r="J378" s="506"/>
      <c r="K378" s="506">
        <v>59</v>
      </c>
      <c r="L378" s="510"/>
      <c r="M378" s="510"/>
      <c r="N378" s="506"/>
      <c r="O378" s="506"/>
      <c r="P378" s="510"/>
      <c r="Q378" s="510"/>
      <c r="R378" s="527"/>
      <c r="S378" s="511"/>
    </row>
    <row r="379" spans="1:19" ht="14.4" customHeight="1" x14ac:dyDescent="0.3">
      <c r="A379" s="505" t="s">
        <v>1847</v>
      </c>
      <c r="B379" s="506" t="s">
        <v>1901</v>
      </c>
      <c r="C379" s="506" t="s">
        <v>457</v>
      </c>
      <c r="D379" s="506" t="s">
        <v>1832</v>
      </c>
      <c r="E379" s="506" t="s">
        <v>1849</v>
      </c>
      <c r="F379" s="506" t="s">
        <v>1852</v>
      </c>
      <c r="G379" s="506" t="s">
        <v>1853</v>
      </c>
      <c r="H379" s="510">
        <v>3</v>
      </c>
      <c r="I379" s="510">
        <v>111</v>
      </c>
      <c r="J379" s="506"/>
      <c r="K379" s="506">
        <v>37</v>
      </c>
      <c r="L379" s="510"/>
      <c r="M379" s="510"/>
      <c r="N379" s="506"/>
      <c r="O379" s="506"/>
      <c r="P379" s="510"/>
      <c r="Q379" s="510"/>
      <c r="R379" s="527"/>
      <c r="S379" s="511"/>
    </row>
    <row r="380" spans="1:19" ht="14.4" customHeight="1" x14ac:dyDescent="0.3">
      <c r="A380" s="505" t="s">
        <v>1847</v>
      </c>
      <c r="B380" s="506" t="s">
        <v>1901</v>
      </c>
      <c r="C380" s="506" t="s">
        <v>457</v>
      </c>
      <c r="D380" s="506" t="s">
        <v>1832</v>
      </c>
      <c r="E380" s="506" t="s">
        <v>1849</v>
      </c>
      <c r="F380" s="506" t="s">
        <v>1904</v>
      </c>
      <c r="G380" s="506" t="s">
        <v>1905</v>
      </c>
      <c r="H380" s="510">
        <v>1</v>
      </c>
      <c r="I380" s="510">
        <v>177</v>
      </c>
      <c r="J380" s="506"/>
      <c r="K380" s="506">
        <v>177</v>
      </c>
      <c r="L380" s="510"/>
      <c r="M380" s="510"/>
      <c r="N380" s="506"/>
      <c r="O380" s="506"/>
      <c r="P380" s="510"/>
      <c r="Q380" s="510"/>
      <c r="R380" s="527"/>
      <c r="S380" s="511"/>
    </row>
    <row r="381" spans="1:19" ht="14.4" customHeight="1" x14ac:dyDescent="0.3">
      <c r="A381" s="505" t="s">
        <v>1847</v>
      </c>
      <c r="B381" s="506" t="s">
        <v>1901</v>
      </c>
      <c r="C381" s="506" t="s">
        <v>457</v>
      </c>
      <c r="D381" s="506" t="s">
        <v>1832</v>
      </c>
      <c r="E381" s="506" t="s">
        <v>1849</v>
      </c>
      <c r="F381" s="506" t="s">
        <v>1874</v>
      </c>
      <c r="G381" s="506" t="s">
        <v>1875</v>
      </c>
      <c r="H381" s="510">
        <v>1</v>
      </c>
      <c r="I381" s="510">
        <v>223</v>
      </c>
      <c r="J381" s="506"/>
      <c r="K381" s="506">
        <v>223</v>
      </c>
      <c r="L381" s="510"/>
      <c r="M381" s="510"/>
      <c r="N381" s="506"/>
      <c r="O381" s="506"/>
      <c r="P381" s="510"/>
      <c r="Q381" s="510"/>
      <c r="R381" s="527"/>
      <c r="S381" s="511"/>
    </row>
    <row r="382" spans="1:19" ht="14.4" customHeight="1" x14ac:dyDescent="0.3">
      <c r="A382" s="505" t="s">
        <v>1847</v>
      </c>
      <c r="B382" s="506" t="s">
        <v>1901</v>
      </c>
      <c r="C382" s="506" t="s">
        <v>457</v>
      </c>
      <c r="D382" s="506" t="s">
        <v>1832</v>
      </c>
      <c r="E382" s="506" t="s">
        <v>1849</v>
      </c>
      <c r="F382" s="506" t="s">
        <v>1876</v>
      </c>
      <c r="G382" s="506" t="s">
        <v>1877</v>
      </c>
      <c r="H382" s="510">
        <v>1</v>
      </c>
      <c r="I382" s="510">
        <v>77</v>
      </c>
      <c r="J382" s="506"/>
      <c r="K382" s="506">
        <v>77</v>
      </c>
      <c r="L382" s="510"/>
      <c r="M382" s="510"/>
      <c r="N382" s="506"/>
      <c r="O382" s="506"/>
      <c r="P382" s="510"/>
      <c r="Q382" s="510"/>
      <c r="R382" s="527"/>
      <c r="S382" s="511"/>
    </row>
    <row r="383" spans="1:19" ht="14.4" customHeight="1" x14ac:dyDescent="0.3">
      <c r="A383" s="505" t="s">
        <v>1847</v>
      </c>
      <c r="B383" s="506" t="s">
        <v>1901</v>
      </c>
      <c r="C383" s="506" t="s">
        <v>457</v>
      </c>
      <c r="D383" s="506" t="s">
        <v>492</v>
      </c>
      <c r="E383" s="506" t="s">
        <v>1849</v>
      </c>
      <c r="F383" s="506" t="s">
        <v>1852</v>
      </c>
      <c r="G383" s="506" t="s">
        <v>1853</v>
      </c>
      <c r="H383" s="510"/>
      <c r="I383" s="510"/>
      <c r="J383" s="506"/>
      <c r="K383" s="506"/>
      <c r="L383" s="510">
        <v>1</v>
      </c>
      <c r="M383" s="510">
        <v>37</v>
      </c>
      <c r="N383" s="506">
        <v>1</v>
      </c>
      <c r="O383" s="506">
        <v>37</v>
      </c>
      <c r="P383" s="510"/>
      <c r="Q383" s="510"/>
      <c r="R383" s="527"/>
      <c r="S383" s="511"/>
    </row>
    <row r="384" spans="1:19" ht="14.4" customHeight="1" x14ac:dyDescent="0.3">
      <c r="A384" s="505" t="s">
        <v>1847</v>
      </c>
      <c r="B384" s="506" t="s">
        <v>1901</v>
      </c>
      <c r="C384" s="506" t="s">
        <v>457</v>
      </c>
      <c r="D384" s="506" t="s">
        <v>492</v>
      </c>
      <c r="E384" s="506" t="s">
        <v>1849</v>
      </c>
      <c r="F384" s="506" t="s">
        <v>1902</v>
      </c>
      <c r="G384" s="506" t="s">
        <v>1903</v>
      </c>
      <c r="H384" s="510">
        <v>2</v>
      </c>
      <c r="I384" s="510">
        <v>2008</v>
      </c>
      <c r="J384" s="506"/>
      <c r="K384" s="506">
        <v>1004</v>
      </c>
      <c r="L384" s="510"/>
      <c r="M384" s="510"/>
      <c r="N384" s="506"/>
      <c r="O384" s="506"/>
      <c r="P384" s="510"/>
      <c r="Q384" s="510"/>
      <c r="R384" s="527"/>
      <c r="S384" s="511"/>
    </row>
    <row r="385" spans="1:19" ht="14.4" customHeight="1" x14ac:dyDescent="0.3">
      <c r="A385" s="505" t="s">
        <v>1847</v>
      </c>
      <c r="B385" s="506" t="s">
        <v>1901</v>
      </c>
      <c r="C385" s="506" t="s">
        <v>457</v>
      </c>
      <c r="D385" s="506" t="s">
        <v>492</v>
      </c>
      <c r="E385" s="506" t="s">
        <v>1849</v>
      </c>
      <c r="F385" s="506" t="s">
        <v>1864</v>
      </c>
      <c r="G385" s="506" t="s">
        <v>1865</v>
      </c>
      <c r="H385" s="510">
        <v>2</v>
      </c>
      <c r="I385" s="510">
        <v>74</v>
      </c>
      <c r="J385" s="506"/>
      <c r="K385" s="506">
        <v>37</v>
      </c>
      <c r="L385" s="510"/>
      <c r="M385" s="510"/>
      <c r="N385" s="506"/>
      <c r="O385" s="506"/>
      <c r="P385" s="510"/>
      <c r="Q385" s="510"/>
      <c r="R385" s="527"/>
      <c r="S385" s="511"/>
    </row>
    <row r="386" spans="1:19" ht="14.4" customHeight="1" x14ac:dyDescent="0.3">
      <c r="A386" s="505" t="s">
        <v>1847</v>
      </c>
      <c r="B386" s="506" t="s">
        <v>1901</v>
      </c>
      <c r="C386" s="506" t="s">
        <v>457</v>
      </c>
      <c r="D386" s="506" t="s">
        <v>493</v>
      </c>
      <c r="E386" s="506" t="s">
        <v>1849</v>
      </c>
      <c r="F386" s="506" t="s">
        <v>1852</v>
      </c>
      <c r="G386" s="506" t="s">
        <v>1853</v>
      </c>
      <c r="H386" s="510">
        <v>3</v>
      </c>
      <c r="I386" s="510">
        <v>111</v>
      </c>
      <c r="J386" s="506">
        <v>0.5</v>
      </c>
      <c r="K386" s="506">
        <v>37</v>
      </c>
      <c r="L386" s="510">
        <v>6</v>
      </c>
      <c r="M386" s="510">
        <v>222</v>
      </c>
      <c r="N386" s="506">
        <v>1</v>
      </c>
      <c r="O386" s="506">
        <v>37</v>
      </c>
      <c r="P386" s="510">
        <v>4</v>
      </c>
      <c r="Q386" s="510">
        <v>152</v>
      </c>
      <c r="R386" s="527">
        <v>0.68468468468468469</v>
      </c>
      <c r="S386" s="511">
        <v>38</v>
      </c>
    </row>
    <row r="387" spans="1:19" ht="14.4" customHeight="1" x14ac:dyDescent="0.3">
      <c r="A387" s="505" t="s">
        <v>1847</v>
      </c>
      <c r="B387" s="506" t="s">
        <v>1901</v>
      </c>
      <c r="C387" s="506" t="s">
        <v>457</v>
      </c>
      <c r="D387" s="506" t="s">
        <v>493</v>
      </c>
      <c r="E387" s="506" t="s">
        <v>1849</v>
      </c>
      <c r="F387" s="506" t="s">
        <v>1862</v>
      </c>
      <c r="G387" s="506" t="s">
        <v>1863</v>
      </c>
      <c r="H387" s="510">
        <v>5</v>
      </c>
      <c r="I387" s="510">
        <v>166.65999999999997</v>
      </c>
      <c r="J387" s="506">
        <v>1.6665999999999996</v>
      </c>
      <c r="K387" s="506">
        <v>33.331999999999994</v>
      </c>
      <c r="L387" s="510">
        <v>3</v>
      </c>
      <c r="M387" s="510">
        <v>100</v>
      </c>
      <c r="N387" s="506">
        <v>1</v>
      </c>
      <c r="O387" s="506">
        <v>33.333333333333336</v>
      </c>
      <c r="P387" s="510">
        <v>4</v>
      </c>
      <c r="Q387" s="510">
        <v>133.34</v>
      </c>
      <c r="R387" s="527">
        <v>1.3334000000000001</v>
      </c>
      <c r="S387" s="511">
        <v>33.335000000000001</v>
      </c>
    </row>
    <row r="388" spans="1:19" ht="14.4" customHeight="1" x14ac:dyDescent="0.3">
      <c r="A388" s="505" t="s">
        <v>1847</v>
      </c>
      <c r="B388" s="506" t="s">
        <v>1901</v>
      </c>
      <c r="C388" s="506" t="s">
        <v>457</v>
      </c>
      <c r="D388" s="506" t="s">
        <v>493</v>
      </c>
      <c r="E388" s="506" t="s">
        <v>1849</v>
      </c>
      <c r="F388" s="506" t="s">
        <v>1864</v>
      </c>
      <c r="G388" s="506" t="s">
        <v>1865</v>
      </c>
      <c r="H388" s="510">
        <v>5</v>
      </c>
      <c r="I388" s="510">
        <v>185</v>
      </c>
      <c r="J388" s="506">
        <v>0.55555555555555558</v>
      </c>
      <c r="K388" s="506">
        <v>37</v>
      </c>
      <c r="L388" s="510">
        <v>9</v>
      </c>
      <c r="M388" s="510">
        <v>333</v>
      </c>
      <c r="N388" s="506">
        <v>1</v>
      </c>
      <c r="O388" s="506">
        <v>37</v>
      </c>
      <c r="P388" s="510">
        <v>3</v>
      </c>
      <c r="Q388" s="510">
        <v>114</v>
      </c>
      <c r="R388" s="527">
        <v>0.34234234234234234</v>
      </c>
      <c r="S388" s="511">
        <v>38</v>
      </c>
    </row>
    <row r="389" spans="1:19" ht="14.4" customHeight="1" x14ac:dyDescent="0.3">
      <c r="A389" s="505" t="s">
        <v>1847</v>
      </c>
      <c r="B389" s="506" t="s">
        <v>1901</v>
      </c>
      <c r="C389" s="506" t="s">
        <v>457</v>
      </c>
      <c r="D389" s="506" t="s">
        <v>493</v>
      </c>
      <c r="E389" s="506" t="s">
        <v>1849</v>
      </c>
      <c r="F389" s="506" t="s">
        <v>1904</v>
      </c>
      <c r="G389" s="506" t="s">
        <v>1905</v>
      </c>
      <c r="H389" s="510">
        <v>4</v>
      </c>
      <c r="I389" s="510">
        <v>708</v>
      </c>
      <c r="J389" s="506">
        <v>0.19887640449438201</v>
      </c>
      <c r="K389" s="506">
        <v>177</v>
      </c>
      <c r="L389" s="510">
        <v>20</v>
      </c>
      <c r="M389" s="510">
        <v>3560</v>
      </c>
      <c r="N389" s="506">
        <v>1</v>
      </c>
      <c r="O389" s="506">
        <v>178</v>
      </c>
      <c r="P389" s="510">
        <v>28</v>
      </c>
      <c r="Q389" s="510">
        <v>5012</v>
      </c>
      <c r="R389" s="527">
        <v>1.4078651685393258</v>
      </c>
      <c r="S389" s="511">
        <v>179</v>
      </c>
    </row>
    <row r="390" spans="1:19" ht="14.4" customHeight="1" x14ac:dyDescent="0.3">
      <c r="A390" s="505" t="s">
        <v>1847</v>
      </c>
      <c r="B390" s="506" t="s">
        <v>1901</v>
      </c>
      <c r="C390" s="506" t="s">
        <v>457</v>
      </c>
      <c r="D390" s="506" t="s">
        <v>493</v>
      </c>
      <c r="E390" s="506" t="s">
        <v>1849</v>
      </c>
      <c r="F390" s="506" t="s">
        <v>1874</v>
      </c>
      <c r="G390" s="506" t="s">
        <v>1875</v>
      </c>
      <c r="H390" s="510">
        <v>4</v>
      </c>
      <c r="I390" s="510">
        <v>892</v>
      </c>
      <c r="J390" s="506">
        <v>0.18181818181818182</v>
      </c>
      <c r="K390" s="506">
        <v>223</v>
      </c>
      <c r="L390" s="510">
        <v>22</v>
      </c>
      <c r="M390" s="510">
        <v>4906</v>
      </c>
      <c r="N390" s="506">
        <v>1</v>
      </c>
      <c r="O390" s="506">
        <v>223</v>
      </c>
      <c r="P390" s="510">
        <v>29</v>
      </c>
      <c r="Q390" s="510">
        <v>6554</v>
      </c>
      <c r="R390" s="527">
        <v>1.3359152058703627</v>
      </c>
      <c r="S390" s="511">
        <v>226</v>
      </c>
    </row>
    <row r="391" spans="1:19" ht="14.4" customHeight="1" x14ac:dyDescent="0.3">
      <c r="A391" s="505" t="s">
        <v>1847</v>
      </c>
      <c r="B391" s="506" t="s">
        <v>1901</v>
      </c>
      <c r="C391" s="506" t="s">
        <v>457</v>
      </c>
      <c r="D391" s="506" t="s">
        <v>493</v>
      </c>
      <c r="E391" s="506" t="s">
        <v>1849</v>
      </c>
      <c r="F391" s="506" t="s">
        <v>1876</v>
      </c>
      <c r="G391" s="506" t="s">
        <v>1877</v>
      </c>
      <c r="H391" s="510">
        <v>3</v>
      </c>
      <c r="I391" s="510">
        <v>231</v>
      </c>
      <c r="J391" s="506">
        <v>0.13636363636363635</v>
      </c>
      <c r="K391" s="506">
        <v>77</v>
      </c>
      <c r="L391" s="510">
        <v>22</v>
      </c>
      <c r="M391" s="510">
        <v>1694</v>
      </c>
      <c r="N391" s="506">
        <v>1</v>
      </c>
      <c r="O391" s="506">
        <v>77</v>
      </c>
      <c r="P391" s="510">
        <v>28</v>
      </c>
      <c r="Q391" s="510">
        <v>2184</v>
      </c>
      <c r="R391" s="527">
        <v>1.2892561983471074</v>
      </c>
      <c r="S391" s="511">
        <v>78</v>
      </c>
    </row>
    <row r="392" spans="1:19" ht="14.4" customHeight="1" x14ac:dyDescent="0.3">
      <c r="A392" s="505" t="s">
        <v>1847</v>
      </c>
      <c r="B392" s="506" t="s">
        <v>1901</v>
      </c>
      <c r="C392" s="506" t="s">
        <v>457</v>
      </c>
      <c r="D392" s="506" t="s">
        <v>493</v>
      </c>
      <c r="E392" s="506" t="s">
        <v>1849</v>
      </c>
      <c r="F392" s="506" t="s">
        <v>1878</v>
      </c>
      <c r="G392" s="506" t="s">
        <v>1879</v>
      </c>
      <c r="H392" s="510">
        <v>3</v>
      </c>
      <c r="I392" s="510">
        <v>177</v>
      </c>
      <c r="J392" s="506">
        <v>0.75</v>
      </c>
      <c r="K392" s="506">
        <v>59</v>
      </c>
      <c r="L392" s="510">
        <v>4</v>
      </c>
      <c r="M392" s="510">
        <v>236</v>
      </c>
      <c r="N392" s="506">
        <v>1</v>
      </c>
      <c r="O392" s="506">
        <v>59</v>
      </c>
      <c r="P392" s="510">
        <v>1</v>
      </c>
      <c r="Q392" s="510">
        <v>61</v>
      </c>
      <c r="R392" s="527">
        <v>0.25847457627118642</v>
      </c>
      <c r="S392" s="511">
        <v>61</v>
      </c>
    </row>
    <row r="393" spans="1:19" ht="14.4" customHeight="1" x14ac:dyDescent="0.3">
      <c r="A393" s="505" t="s">
        <v>1847</v>
      </c>
      <c r="B393" s="506" t="s">
        <v>1901</v>
      </c>
      <c r="C393" s="506" t="s">
        <v>457</v>
      </c>
      <c r="D393" s="506" t="s">
        <v>493</v>
      </c>
      <c r="E393" s="506" t="s">
        <v>1849</v>
      </c>
      <c r="F393" s="506" t="s">
        <v>1906</v>
      </c>
      <c r="G393" s="506" t="s">
        <v>1907</v>
      </c>
      <c r="H393" s="510">
        <v>1</v>
      </c>
      <c r="I393" s="510">
        <v>355</v>
      </c>
      <c r="J393" s="506">
        <v>1</v>
      </c>
      <c r="K393" s="506">
        <v>355</v>
      </c>
      <c r="L393" s="510">
        <v>1</v>
      </c>
      <c r="M393" s="510">
        <v>355</v>
      </c>
      <c r="N393" s="506">
        <v>1</v>
      </c>
      <c r="O393" s="506">
        <v>355</v>
      </c>
      <c r="P393" s="510"/>
      <c r="Q393" s="510"/>
      <c r="R393" s="527"/>
      <c r="S393" s="511"/>
    </row>
    <row r="394" spans="1:19" ht="14.4" customHeight="1" x14ac:dyDescent="0.3">
      <c r="A394" s="505" t="s">
        <v>1847</v>
      </c>
      <c r="B394" s="506" t="s">
        <v>1901</v>
      </c>
      <c r="C394" s="506" t="s">
        <v>457</v>
      </c>
      <c r="D394" s="506" t="s">
        <v>493</v>
      </c>
      <c r="E394" s="506" t="s">
        <v>1849</v>
      </c>
      <c r="F394" s="506" t="s">
        <v>1908</v>
      </c>
      <c r="G394" s="506" t="s">
        <v>1909</v>
      </c>
      <c r="H394" s="510"/>
      <c r="I394" s="510"/>
      <c r="J394" s="506"/>
      <c r="K394" s="506"/>
      <c r="L394" s="510">
        <v>3</v>
      </c>
      <c r="M394" s="510">
        <v>2106</v>
      </c>
      <c r="N394" s="506">
        <v>1</v>
      </c>
      <c r="O394" s="506">
        <v>702</v>
      </c>
      <c r="P394" s="510"/>
      <c r="Q394" s="510"/>
      <c r="R394" s="527"/>
      <c r="S394" s="511"/>
    </row>
    <row r="395" spans="1:19" ht="14.4" customHeight="1" x14ac:dyDescent="0.3">
      <c r="A395" s="505" t="s">
        <v>1847</v>
      </c>
      <c r="B395" s="506" t="s">
        <v>1901</v>
      </c>
      <c r="C395" s="506" t="s">
        <v>457</v>
      </c>
      <c r="D395" s="506" t="s">
        <v>1835</v>
      </c>
      <c r="E395" s="506" t="s">
        <v>1849</v>
      </c>
      <c r="F395" s="506" t="s">
        <v>1852</v>
      </c>
      <c r="G395" s="506" t="s">
        <v>1853</v>
      </c>
      <c r="H395" s="510">
        <v>2</v>
      </c>
      <c r="I395" s="510">
        <v>74</v>
      </c>
      <c r="J395" s="506"/>
      <c r="K395" s="506">
        <v>37</v>
      </c>
      <c r="L395" s="510"/>
      <c r="M395" s="510"/>
      <c r="N395" s="506"/>
      <c r="O395" s="506"/>
      <c r="P395" s="510"/>
      <c r="Q395" s="510"/>
      <c r="R395" s="527"/>
      <c r="S395" s="511"/>
    </row>
    <row r="396" spans="1:19" ht="14.4" customHeight="1" x14ac:dyDescent="0.3">
      <c r="A396" s="505" t="s">
        <v>1847</v>
      </c>
      <c r="B396" s="506" t="s">
        <v>1901</v>
      </c>
      <c r="C396" s="506" t="s">
        <v>457</v>
      </c>
      <c r="D396" s="506" t="s">
        <v>1835</v>
      </c>
      <c r="E396" s="506" t="s">
        <v>1849</v>
      </c>
      <c r="F396" s="506" t="s">
        <v>1862</v>
      </c>
      <c r="G396" s="506" t="s">
        <v>1863</v>
      </c>
      <c r="H396" s="510">
        <v>1</v>
      </c>
      <c r="I396" s="510">
        <v>33.33</v>
      </c>
      <c r="J396" s="506"/>
      <c r="K396" s="506">
        <v>33.33</v>
      </c>
      <c r="L396" s="510"/>
      <c r="M396" s="510"/>
      <c r="N396" s="506"/>
      <c r="O396" s="506"/>
      <c r="P396" s="510"/>
      <c r="Q396" s="510"/>
      <c r="R396" s="527"/>
      <c r="S396" s="511"/>
    </row>
    <row r="397" spans="1:19" ht="14.4" customHeight="1" x14ac:dyDescent="0.3">
      <c r="A397" s="505" t="s">
        <v>1847</v>
      </c>
      <c r="B397" s="506" t="s">
        <v>1901</v>
      </c>
      <c r="C397" s="506" t="s">
        <v>457</v>
      </c>
      <c r="D397" s="506" t="s">
        <v>1835</v>
      </c>
      <c r="E397" s="506" t="s">
        <v>1849</v>
      </c>
      <c r="F397" s="506" t="s">
        <v>1864</v>
      </c>
      <c r="G397" s="506" t="s">
        <v>1865</v>
      </c>
      <c r="H397" s="510">
        <v>2</v>
      </c>
      <c r="I397" s="510">
        <v>74</v>
      </c>
      <c r="J397" s="506"/>
      <c r="K397" s="506">
        <v>37</v>
      </c>
      <c r="L397" s="510"/>
      <c r="M397" s="510"/>
      <c r="N397" s="506"/>
      <c r="O397" s="506"/>
      <c r="P397" s="510"/>
      <c r="Q397" s="510"/>
      <c r="R397" s="527"/>
      <c r="S397" s="511"/>
    </row>
    <row r="398" spans="1:19" ht="14.4" customHeight="1" x14ac:dyDescent="0.3">
      <c r="A398" s="505" t="s">
        <v>1847</v>
      </c>
      <c r="B398" s="506" t="s">
        <v>1901</v>
      </c>
      <c r="C398" s="506" t="s">
        <v>457</v>
      </c>
      <c r="D398" s="506" t="s">
        <v>1835</v>
      </c>
      <c r="E398" s="506" t="s">
        <v>1849</v>
      </c>
      <c r="F398" s="506" t="s">
        <v>1904</v>
      </c>
      <c r="G398" s="506" t="s">
        <v>1905</v>
      </c>
      <c r="H398" s="510">
        <v>6</v>
      </c>
      <c r="I398" s="510">
        <v>1062</v>
      </c>
      <c r="J398" s="506"/>
      <c r="K398" s="506">
        <v>177</v>
      </c>
      <c r="L398" s="510"/>
      <c r="M398" s="510"/>
      <c r="N398" s="506"/>
      <c r="O398" s="506"/>
      <c r="P398" s="510"/>
      <c r="Q398" s="510"/>
      <c r="R398" s="527"/>
      <c r="S398" s="511"/>
    </row>
    <row r="399" spans="1:19" ht="14.4" customHeight="1" x14ac:dyDescent="0.3">
      <c r="A399" s="505" t="s">
        <v>1847</v>
      </c>
      <c r="B399" s="506" t="s">
        <v>1901</v>
      </c>
      <c r="C399" s="506" t="s">
        <v>457</v>
      </c>
      <c r="D399" s="506" t="s">
        <v>1835</v>
      </c>
      <c r="E399" s="506" t="s">
        <v>1849</v>
      </c>
      <c r="F399" s="506" t="s">
        <v>1874</v>
      </c>
      <c r="G399" s="506" t="s">
        <v>1875</v>
      </c>
      <c r="H399" s="510">
        <v>6</v>
      </c>
      <c r="I399" s="510">
        <v>1338</v>
      </c>
      <c r="J399" s="506"/>
      <c r="K399" s="506">
        <v>223</v>
      </c>
      <c r="L399" s="510"/>
      <c r="M399" s="510"/>
      <c r="N399" s="506"/>
      <c r="O399" s="506"/>
      <c r="P399" s="510"/>
      <c r="Q399" s="510"/>
      <c r="R399" s="527"/>
      <c r="S399" s="511"/>
    </row>
    <row r="400" spans="1:19" ht="14.4" customHeight="1" x14ac:dyDescent="0.3">
      <c r="A400" s="505" t="s">
        <v>1847</v>
      </c>
      <c r="B400" s="506" t="s">
        <v>1901</v>
      </c>
      <c r="C400" s="506" t="s">
        <v>457</v>
      </c>
      <c r="D400" s="506" t="s">
        <v>1835</v>
      </c>
      <c r="E400" s="506" t="s">
        <v>1849</v>
      </c>
      <c r="F400" s="506" t="s">
        <v>1876</v>
      </c>
      <c r="G400" s="506" t="s">
        <v>1877</v>
      </c>
      <c r="H400" s="510">
        <v>6</v>
      </c>
      <c r="I400" s="510">
        <v>462</v>
      </c>
      <c r="J400" s="506"/>
      <c r="K400" s="506">
        <v>77</v>
      </c>
      <c r="L400" s="510"/>
      <c r="M400" s="510"/>
      <c r="N400" s="506"/>
      <c r="O400" s="506"/>
      <c r="P400" s="510"/>
      <c r="Q400" s="510"/>
      <c r="R400" s="527"/>
      <c r="S400" s="511"/>
    </row>
    <row r="401" spans="1:19" ht="14.4" customHeight="1" x14ac:dyDescent="0.3">
      <c r="A401" s="505" t="s">
        <v>1847</v>
      </c>
      <c r="B401" s="506" t="s">
        <v>1901</v>
      </c>
      <c r="C401" s="506" t="s">
        <v>457</v>
      </c>
      <c r="D401" s="506" t="s">
        <v>1839</v>
      </c>
      <c r="E401" s="506" t="s">
        <v>1849</v>
      </c>
      <c r="F401" s="506" t="s">
        <v>1852</v>
      </c>
      <c r="G401" s="506" t="s">
        <v>1853</v>
      </c>
      <c r="H401" s="510">
        <v>1</v>
      </c>
      <c r="I401" s="510">
        <v>37</v>
      </c>
      <c r="J401" s="506"/>
      <c r="K401" s="506">
        <v>37</v>
      </c>
      <c r="L401" s="510"/>
      <c r="M401" s="510"/>
      <c r="N401" s="506"/>
      <c r="O401" s="506"/>
      <c r="P401" s="510"/>
      <c r="Q401" s="510"/>
      <c r="R401" s="527"/>
      <c r="S401" s="511"/>
    </row>
    <row r="402" spans="1:19" ht="14.4" customHeight="1" x14ac:dyDescent="0.3">
      <c r="A402" s="505" t="s">
        <v>1847</v>
      </c>
      <c r="B402" s="506" t="s">
        <v>1901</v>
      </c>
      <c r="C402" s="506" t="s">
        <v>457</v>
      </c>
      <c r="D402" s="506" t="s">
        <v>1839</v>
      </c>
      <c r="E402" s="506" t="s">
        <v>1849</v>
      </c>
      <c r="F402" s="506" t="s">
        <v>1864</v>
      </c>
      <c r="G402" s="506" t="s">
        <v>1865</v>
      </c>
      <c r="H402" s="510">
        <v>1</v>
      </c>
      <c r="I402" s="510">
        <v>37</v>
      </c>
      <c r="J402" s="506"/>
      <c r="K402" s="506">
        <v>37</v>
      </c>
      <c r="L402" s="510"/>
      <c r="M402" s="510"/>
      <c r="N402" s="506"/>
      <c r="O402" s="506"/>
      <c r="P402" s="510"/>
      <c r="Q402" s="510"/>
      <c r="R402" s="527"/>
      <c r="S402" s="511"/>
    </row>
    <row r="403" spans="1:19" ht="14.4" customHeight="1" x14ac:dyDescent="0.3">
      <c r="A403" s="505" t="s">
        <v>1847</v>
      </c>
      <c r="B403" s="506" t="s">
        <v>1901</v>
      </c>
      <c r="C403" s="506" t="s">
        <v>457</v>
      </c>
      <c r="D403" s="506" t="s">
        <v>495</v>
      </c>
      <c r="E403" s="506" t="s">
        <v>1849</v>
      </c>
      <c r="F403" s="506" t="s">
        <v>1850</v>
      </c>
      <c r="G403" s="506" t="s">
        <v>1851</v>
      </c>
      <c r="H403" s="510"/>
      <c r="I403" s="510"/>
      <c r="J403" s="506"/>
      <c r="K403" s="506"/>
      <c r="L403" s="510">
        <v>1</v>
      </c>
      <c r="M403" s="510">
        <v>66</v>
      </c>
      <c r="N403" s="506">
        <v>1</v>
      </c>
      <c r="O403" s="506">
        <v>66</v>
      </c>
      <c r="P403" s="510"/>
      <c r="Q403" s="510"/>
      <c r="R403" s="527"/>
      <c r="S403" s="511"/>
    </row>
    <row r="404" spans="1:19" ht="14.4" customHeight="1" x14ac:dyDescent="0.3">
      <c r="A404" s="505" t="s">
        <v>1847</v>
      </c>
      <c r="B404" s="506" t="s">
        <v>1901</v>
      </c>
      <c r="C404" s="506" t="s">
        <v>457</v>
      </c>
      <c r="D404" s="506" t="s">
        <v>495</v>
      </c>
      <c r="E404" s="506" t="s">
        <v>1849</v>
      </c>
      <c r="F404" s="506" t="s">
        <v>1852</v>
      </c>
      <c r="G404" s="506" t="s">
        <v>1853</v>
      </c>
      <c r="H404" s="510">
        <v>7</v>
      </c>
      <c r="I404" s="510">
        <v>259</v>
      </c>
      <c r="J404" s="506">
        <v>0.12280701754385964</v>
      </c>
      <c r="K404" s="506">
        <v>37</v>
      </c>
      <c r="L404" s="510">
        <v>57</v>
      </c>
      <c r="M404" s="510">
        <v>2109</v>
      </c>
      <c r="N404" s="506">
        <v>1</v>
      </c>
      <c r="O404" s="506">
        <v>37</v>
      </c>
      <c r="P404" s="510">
        <v>24</v>
      </c>
      <c r="Q404" s="510">
        <v>912</v>
      </c>
      <c r="R404" s="527">
        <v>0.43243243243243246</v>
      </c>
      <c r="S404" s="511">
        <v>38</v>
      </c>
    </row>
    <row r="405" spans="1:19" ht="14.4" customHeight="1" x14ac:dyDescent="0.3">
      <c r="A405" s="505" t="s">
        <v>1847</v>
      </c>
      <c r="B405" s="506" t="s">
        <v>1901</v>
      </c>
      <c r="C405" s="506" t="s">
        <v>457</v>
      </c>
      <c r="D405" s="506" t="s">
        <v>495</v>
      </c>
      <c r="E405" s="506" t="s">
        <v>1849</v>
      </c>
      <c r="F405" s="506" t="s">
        <v>1862</v>
      </c>
      <c r="G405" s="506" t="s">
        <v>1863</v>
      </c>
      <c r="H405" s="510">
        <v>5</v>
      </c>
      <c r="I405" s="510">
        <v>166.65999999999997</v>
      </c>
      <c r="J405" s="506">
        <v>0.35712602052842474</v>
      </c>
      <c r="K405" s="506">
        <v>33.331999999999994</v>
      </c>
      <c r="L405" s="510">
        <v>14</v>
      </c>
      <c r="M405" s="510">
        <v>466.67</v>
      </c>
      <c r="N405" s="506">
        <v>1</v>
      </c>
      <c r="O405" s="506">
        <v>33.333571428571432</v>
      </c>
      <c r="P405" s="510">
        <v>8</v>
      </c>
      <c r="Q405" s="510">
        <v>266.65999999999997</v>
      </c>
      <c r="R405" s="527">
        <v>0.57141020421282696</v>
      </c>
      <c r="S405" s="511">
        <v>33.332499999999996</v>
      </c>
    </row>
    <row r="406" spans="1:19" ht="14.4" customHeight="1" x14ac:dyDescent="0.3">
      <c r="A406" s="505" t="s">
        <v>1847</v>
      </c>
      <c r="B406" s="506" t="s">
        <v>1901</v>
      </c>
      <c r="C406" s="506" t="s">
        <v>457</v>
      </c>
      <c r="D406" s="506" t="s">
        <v>495</v>
      </c>
      <c r="E406" s="506" t="s">
        <v>1849</v>
      </c>
      <c r="F406" s="506" t="s">
        <v>1864</v>
      </c>
      <c r="G406" s="506" t="s">
        <v>1865</v>
      </c>
      <c r="H406" s="510">
        <v>6</v>
      </c>
      <c r="I406" s="510">
        <v>222</v>
      </c>
      <c r="J406" s="506">
        <v>0.15</v>
      </c>
      <c r="K406" s="506">
        <v>37</v>
      </c>
      <c r="L406" s="510">
        <v>40</v>
      </c>
      <c r="M406" s="510">
        <v>1480</v>
      </c>
      <c r="N406" s="506">
        <v>1</v>
      </c>
      <c r="O406" s="506">
        <v>37</v>
      </c>
      <c r="P406" s="510">
        <v>19</v>
      </c>
      <c r="Q406" s="510">
        <v>722</v>
      </c>
      <c r="R406" s="527">
        <v>0.48783783783783785</v>
      </c>
      <c r="S406" s="511">
        <v>38</v>
      </c>
    </row>
    <row r="407" spans="1:19" ht="14.4" customHeight="1" x14ac:dyDescent="0.3">
      <c r="A407" s="505" t="s">
        <v>1847</v>
      </c>
      <c r="B407" s="506" t="s">
        <v>1901</v>
      </c>
      <c r="C407" s="506" t="s">
        <v>457</v>
      </c>
      <c r="D407" s="506" t="s">
        <v>495</v>
      </c>
      <c r="E407" s="506" t="s">
        <v>1849</v>
      </c>
      <c r="F407" s="506" t="s">
        <v>1904</v>
      </c>
      <c r="G407" s="506" t="s">
        <v>1905</v>
      </c>
      <c r="H407" s="510">
        <v>3</v>
      </c>
      <c r="I407" s="510">
        <v>531</v>
      </c>
      <c r="J407" s="506">
        <v>0.7457865168539326</v>
      </c>
      <c r="K407" s="506">
        <v>177</v>
      </c>
      <c r="L407" s="510">
        <v>4</v>
      </c>
      <c r="M407" s="510">
        <v>712</v>
      </c>
      <c r="N407" s="506">
        <v>1</v>
      </c>
      <c r="O407" s="506">
        <v>178</v>
      </c>
      <c r="P407" s="510"/>
      <c r="Q407" s="510"/>
      <c r="R407" s="527"/>
      <c r="S407" s="511"/>
    </row>
    <row r="408" spans="1:19" ht="14.4" customHeight="1" x14ac:dyDescent="0.3">
      <c r="A408" s="505" t="s">
        <v>1847</v>
      </c>
      <c r="B408" s="506" t="s">
        <v>1901</v>
      </c>
      <c r="C408" s="506" t="s">
        <v>457</v>
      </c>
      <c r="D408" s="506" t="s">
        <v>495</v>
      </c>
      <c r="E408" s="506" t="s">
        <v>1849</v>
      </c>
      <c r="F408" s="506" t="s">
        <v>1874</v>
      </c>
      <c r="G408" s="506" t="s">
        <v>1875</v>
      </c>
      <c r="H408" s="510">
        <v>18</v>
      </c>
      <c r="I408" s="510">
        <v>4014</v>
      </c>
      <c r="J408" s="506">
        <v>0.31578947368421051</v>
      </c>
      <c r="K408" s="506">
        <v>223</v>
      </c>
      <c r="L408" s="510">
        <v>57</v>
      </c>
      <c r="M408" s="510">
        <v>12711</v>
      </c>
      <c r="N408" s="506">
        <v>1</v>
      </c>
      <c r="O408" s="506">
        <v>223</v>
      </c>
      <c r="P408" s="510">
        <v>46</v>
      </c>
      <c r="Q408" s="510">
        <v>10396</v>
      </c>
      <c r="R408" s="527">
        <v>0.81787428211785063</v>
      </c>
      <c r="S408" s="511">
        <v>226</v>
      </c>
    </row>
    <row r="409" spans="1:19" ht="14.4" customHeight="1" x14ac:dyDescent="0.3">
      <c r="A409" s="505" t="s">
        <v>1847</v>
      </c>
      <c r="B409" s="506" t="s">
        <v>1901</v>
      </c>
      <c r="C409" s="506" t="s">
        <v>457</v>
      </c>
      <c r="D409" s="506" t="s">
        <v>495</v>
      </c>
      <c r="E409" s="506" t="s">
        <v>1849</v>
      </c>
      <c r="F409" s="506" t="s">
        <v>1876</v>
      </c>
      <c r="G409" s="506" t="s">
        <v>1877</v>
      </c>
      <c r="H409" s="510"/>
      <c r="I409" s="510"/>
      <c r="J409" s="506"/>
      <c r="K409" s="506"/>
      <c r="L409" s="510">
        <v>39</v>
      </c>
      <c r="M409" s="510">
        <v>3003</v>
      </c>
      <c r="N409" s="506">
        <v>1</v>
      </c>
      <c r="O409" s="506">
        <v>77</v>
      </c>
      <c r="P409" s="510">
        <v>36</v>
      </c>
      <c r="Q409" s="510">
        <v>2808</v>
      </c>
      <c r="R409" s="527">
        <v>0.93506493506493504</v>
      </c>
      <c r="S409" s="511">
        <v>78</v>
      </c>
    </row>
    <row r="410" spans="1:19" ht="14.4" customHeight="1" x14ac:dyDescent="0.3">
      <c r="A410" s="505" t="s">
        <v>1847</v>
      </c>
      <c r="B410" s="506" t="s">
        <v>1901</v>
      </c>
      <c r="C410" s="506" t="s">
        <v>457</v>
      </c>
      <c r="D410" s="506" t="s">
        <v>495</v>
      </c>
      <c r="E410" s="506" t="s">
        <v>1849</v>
      </c>
      <c r="F410" s="506" t="s">
        <v>1878</v>
      </c>
      <c r="G410" s="506" t="s">
        <v>1879</v>
      </c>
      <c r="H410" s="510">
        <v>5</v>
      </c>
      <c r="I410" s="510">
        <v>295</v>
      </c>
      <c r="J410" s="506">
        <v>0.41666666666666669</v>
      </c>
      <c r="K410" s="506">
        <v>59</v>
      </c>
      <c r="L410" s="510">
        <v>12</v>
      </c>
      <c r="M410" s="510">
        <v>708</v>
      </c>
      <c r="N410" s="506">
        <v>1</v>
      </c>
      <c r="O410" s="506">
        <v>59</v>
      </c>
      <c r="P410" s="510">
        <v>10</v>
      </c>
      <c r="Q410" s="510">
        <v>610</v>
      </c>
      <c r="R410" s="527">
        <v>0.8615819209039548</v>
      </c>
      <c r="S410" s="511">
        <v>61</v>
      </c>
    </row>
    <row r="411" spans="1:19" ht="14.4" customHeight="1" x14ac:dyDescent="0.3">
      <c r="A411" s="505" t="s">
        <v>1847</v>
      </c>
      <c r="B411" s="506" t="s">
        <v>1901</v>
      </c>
      <c r="C411" s="506" t="s">
        <v>457</v>
      </c>
      <c r="D411" s="506" t="s">
        <v>495</v>
      </c>
      <c r="E411" s="506" t="s">
        <v>1849</v>
      </c>
      <c r="F411" s="506" t="s">
        <v>1906</v>
      </c>
      <c r="G411" s="506" t="s">
        <v>1907</v>
      </c>
      <c r="H411" s="510">
        <v>15</v>
      </c>
      <c r="I411" s="510">
        <v>5325</v>
      </c>
      <c r="J411" s="506">
        <v>0.33333333333333331</v>
      </c>
      <c r="K411" s="506">
        <v>355</v>
      </c>
      <c r="L411" s="510">
        <v>45</v>
      </c>
      <c r="M411" s="510">
        <v>15975</v>
      </c>
      <c r="N411" s="506">
        <v>1</v>
      </c>
      <c r="O411" s="506">
        <v>355</v>
      </c>
      <c r="P411" s="510">
        <v>41</v>
      </c>
      <c r="Q411" s="510">
        <v>14678</v>
      </c>
      <c r="R411" s="527">
        <v>0.918810641627543</v>
      </c>
      <c r="S411" s="511">
        <v>358</v>
      </c>
    </row>
    <row r="412" spans="1:19" ht="14.4" customHeight="1" x14ac:dyDescent="0.3">
      <c r="A412" s="505" t="s">
        <v>1847</v>
      </c>
      <c r="B412" s="506" t="s">
        <v>1901</v>
      </c>
      <c r="C412" s="506" t="s">
        <v>457</v>
      </c>
      <c r="D412" s="506" t="s">
        <v>495</v>
      </c>
      <c r="E412" s="506" t="s">
        <v>1849</v>
      </c>
      <c r="F412" s="506" t="s">
        <v>1908</v>
      </c>
      <c r="G412" s="506" t="s">
        <v>1909</v>
      </c>
      <c r="H412" s="510"/>
      <c r="I412" s="510"/>
      <c r="J412" s="506"/>
      <c r="K412" s="506"/>
      <c r="L412" s="510">
        <v>8</v>
      </c>
      <c r="M412" s="510">
        <v>5616</v>
      </c>
      <c r="N412" s="506">
        <v>1</v>
      </c>
      <c r="O412" s="506">
        <v>702</v>
      </c>
      <c r="P412" s="510">
        <v>5</v>
      </c>
      <c r="Q412" s="510">
        <v>3535</v>
      </c>
      <c r="R412" s="527">
        <v>0.6294515669515669</v>
      </c>
      <c r="S412" s="511">
        <v>707</v>
      </c>
    </row>
    <row r="413" spans="1:19" ht="14.4" customHeight="1" x14ac:dyDescent="0.3">
      <c r="A413" s="505" t="s">
        <v>1847</v>
      </c>
      <c r="B413" s="506" t="s">
        <v>1901</v>
      </c>
      <c r="C413" s="506" t="s">
        <v>457</v>
      </c>
      <c r="D413" s="506" t="s">
        <v>1841</v>
      </c>
      <c r="E413" s="506" t="s">
        <v>1849</v>
      </c>
      <c r="F413" s="506" t="s">
        <v>1852</v>
      </c>
      <c r="G413" s="506" t="s">
        <v>1853</v>
      </c>
      <c r="H413" s="510">
        <v>3</v>
      </c>
      <c r="I413" s="510">
        <v>111</v>
      </c>
      <c r="J413" s="506"/>
      <c r="K413" s="506">
        <v>37</v>
      </c>
      <c r="L413" s="510"/>
      <c r="M413" s="510"/>
      <c r="N413" s="506"/>
      <c r="O413" s="506"/>
      <c r="P413" s="510"/>
      <c r="Q413" s="510"/>
      <c r="R413" s="527"/>
      <c r="S413" s="511"/>
    </row>
    <row r="414" spans="1:19" ht="14.4" customHeight="1" x14ac:dyDescent="0.3">
      <c r="A414" s="505" t="s">
        <v>1847</v>
      </c>
      <c r="B414" s="506" t="s">
        <v>1901</v>
      </c>
      <c r="C414" s="506" t="s">
        <v>457</v>
      </c>
      <c r="D414" s="506" t="s">
        <v>1841</v>
      </c>
      <c r="E414" s="506" t="s">
        <v>1849</v>
      </c>
      <c r="F414" s="506" t="s">
        <v>1902</v>
      </c>
      <c r="G414" s="506" t="s">
        <v>1903</v>
      </c>
      <c r="H414" s="510">
        <v>23</v>
      </c>
      <c r="I414" s="510">
        <v>23092</v>
      </c>
      <c r="J414" s="506"/>
      <c r="K414" s="506">
        <v>1004</v>
      </c>
      <c r="L414" s="510"/>
      <c r="M414" s="510"/>
      <c r="N414" s="506"/>
      <c r="O414" s="506"/>
      <c r="P414" s="510"/>
      <c r="Q414" s="510"/>
      <c r="R414" s="527"/>
      <c r="S414" s="511"/>
    </row>
    <row r="415" spans="1:19" ht="14.4" customHeight="1" x14ac:dyDescent="0.3">
      <c r="A415" s="505" t="s">
        <v>1847</v>
      </c>
      <c r="B415" s="506" t="s">
        <v>1901</v>
      </c>
      <c r="C415" s="506" t="s">
        <v>457</v>
      </c>
      <c r="D415" s="506" t="s">
        <v>1841</v>
      </c>
      <c r="E415" s="506" t="s">
        <v>1849</v>
      </c>
      <c r="F415" s="506" t="s">
        <v>1862</v>
      </c>
      <c r="G415" s="506" t="s">
        <v>1863</v>
      </c>
      <c r="H415" s="510">
        <v>2</v>
      </c>
      <c r="I415" s="510">
        <v>66.66</v>
      </c>
      <c r="J415" s="506"/>
      <c r="K415" s="506">
        <v>33.33</v>
      </c>
      <c r="L415" s="510"/>
      <c r="M415" s="510"/>
      <c r="N415" s="506"/>
      <c r="O415" s="506"/>
      <c r="P415" s="510"/>
      <c r="Q415" s="510"/>
      <c r="R415" s="527"/>
      <c r="S415" s="511"/>
    </row>
    <row r="416" spans="1:19" ht="14.4" customHeight="1" x14ac:dyDescent="0.3">
      <c r="A416" s="505" t="s">
        <v>1847</v>
      </c>
      <c r="B416" s="506" t="s">
        <v>1901</v>
      </c>
      <c r="C416" s="506" t="s">
        <v>457</v>
      </c>
      <c r="D416" s="506" t="s">
        <v>1841</v>
      </c>
      <c r="E416" s="506" t="s">
        <v>1849</v>
      </c>
      <c r="F416" s="506" t="s">
        <v>1864</v>
      </c>
      <c r="G416" s="506" t="s">
        <v>1865</v>
      </c>
      <c r="H416" s="510">
        <v>2</v>
      </c>
      <c r="I416" s="510">
        <v>74</v>
      </c>
      <c r="J416" s="506"/>
      <c r="K416" s="506">
        <v>37</v>
      </c>
      <c r="L416" s="510"/>
      <c r="M416" s="510"/>
      <c r="N416" s="506"/>
      <c r="O416" s="506"/>
      <c r="P416" s="510"/>
      <c r="Q416" s="510"/>
      <c r="R416" s="527"/>
      <c r="S416" s="511"/>
    </row>
    <row r="417" spans="1:19" ht="14.4" customHeight="1" x14ac:dyDescent="0.3">
      <c r="A417" s="505" t="s">
        <v>1847</v>
      </c>
      <c r="B417" s="506" t="s">
        <v>1901</v>
      </c>
      <c r="C417" s="506" t="s">
        <v>457</v>
      </c>
      <c r="D417" s="506" t="s">
        <v>1841</v>
      </c>
      <c r="E417" s="506" t="s">
        <v>1849</v>
      </c>
      <c r="F417" s="506" t="s">
        <v>1904</v>
      </c>
      <c r="G417" s="506" t="s">
        <v>1905</v>
      </c>
      <c r="H417" s="510">
        <v>6</v>
      </c>
      <c r="I417" s="510">
        <v>1062</v>
      </c>
      <c r="J417" s="506"/>
      <c r="K417" s="506">
        <v>177</v>
      </c>
      <c r="L417" s="510"/>
      <c r="M417" s="510"/>
      <c r="N417" s="506"/>
      <c r="O417" s="506"/>
      <c r="P417" s="510"/>
      <c r="Q417" s="510"/>
      <c r="R417" s="527"/>
      <c r="S417" s="511"/>
    </row>
    <row r="418" spans="1:19" ht="14.4" customHeight="1" x14ac:dyDescent="0.3">
      <c r="A418" s="505" t="s">
        <v>1847</v>
      </c>
      <c r="B418" s="506" t="s">
        <v>1901</v>
      </c>
      <c r="C418" s="506" t="s">
        <v>457</v>
      </c>
      <c r="D418" s="506" t="s">
        <v>1841</v>
      </c>
      <c r="E418" s="506" t="s">
        <v>1849</v>
      </c>
      <c r="F418" s="506" t="s">
        <v>1874</v>
      </c>
      <c r="G418" s="506" t="s">
        <v>1875</v>
      </c>
      <c r="H418" s="510">
        <v>9</v>
      </c>
      <c r="I418" s="510">
        <v>2007</v>
      </c>
      <c r="J418" s="506"/>
      <c r="K418" s="506">
        <v>223</v>
      </c>
      <c r="L418" s="510"/>
      <c r="M418" s="510"/>
      <c r="N418" s="506"/>
      <c r="O418" s="506"/>
      <c r="P418" s="510"/>
      <c r="Q418" s="510"/>
      <c r="R418" s="527"/>
      <c r="S418" s="511"/>
    </row>
    <row r="419" spans="1:19" ht="14.4" customHeight="1" x14ac:dyDescent="0.3">
      <c r="A419" s="505" t="s">
        <v>1847</v>
      </c>
      <c r="B419" s="506" t="s">
        <v>1901</v>
      </c>
      <c r="C419" s="506" t="s">
        <v>457</v>
      </c>
      <c r="D419" s="506" t="s">
        <v>1841</v>
      </c>
      <c r="E419" s="506" t="s">
        <v>1849</v>
      </c>
      <c r="F419" s="506" t="s">
        <v>1876</v>
      </c>
      <c r="G419" s="506" t="s">
        <v>1877</v>
      </c>
      <c r="H419" s="510">
        <v>7</v>
      </c>
      <c r="I419" s="510">
        <v>539</v>
      </c>
      <c r="J419" s="506"/>
      <c r="K419" s="506">
        <v>77</v>
      </c>
      <c r="L419" s="510"/>
      <c r="M419" s="510"/>
      <c r="N419" s="506"/>
      <c r="O419" s="506"/>
      <c r="P419" s="510"/>
      <c r="Q419" s="510"/>
      <c r="R419" s="527"/>
      <c r="S419" s="511"/>
    </row>
    <row r="420" spans="1:19" ht="14.4" customHeight="1" x14ac:dyDescent="0.3">
      <c r="A420" s="505" t="s">
        <v>1847</v>
      </c>
      <c r="B420" s="506" t="s">
        <v>1901</v>
      </c>
      <c r="C420" s="506" t="s">
        <v>457</v>
      </c>
      <c r="D420" s="506" t="s">
        <v>1841</v>
      </c>
      <c r="E420" s="506" t="s">
        <v>1849</v>
      </c>
      <c r="F420" s="506" t="s">
        <v>1906</v>
      </c>
      <c r="G420" s="506" t="s">
        <v>1907</v>
      </c>
      <c r="H420" s="510">
        <v>1</v>
      </c>
      <c r="I420" s="510">
        <v>355</v>
      </c>
      <c r="J420" s="506"/>
      <c r="K420" s="506">
        <v>355</v>
      </c>
      <c r="L420" s="510"/>
      <c r="M420" s="510"/>
      <c r="N420" s="506"/>
      <c r="O420" s="506"/>
      <c r="P420" s="510"/>
      <c r="Q420" s="510"/>
      <c r="R420" s="527"/>
      <c r="S420" s="511"/>
    </row>
    <row r="421" spans="1:19" ht="14.4" customHeight="1" x14ac:dyDescent="0.3">
      <c r="A421" s="505" t="s">
        <v>1847</v>
      </c>
      <c r="B421" s="506" t="s">
        <v>1901</v>
      </c>
      <c r="C421" s="506" t="s">
        <v>457</v>
      </c>
      <c r="D421" s="506" t="s">
        <v>496</v>
      </c>
      <c r="E421" s="506" t="s">
        <v>1849</v>
      </c>
      <c r="F421" s="506" t="s">
        <v>1852</v>
      </c>
      <c r="G421" s="506" t="s">
        <v>1853</v>
      </c>
      <c r="H421" s="510">
        <v>1</v>
      </c>
      <c r="I421" s="510">
        <v>37</v>
      </c>
      <c r="J421" s="506">
        <v>0.25</v>
      </c>
      <c r="K421" s="506">
        <v>37</v>
      </c>
      <c r="L421" s="510">
        <v>4</v>
      </c>
      <c r="M421" s="510">
        <v>148</v>
      </c>
      <c r="N421" s="506">
        <v>1</v>
      </c>
      <c r="O421" s="506">
        <v>37</v>
      </c>
      <c r="P421" s="510">
        <v>2</v>
      </c>
      <c r="Q421" s="510">
        <v>76</v>
      </c>
      <c r="R421" s="527">
        <v>0.51351351351351349</v>
      </c>
      <c r="S421" s="511">
        <v>38</v>
      </c>
    </row>
    <row r="422" spans="1:19" ht="14.4" customHeight="1" x14ac:dyDescent="0.3">
      <c r="A422" s="505" t="s">
        <v>1847</v>
      </c>
      <c r="B422" s="506" t="s">
        <v>1901</v>
      </c>
      <c r="C422" s="506" t="s">
        <v>457</v>
      </c>
      <c r="D422" s="506" t="s">
        <v>496</v>
      </c>
      <c r="E422" s="506" t="s">
        <v>1849</v>
      </c>
      <c r="F422" s="506" t="s">
        <v>1902</v>
      </c>
      <c r="G422" s="506" t="s">
        <v>1903</v>
      </c>
      <c r="H422" s="510">
        <v>1</v>
      </c>
      <c r="I422" s="510">
        <v>1004</v>
      </c>
      <c r="J422" s="506">
        <v>0.99801192842942343</v>
      </c>
      <c r="K422" s="506">
        <v>1004</v>
      </c>
      <c r="L422" s="510">
        <v>1</v>
      </c>
      <c r="M422" s="510">
        <v>1006</v>
      </c>
      <c r="N422" s="506">
        <v>1</v>
      </c>
      <c r="O422" s="506">
        <v>1006</v>
      </c>
      <c r="P422" s="510"/>
      <c r="Q422" s="510"/>
      <c r="R422" s="527"/>
      <c r="S422" s="511"/>
    </row>
    <row r="423" spans="1:19" ht="14.4" customHeight="1" x14ac:dyDescent="0.3">
      <c r="A423" s="505" t="s">
        <v>1847</v>
      </c>
      <c r="B423" s="506" t="s">
        <v>1901</v>
      </c>
      <c r="C423" s="506" t="s">
        <v>457</v>
      </c>
      <c r="D423" s="506" t="s">
        <v>496</v>
      </c>
      <c r="E423" s="506" t="s">
        <v>1849</v>
      </c>
      <c r="F423" s="506" t="s">
        <v>1862</v>
      </c>
      <c r="G423" s="506" t="s">
        <v>1863</v>
      </c>
      <c r="H423" s="510">
        <v>11</v>
      </c>
      <c r="I423" s="510">
        <v>366.65</v>
      </c>
      <c r="J423" s="506">
        <v>0.57892409960052427</v>
      </c>
      <c r="K423" s="506">
        <v>33.331818181818178</v>
      </c>
      <c r="L423" s="510">
        <v>19</v>
      </c>
      <c r="M423" s="510">
        <v>633.32999999999993</v>
      </c>
      <c r="N423" s="506">
        <v>1</v>
      </c>
      <c r="O423" s="506">
        <v>33.333157894736836</v>
      </c>
      <c r="P423" s="510">
        <v>5</v>
      </c>
      <c r="Q423" s="510">
        <v>166.67000000000002</v>
      </c>
      <c r="R423" s="527">
        <v>0.26316454297127884</v>
      </c>
      <c r="S423" s="511">
        <v>33.334000000000003</v>
      </c>
    </row>
    <row r="424" spans="1:19" ht="14.4" customHeight="1" x14ac:dyDescent="0.3">
      <c r="A424" s="505" t="s">
        <v>1847</v>
      </c>
      <c r="B424" s="506" t="s">
        <v>1901</v>
      </c>
      <c r="C424" s="506" t="s">
        <v>457</v>
      </c>
      <c r="D424" s="506" t="s">
        <v>496</v>
      </c>
      <c r="E424" s="506" t="s">
        <v>1849</v>
      </c>
      <c r="F424" s="506" t="s">
        <v>1864</v>
      </c>
      <c r="G424" s="506" t="s">
        <v>1865</v>
      </c>
      <c r="H424" s="510">
        <v>1</v>
      </c>
      <c r="I424" s="510">
        <v>37</v>
      </c>
      <c r="J424" s="506"/>
      <c r="K424" s="506">
        <v>37</v>
      </c>
      <c r="L424" s="510"/>
      <c r="M424" s="510"/>
      <c r="N424" s="506"/>
      <c r="O424" s="506"/>
      <c r="P424" s="510"/>
      <c r="Q424" s="510"/>
      <c r="R424" s="527"/>
      <c r="S424" s="511"/>
    </row>
    <row r="425" spans="1:19" ht="14.4" customHeight="1" x14ac:dyDescent="0.3">
      <c r="A425" s="505" t="s">
        <v>1847</v>
      </c>
      <c r="B425" s="506" t="s">
        <v>1901</v>
      </c>
      <c r="C425" s="506" t="s">
        <v>457</v>
      </c>
      <c r="D425" s="506" t="s">
        <v>496</v>
      </c>
      <c r="E425" s="506" t="s">
        <v>1849</v>
      </c>
      <c r="F425" s="506" t="s">
        <v>1904</v>
      </c>
      <c r="G425" s="506" t="s">
        <v>1905</v>
      </c>
      <c r="H425" s="510">
        <v>22</v>
      </c>
      <c r="I425" s="510">
        <v>3894</v>
      </c>
      <c r="J425" s="506">
        <v>0.60767790262172283</v>
      </c>
      <c r="K425" s="506">
        <v>177</v>
      </c>
      <c r="L425" s="510">
        <v>36</v>
      </c>
      <c r="M425" s="510">
        <v>6408</v>
      </c>
      <c r="N425" s="506">
        <v>1</v>
      </c>
      <c r="O425" s="506">
        <v>178</v>
      </c>
      <c r="P425" s="510">
        <v>9</v>
      </c>
      <c r="Q425" s="510">
        <v>1611</v>
      </c>
      <c r="R425" s="527">
        <v>0.25140449438202245</v>
      </c>
      <c r="S425" s="511">
        <v>179</v>
      </c>
    </row>
    <row r="426" spans="1:19" ht="14.4" customHeight="1" x14ac:dyDescent="0.3">
      <c r="A426" s="505" t="s">
        <v>1847</v>
      </c>
      <c r="B426" s="506" t="s">
        <v>1901</v>
      </c>
      <c r="C426" s="506" t="s">
        <v>457</v>
      </c>
      <c r="D426" s="506" t="s">
        <v>496</v>
      </c>
      <c r="E426" s="506" t="s">
        <v>1849</v>
      </c>
      <c r="F426" s="506" t="s">
        <v>1872</v>
      </c>
      <c r="G426" s="506" t="s">
        <v>1873</v>
      </c>
      <c r="H426" s="510"/>
      <c r="I426" s="510"/>
      <c r="J426" s="506"/>
      <c r="K426" s="506"/>
      <c r="L426" s="510">
        <v>1</v>
      </c>
      <c r="M426" s="510">
        <v>74</v>
      </c>
      <c r="N426" s="506">
        <v>1</v>
      </c>
      <c r="O426" s="506">
        <v>74</v>
      </c>
      <c r="P426" s="510">
        <v>1</v>
      </c>
      <c r="Q426" s="510">
        <v>75</v>
      </c>
      <c r="R426" s="527">
        <v>1.0135135135135136</v>
      </c>
      <c r="S426" s="511">
        <v>75</v>
      </c>
    </row>
    <row r="427" spans="1:19" ht="14.4" customHeight="1" x14ac:dyDescent="0.3">
      <c r="A427" s="505" t="s">
        <v>1847</v>
      </c>
      <c r="B427" s="506" t="s">
        <v>1901</v>
      </c>
      <c r="C427" s="506" t="s">
        <v>457</v>
      </c>
      <c r="D427" s="506" t="s">
        <v>496</v>
      </c>
      <c r="E427" s="506" t="s">
        <v>1849</v>
      </c>
      <c r="F427" s="506" t="s">
        <v>1874</v>
      </c>
      <c r="G427" s="506" t="s">
        <v>1875</v>
      </c>
      <c r="H427" s="510">
        <v>22</v>
      </c>
      <c r="I427" s="510">
        <v>4906</v>
      </c>
      <c r="J427" s="506">
        <v>0.61111111111111116</v>
      </c>
      <c r="K427" s="506">
        <v>223</v>
      </c>
      <c r="L427" s="510">
        <v>36</v>
      </c>
      <c r="M427" s="510">
        <v>8028</v>
      </c>
      <c r="N427" s="506">
        <v>1</v>
      </c>
      <c r="O427" s="506">
        <v>223</v>
      </c>
      <c r="P427" s="510">
        <v>10</v>
      </c>
      <c r="Q427" s="510">
        <v>2260</v>
      </c>
      <c r="R427" s="527">
        <v>0.28151469855505729</v>
      </c>
      <c r="S427" s="511">
        <v>226</v>
      </c>
    </row>
    <row r="428" spans="1:19" ht="14.4" customHeight="1" x14ac:dyDescent="0.3">
      <c r="A428" s="505" t="s">
        <v>1847</v>
      </c>
      <c r="B428" s="506" t="s">
        <v>1901</v>
      </c>
      <c r="C428" s="506" t="s">
        <v>457</v>
      </c>
      <c r="D428" s="506" t="s">
        <v>496</v>
      </c>
      <c r="E428" s="506" t="s">
        <v>1849</v>
      </c>
      <c r="F428" s="506" t="s">
        <v>1876</v>
      </c>
      <c r="G428" s="506" t="s">
        <v>1877</v>
      </c>
      <c r="H428" s="510">
        <v>22</v>
      </c>
      <c r="I428" s="510">
        <v>1694</v>
      </c>
      <c r="J428" s="506">
        <v>0.61111111111111116</v>
      </c>
      <c r="K428" s="506">
        <v>77</v>
      </c>
      <c r="L428" s="510">
        <v>36</v>
      </c>
      <c r="M428" s="510">
        <v>2772</v>
      </c>
      <c r="N428" s="506">
        <v>1</v>
      </c>
      <c r="O428" s="506">
        <v>77</v>
      </c>
      <c r="P428" s="510">
        <v>10</v>
      </c>
      <c r="Q428" s="510">
        <v>780</v>
      </c>
      <c r="R428" s="527">
        <v>0.2813852813852814</v>
      </c>
      <c r="S428" s="511">
        <v>78</v>
      </c>
    </row>
    <row r="429" spans="1:19" ht="14.4" customHeight="1" x14ac:dyDescent="0.3">
      <c r="A429" s="505" t="s">
        <v>1847</v>
      </c>
      <c r="B429" s="506" t="s">
        <v>1901</v>
      </c>
      <c r="C429" s="506" t="s">
        <v>457</v>
      </c>
      <c r="D429" s="506" t="s">
        <v>496</v>
      </c>
      <c r="E429" s="506" t="s">
        <v>1849</v>
      </c>
      <c r="F429" s="506" t="s">
        <v>1908</v>
      </c>
      <c r="G429" s="506" t="s">
        <v>1909</v>
      </c>
      <c r="H429" s="510"/>
      <c r="I429" s="510"/>
      <c r="J429" s="506"/>
      <c r="K429" s="506"/>
      <c r="L429" s="510"/>
      <c r="M429" s="510"/>
      <c r="N429" s="506"/>
      <c r="O429" s="506"/>
      <c r="P429" s="510">
        <v>1</v>
      </c>
      <c r="Q429" s="510">
        <v>707</v>
      </c>
      <c r="R429" s="527"/>
      <c r="S429" s="511">
        <v>707</v>
      </c>
    </row>
    <row r="430" spans="1:19" ht="14.4" customHeight="1" x14ac:dyDescent="0.3">
      <c r="A430" s="505" t="s">
        <v>1847</v>
      </c>
      <c r="B430" s="506" t="s">
        <v>1901</v>
      </c>
      <c r="C430" s="506" t="s">
        <v>457</v>
      </c>
      <c r="D430" s="506" t="s">
        <v>497</v>
      </c>
      <c r="E430" s="506" t="s">
        <v>1849</v>
      </c>
      <c r="F430" s="506" t="s">
        <v>1852</v>
      </c>
      <c r="G430" s="506" t="s">
        <v>1853</v>
      </c>
      <c r="H430" s="510"/>
      <c r="I430" s="510"/>
      <c r="J430" s="506"/>
      <c r="K430" s="506"/>
      <c r="L430" s="510">
        <v>6</v>
      </c>
      <c r="M430" s="510">
        <v>222</v>
      </c>
      <c r="N430" s="506">
        <v>1</v>
      </c>
      <c r="O430" s="506">
        <v>37</v>
      </c>
      <c r="P430" s="510">
        <v>9</v>
      </c>
      <c r="Q430" s="510">
        <v>342</v>
      </c>
      <c r="R430" s="527">
        <v>1.5405405405405406</v>
      </c>
      <c r="S430" s="511">
        <v>38</v>
      </c>
    </row>
    <row r="431" spans="1:19" ht="14.4" customHeight="1" x14ac:dyDescent="0.3">
      <c r="A431" s="505" t="s">
        <v>1847</v>
      </c>
      <c r="B431" s="506" t="s">
        <v>1901</v>
      </c>
      <c r="C431" s="506" t="s">
        <v>457</v>
      </c>
      <c r="D431" s="506" t="s">
        <v>497</v>
      </c>
      <c r="E431" s="506" t="s">
        <v>1849</v>
      </c>
      <c r="F431" s="506" t="s">
        <v>1902</v>
      </c>
      <c r="G431" s="506" t="s">
        <v>1903</v>
      </c>
      <c r="H431" s="510"/>
      <c r="I431" s="510"/>
      <c r="J431" s="506"/>
      <c r="K431" s="506"/>
      <c r="L431" s="510">
        <v>8</v>
      </c>
      <c r="M431" s="510">
        <v>8048</v>
      </c>
      <c r="N431" s="506">
        <v>1</v>
      </c>
      <c r="O431" s="506">
        <v>1006</v>
      </c>
      <c r="P431" s="510"/>
      <c r="Q431" s="510"/>
      <c r="R431" s="527"/>
      <c r="S431" s="511"/>
    </row>
    <row r="432" spans="1:19" ht="14.4" customHeight="1" x14ac:dyDescent="0.3">
      <c r="A432" s="505" t="s">
        <v>1847</v>
      </c>
      <c r="B432" s="506" t="s">
        <v>1901</v>
      </c>
      <c r="C432" s="506" t="s">
        <v>457</v>
      </c>
      <c r="D432" s="506" t="s">
        <v>497</v>
      </c>
      <c r="E432" s="506" t="s">
        <v>1849</v>
      </c>
      <c r="F432" s="506" t="s">
        <v>1862</v>
      </c>
      <c r="G432" s="506" t="s">
        <v>1863</v>
      </c>
      <c r="H432" s="510"/>
      <c r="I432" s="510"/>
      <c r="J432" s="506"/>
      <c r="K432" s="506"/>
      <c r="L432" s="510"/>
      <c r="M432" s="510"/>
      <c r="N432" s="506"/>
      <c r="O432" s="506"/>
      <c r="P432" s="510">
        <v>25</v>
      </c>
      <c r="Q432" s="510">
        <v>833.33000000000015</v>
      </c>
      <c r="R432" s="527"/>
      <c r="S432" s="511">
        <v>33.333200000000005</v>
      </c>
    </row>
    <row r="433" spans="1:19" ht="14.4" customHeight="1" x14ac:dyDescent="0.3">
      <c r="A433" s="505" t="s">
        <v>1847</v>
      </c>
      <c r="B433" s="506" t="s">
        <v>1901</v>
      </c>
      <c r="C433" s="506" t="s">
        <v>457</v>
      </c>
      <c r="D433" s="506" t="s">
        <v>497</v>
      </c>
      <c r="E433" s="506" t="s">
        <v>1849</v>
      </c>
      <c r="F433" s="506" t="s">
        <v>1864</v>
      </c>
      <c r="G433" s="506" t="s">
        <v>1865</v>
      </c>
      <c r="H433" s="510"/>
      <c r="I433" s="510"/>
      <c r="J433" s="506"/>
      <c r="K433" s="506"/>
      <c r="L433" s="510">
        <v>4</v>
      </c>
      <c r="M433" s="510">
        <v>148</v>
      </c>
      <c r="N433" s="506">
        <v>1</v>
      </c>
      <c r="O433" s="506">
        <v>37</v>
      </c>
      <c r="P433" s="510">
        <v>2</v>
      </c>
      <c r="Q433" s="510">
        <v>76</v>
      </c>
      <c r="R433" s="527">
        <v>0.51351351351351349</v>
      </c>
      <c r="S433" s="511">
        <v>38</v>
      </c>
    </row>
    <row r="434" spans="1:19" ht="14.4" customHeight="1" x14ac:dyDescent="0.3">
      <c r="A434" s="505" t="s">
        <v>1847</v>
      </c>
      <c r="B434" s="506" t="s">
        <v>1901</v>
      </c>
      <c r="C434" s="506" t="s">
        <v>457</v>
      </c>
      <c r="D434" s="506" t="s">
        <v>497</v>
      </c>
      <c r="E434" s="506" t="s">
        <v>1849</v>
      </c>
      <c r="F434" s="506" t="s">
        <v>1904</v>
      </c>
      <c r="G434" s="506" t="s">
        <v>1905</v>
      </c>
      <c r="H434" s="510"/>
      <c r="I434" s="510"/>
      <c r="J434" s="506"/>
      <c r="K434" s="506"/>
      <c r="L434" s="510">
        <v>1</v>
      </c>
      <c r="M434" s="510">
        <v>178</v>
      </c>
      <c r="N434" s="506">
        <v>1</v>
      </c>
      <c r="O434" s="506">
        <v>178</v>
      </c>
      <c r="P434" s="510">
        <v>53</v>
      </c>
      <c r="Q434" s="510">
        <v>9487</v>
      </c>
      <c r="R434" s="527">
        <v>53.297752808988761</v>
      </c>
      <c r="S434" s="511">
        <v>179</v>
      </c>
    </row>
    <row r="435" spans="1:19" ht="14.4" customHeight="1" x14ac:dyDescent="0.3">
      <c r="A435" s="505" t="s">
        <v>1847</v>
      </c>
      <c r="B435" s="506" t="s">
        <v>1901</v>
      </c>
      <c r="C435" s="506" t="s">
        <v>457</v>
      </c>
      <c r="D435" s="506" t="s">
        <v>497</v>
      </c>
      <c r="E435" s="506" t="s">
        <v>1849</v>
      </c>
      <c r="F435" s="506" t="s">
        <v>1872</v>
      </c>
      <c r="G435" s="506" t="s">
        <v>1873</v>
      </c>
      <c r="H435" s="510"/>
      <c r="I435" s="510"/>
      <c r="J435" s="506"/>
      <c r="K435" s="506"/>
      <c r="L435" s="510"/>
      <c r="M435" s="510"/>
      <c r="N435" s="506"/>
      <c r="O435" s="506"/>
      <c r="P435" s="510">
        <v>6</v>
      </c>
      <c r="Q435" s="510">
        <v>450</v>
      </c>
      <c r="R435" s="527"/>
      <c r="S435" s="511">
        <v>75</v>
      </c>
    </row>
    <row r="436" spans="1:19" ht="14.4" customHeight="1" x14ac:dyDescent="0.3">
      <c r="A436" s="505" t="s">
        <v>1847</v>
      </c>
      <c r="B436" s="506" t="s">
        <v>1901</v>
      </c>
      <c r="C436" s="506" t="s">
        <v>457</v>
      </c>
      <c r="D436" s="506" t="s">
        <v>497</v>
      </c>
      <c r="E436" s="506" t="s">
        <v>1849</v>
      </c>
      <c r="F436" s="506" t="s">
        <v>1874</v>
      </c>
      <c r="G436" s="506" t="s">
        <v>1875</v>
      </c>
      <c r="H436" s="510"/>
      <c r="I436" s="510"/>
      <c r="J436" s="506"/>
      <c r="K436" s="506"/>
      <c r="L436" s="510">
        <v>1</v>
      </c>
      <c r="M436" s="510">
        <v>223</v>
      </c>
      <c r="N436" s="506">
        <v>1</v>
      </c>
      <c r="O436" s="506">
        <v>223</v>
      </c>
      <c r="P436" s="510">
        <v>53</v>
      </c>
      <c r="Q436" s="510">
        <v>11978</v>
      </c>
      <c r="R436" s="527">
        <v>53.713004484304932</v>
      </c>
      <c r="S436" s="511">
        <v>226</v>
      </c>
    </row>
    <row r="437" spans="1:19" ht="14.4" customHeight="1" x14ac:dyDescent="0.3">
      <c r="A437" s="505" t="s">
        <v>1847</v>
      </c>
      <c r="B437" s="506" t="s">
        <v>1901</v>
      </c>
      <c r="C437" s="506" t="s">
        <v>457</v>
      </c>
      <c r="D437" s="506" t="s">
        <v>497</v>
      </c>
      <c r="E437" s="506" t="s">
        <v>1849</v>
      </c>
      <c r="F437" s="506" t="s">
        <v>1876</v>
      </c>
      <c r="G437" s="506" t="s">
        <v>1877</v>
      </c>
      <c r="H437" s="510"/>
      <c r="I437" s="510"/>
      <c r="J437" s="506"/>
      <c r="K437" s="506"/>
      <c r="L437" s="510">
        <v>1</v>
      </c>
      <c r="M437" s="510">
        <v>77</v>
      </c>
      <c r="N437" s="506">
        <v>1</v>
      </c>
      <c r="O437" s="506">
        <v>77</v>
      </c>
      <c r="P437" s="510">
        <v>33</v>
      </c>
      <c r="Q437" s="510">
        <v>2574</v>
      </c>
      <c r="R437" s="527">
        <v>33.428571428571431</v>
      </c>
      <c r="S437" s="511">
        <v>78</v>
      </c>
    </row>
    <row r="438" spans="1:19" ht="14.4" customHeight="1" x14ac:dyDescent="0.3">
      <c r="A438" s="505" t="s">
        <v>1847</v>
      </c>
      <c r="B438" s="506" t="s">
        <v>1901</v>
      </c>
      <c r="C438" s="506" t="s">
        <v>457</v>
      </c>
      <c r="D438" s="506" t="s">
        <v>497</v>
      </c>
      <c r="E438" s="506" t="s">
        <v>1849</v>
      </c>
      <c r="F438" s="506" t="s">
        <v>1878</v>
      </c>
      <c r="G438" s="506" t="s">
        <v>1879</v>
      </c>
      <c r="H438" s="510"/>
      <c r="I438" s="510"/>
      <c r="J438" s="506"/>
      <c r="K438" s="506"/>
      <c r="L438" s="510">
        <v>1</v>
      </c>
      <c r="M438" s="510">
        <v>59</v>
      </c>
      <c r="N438" s="506">
        <v>1</v>
      </c>
      <c r="O438" s="506">
        <v>59</v>
      </c>
      <c r="P438" s="510">
        <v>1</v>
      </c>
      <c r="Q438" s="510">
        <v>61</v>
      </c>
      <c r="R438" s="527">
        <v>1.0338983050847457</v>
      </c>
      <c r="S438" s="511">
        <v>61</v>
      </c>
    </row>
    <row r="439" spans="1:19" ht="14.4" customHeight="1" x14ac:dyDescent="0.3">
      <c r="A439" s="505" t="s">
        <v>1847</v>
      </c>
      <c r="B439" s="506" t="s">
        <v>1901</v>
      </c>
      <c r="C439" s="506" t="s">
        <v>457</v>
      </c>
      <c r="D439" s="506" t="s">
        <v>497</v>
      </c>
      <c r="E439" s="506" t="s">
        <v>1849</v>
      </c>
      <c r="F439" s="506" t="s">
        <v>1906</v>
      </c>
      <c r="G439" s="506" t="s">
        <v>1907</v>
      </c>
      <c r="H439" s="510"/>
      <c r="I439" s="510"/>
      <c r="J439" s="506"/>
      <c r="K439" s="506"/>
      <c r="L439" s="510"/>
      <c r="M439" s="510"/>
      <c r="N439" s="506"/>
      <c r="O439" s="506"/>
      <c r="P439" s="510">
        <v>1</v>
      </c>
      <c r="Q439" s="510">
        <v>358</v>
      </c>
      <c r="R439" s="527"/>
      <c r="S439" s="511">
        <v>358</v>
      </c>
    </row>
    <row r="440" spans="1:19" ht="14.4" customHeight="1" x14ac:dyDescent="0.3">
      <c r="A440" s="505" t="s">
        <v>1847</v>
      </c>
      <c r="B440" s="506" t="s">
        <v>1901</v>
      </c>
      <c r="C440" s="506" t="s">
        <v>457</v>
      </c>
      <c r="D440" s="506" t="s">
        <v>1844</v>
      </c>
      <c r="E440" s="506" t="s">
        <v>1849</v>
      </c>
      <c r="F440" s="506" t="s">
        <v>1862</v>
      </c>
      <c r="G440" s="506" t="s">
        <v>1863</v>
      </c>
      <c r="H440" s="510">
        <v>2</v>
      </c>
      <c r="I440" s="510">
        <v>66.67</v>
      </c>
      <c r="J440" s="506"/>
      <c r="K440" s="506">
        <v>33.335000000000001</v>
      </c>
      <c r="L440" s="510"/>
      <c r="M440" s="510"/>
      <c r="N440" s="506"/>
      <c r="O440" s="506"/>
      <c r="P440" s="510"/>
      <c r="Q440" s="510"/>
      <c r="R440" s="527"/>
      <c r="S440" s="511"/>
    </row>
    <row r="441" spans="1:19" ht="14.4" customHeight="1" x14ac:dyDescent="0.3">
      <c r="A441" s="505" t="s">
        <v>1847</v>
      </c>
      <c r="B441" s="506" t="s">
        <v>1901</v>
      </c>
      <c r="C441" s="506" t="s">
        <v>457</v>
      </c>
      <c r="D441" s="506" t="s">
        <v>1844</v>
      </c>
      <c r="E441" s="506" t="s">
        <v>1849</v>
      </c>
      <c r="F441" s="506" t="s">
        <v>1904</v>
      </c>
      <c r="G441" s="506" t="s">
        <v>1905</v>
      </c>
      <c r="H441" s="510">
        <v>26</v>
      </c>
      <c r="I441" s="510">
        <v>4602</v>
      </c>
      <c r="J441" s="506"/>
      <c r="K441" s="506">
        <v>177</v>
      </c>
      <c r="L441" s="510"/>
      <c r="M441" s="510"/>
      <c r="N441" s="506"/>
      <c r="O441" s="506"/>
      <c r="P441" s="510"/>
      <c r="Q441" s="510"/>
      <c r="R441" s="527"/>
      <c r="S441" s="511"/>
    </row>
    <row r="442" spans="1:19" ht="14.4" customHeight="1" x14ac:dyDescent="0.3">
      <c r="A442" s="505" t="s">
        <v>1847</v>
      </c>
      <c r="B442" s="506" t="s">
        <v>1901</v>
      </c>
      <c r="C442" s="506" t="s">
        <v>457</v>
      </c>
      <c r="D442" s="506" t="s">
        <v>1844</v>
      </c>
      <c r="E442" s="506" t="s">
        <v>1849</v>
      </c>
      <c r="F442" s="506" t="s">
        <v>1874</v>
      </c>
      <c r="G442" s="506" t="s">
        <v>1875</v>
      </c>
      <c r="H442" s="510">
        <v>27</v>
      </c>
      <c r="I442" s="510">
        <v>6021</v>
      </c>
      <c r="J442" s="506"/>
      <c r="K442" s="506">
        <v>223</v>
      </c>
      <c r="L442" s="510"/>
      <c r="M442" s="510"/>
      <c r="N442" s="506"/>
      <c r="O442" s="506"/>
      <c r="P442" s="510"/>
      <c r="Q442" s="510"/>
      <c r="R442" s="527"/>
      <c r="S442" s="511"/>
    </row>
    <row r="443" spans="1:19" ht="14.4" customHeight="1" x14ac:dyDescent="0.3">
      <c r="A443" s="505" t="s">
        <v>1847</v>
      </c>
      <c r="B443" s="506" t="s">
        <v>1901</v>
      </c>
      <c r="C443" s="506" t="s">
        <v>457</v>
      </c>
      <c r="D443" s="506" t="s">
        <v>1844</v>
      </c>
      <c r="E443" s="506" t="s">
        <v>1849</v>
      </c>
      <c r="F443" s="506" t="s">
        <v>1876</v>
      </c>
      <c r="G443" s="506" t="s">
        <v>1877</v>
      </c>
      <c r="H443" s="510">
        <v>2</v>
      </c>
      <c r="I443" s="510">
        <v>154</v>
      </c>
      <c r="J443" s="506"/>
      <c r="K443" s="506">
        <v>77</v>
      </c>
      <c r="L443" s="510"/>
      <c r="M443" s="510"/>
      <c r="N443" s="506"/>
      <c r="O443" s="506"/>
      <c r="P443" s="510"/>
      <c r="Q443" s="510"/>
      <c r="R443" s="527"/>
      <c r="S443" s="511"/>
    </row>
    <row r="444" spans="1:19" ht="14.4" customHeight="1" x14ac:dyDescent="0.3">
      <c r="A444" s="505" t="s">
        <v>1847</v>
      </c>
      <c r="B444" s="506" t="s">
        <v>1901</v>
      </c>
      <c r="C444" s="506" t="s">
        <v>457</v>
      </c>
      <c r="D444" s="506" t="s">
        <v>1844</v>
      </c>
      <c r="E444" s="506" t="s">
        <v>1849</v>
      </c>
      <c r="F444" s="506" t="s">
        <v>1906</v>
      </c>
      <c r="G444" s="506" t="s">
        <v>1907</v>
      </c>
      <c r="H444" s="510">
        <v>1</v>
      </c>
      <c r="I444" s="510">
        <v>355</v>
      </c>
      <c r="J444" s="506"/>
      <c r="K444" s="506">
        <v>355</v>
      </c>
      <c r="L444" s="510"/>
      <c r="M444" s="510"/>
      <c r="N444" s="506"/>
      <c r="O444" s="506"/>
      <c r="P444" s="510"/>
      <c r="Q444" s="510"/>
      <c r="R444" s="527"/>
      <c r="S444" s="511"/>
    </row>
    <row r="445" spans="1:19" ht="14.4" customHeight="1" x14ac:dyDescent="0.3">
      <c r="A445" s="505" t="s">
        <v>1847</v>
      </c>
      <c r="B445" s="506" t="s">
        <v>1901</v>
      </c>
      <c r="C445" s="506" t="s">
        <v>457</v>
      </c>
      <c r="D445" s="506" t="s">
        <v>1833</v>
      </c>
      <c r="E445" s="506" t="s">
        <v>1849</v>
      </c>
      <c r="F445" s="506" t="s">
        <v>1852</v>
      </c>
      <c r="G445" s="506" t="s">
        <v>1853</v>
      </c>
      <c r="H445" s="510"/>
      <c r="I445" s="510"/>
      <c r="J445" s="506"/>
      <c r="K445" s="506"/>
      <c r="L445" s="510"/>
      <c r="M445" s="510"/>
      <c r="N445" s="506"/>
      <c r="O445" s="506"/>
      <c r="P445" s="510">
        <v>1</v>
      </c>
      <c r="Q445" s="510">
        <v>38</v>
      </c>
      <c r="R445" s="527"/>
      <c r="S445" s="511">
        <v>38</v>
      </c>
    </row>
    <row r="446" spans="1:19" ht="14.4" customHeight="1" x14ac:dyDescent="0.3">
      <c r="A446" s="505" t="s">
        <v>1847</v>
      </c>
      <c r="B446" s="506" t="s">
        <v>1901</v>
      </c>
      <c r="C446" s="506" t="s">
        <v>457</v>
      </c>
      <c r="D446" s="506" t="s">
        <v>1831</v>
      </c>
      <c r="E446" s="506" t="s">
        <v>1849</v>
      </c>
      <c r="F446" s="506" t="s">
        <v>1852</v>
      </c>
      <c r="G446" s="506" t="s">
        <v>1853</v>
      </c>
      <c r="H446" s="510"/>
      <c r="I446" s="510"/>
      <c r="J446" s="506"/>
      <c r="K446" s="506"/>
      <c r="L446" s="510">
        <v>3</v>
      </c>
      <c r="M446" s="510">
        <v>111</v>
      </c>
      <c r="N446" s="506">
        <v>1</v>
      </c>
      <c r="O446" s="506">
        <v>37</v>
      </c>
      <c r="P446" s="510"/>
      <c r="Q446" s="510"/>
      <c r="R446" s="527"/>
      <c r="S446" s="511"/>
    </row>
    <row r="447" spans="1:19" ht="14.4" customHeight="1" x14ac:dyDescent="0.3">
      <c r="A447" s="505" t="s">
        <v>1847</v>
      </c>
      <c r="B447" s="506" t="s">
        <v>1901</v>
      </c>
      <c r="C447" s="506" t="s">
        <v>457</v>
      </c>
      <c r="D447" s="506" t="s">
        <v>1831</v>
      </c>
      <c r="E447" s="506" t="s">
        <v>1849</v>
      </c>
      <c r="F447" s="506" t="s">
        <v>1862</v>
      </c>
      <c r="G447" s="506" t="s">
        <v>1863</v>
      </c>
      <c r="H447" s="510"/>
      <c r="I447" s="510"/>
      <c r="J447" s="506"/>
      <c r="K447" s="506"/>
      <c r="L447" s="510">
        <v>2</v>
      </c>
      <c r="M447" s="510">
        <v>66.67</v>
      </c>
      <c r="N447" s="506">
        <v>1</v>
      </c>
      <c r="O447" s="506">
        <v>33.335000000000001</v>
      </c>
      <c r="P447" s="510"/>
      <c r="Q447" s="510"/>
      <c r="R447" s="527"/>
      <c r="S447" s="511"/>
    </row>
    <row r="448" spans="1:19" ht="14.4" customHeight="1" x14ac:dyDescent="0.3">
      <c r="A448" s="505" t="s">
        <v>1847</v>
      </c>
      <c r="B448" s="506" t="s">
        <v>1901</v>
      </c>
      <c r="C448" s="506" t="s">
        <v>457</v>
      </c>
      <c r="D448" s="506" t="s">
        <v>1831</v>
      </c>
      <c r="E448" s="506" t="s">
        <v>1849</v>
      </c>
      <c r="F448" s="506" t="s">
        <v>1864</v>
      </c>
      <c r="G448" s="506" t="s">
        <v>1865</v>
      </c>
      <c r="H448" s="510"/>
      <c r="I448" s="510"/>
      <c r="J448" s="506"/>
      <c r="K448" s="506"/>
      <c r="L448" s="510">
        <v>3</v>
      </c>
      <c r="M448" s="510">
        <v>111</v>
      </c>
      <c r="N448" s="506">
        <v>1</v>
      </c>
      <c r="O448" s="506">
        <v>37</v>
      </c>
      <c r="P448" s="510"/>
      <c r="Q448" s="510"/>
      <c r="R448" s="527"/>
      <c r="S448" s="511"/>
    </row>
    <row r="449" spans="1:19" ht="14.4" customHeight="1" x14ac:dyDescent="0.3">
      <c r="A449" s="505" t="s">
        <v>1847</v>
      </c>
      <c r="B449" s="506" t="s">
        <v>1901</v>
      </c>
      <c r="C449" s="506" t="s">
        <v>457</v>
      </c>
      <c r="D449" s="506" t="s">
        <v>1831</v>
      </c>
      <c r="E449" s="506" t="s">
        <v>1849</v>
      </c>
      <c r="F449" s="506" t="s">
        <v>1904</v>
      </c>
      <c r="G449" s="506" t="s">
        <v>1905</v>
      </c>
      <c r="H449" s="510"/>
      <c r="I449" s="510"/>
      <c r="J449" s="506"/>
      <c r="K449" s="506"/>
      <c r="L449" s="510">
        <v>8</v>
      </c>
      <c r="M449" s="510">
        <v>1424</v>
      </c>
      <c r="N449" s="506">
        <v>1</v>
      </c>
      <c r="O449" s="506">
        <v>178</v>
      </c>
      <c r="P449" s="510"/>
      <c r="Q449" s="510"/>
      <c r="R449" s="527"/>
      <c r="S449" s="511"/>
    </row>
    <row r="450" spans="1:19" ht="14.4" customHeight="1" x14ac:dyDescent="0.3">
      <c r="A450" s="505" t="s">
        <v>1847</v>
      </c>
      <c r="B450" s="506" t="s">
        <v>1901</v>
      </c>
      <c r="C450" s="506" t="s">
        <v>457</v>
      </c>
      <c r="D450" s="506" t="s">
        <v>1831</v>
      </c>
      <c r="E450" s="506" t="s">
        <v>1849</v>
      </c>
      <c r="F450" s="506" t="s">
        <v>1874</v>
      </c>
      <c r="G450" s="506" t="s">
        <v>1875</v>
      </c>
      <c r="H450" s="510"/>
      <c r="I450" s="510"/>
      <c r="J450" s="506"/>
      <c r="K450" s="506"/>
      <c r="L450" s="510">
        <v>9</v>
      </c>
      <c r="M450" s="510">
        <v>2007</v>
      </c>
      <c r="N450" s="506">
        <v>1</v>
      </c>
      <c r="O450" s="506">
        <v>223</v>
      </c>
      <c r="P450" s="510"/>
      <c r="Q450" s="510"/>
      <c r="R450" s="527"/>
      <c r="S450" s="511"/>
    </row>
    <row r="451" spans="1:19" ht="14.4" customHeight="1" x14ac:dyDescent="0.3">
      <c r="A451" s="505" t="s">
        <v>1847</v>
      </c>
      <c r="B451" s="506" t="s">
        <v>1901</v>
      </c>
      <c r="C451" s="506" t="s">
        <v>457</v>
      </c>
      <c r="D451" s="506" t="s">
        <v>1831</v>
      </c>
      <c r="E451" s="506" t="s">
        <v>1849</v>
      </c>
      <c r="F451" s="506" t="s">
        <v>1876</v>
      </c>
      <c r="G451" s="506" t="s">
        <v>1877</v>
      </c>
      <c r="H451" s="510"/>
      <c r="I451" s="510"/>
      <c r="J451" s="506"/>
      <c r="K451" s="506"/>
      <c r="L451" s="510">
        <v>9</v>
      </c>
      <c r="M451" s="510">
        <v>693</v>
      </c>
      <c r="N451" s="506">
        <v>1</v>
      </c>
      <c r="O451" s="506">
        <v>77</v>
      </c>
      <c r="P451" s="510"/>
      <c r="Q451" s="510"/>
      <c r="R451" s="527"/>
      <c r="S451" s="511"/>
    </row>
    <row r="452" spans="1:19" ht="14.4" customHeight="1" x14ac:dyDescent="0.3">
      <c r="A452" s="505" t="s">
        <v>1847</v>
      </c>
      <c r="B452" s="506" t="s">
        <v>1901</v>
      </c>
      <c r="C452" s="506" t="s">
        <v>457</v>
      </c>
      <c r="D452" s="506" t="s">
        <v>1831</v>
      </c>
      <c r="E452" s="506" t="s">
        <v>1849</v>
      </c>
      <c r="F452" s="506" t="s">
        <v>1878</v>
      </c>
      <c r="G452" s="506" t="s">
        <v>1879</v>
      </c>
      <c r="H452" s="510"/>
      <c r="I452" s="510"/>
      <c r="J452" s="506"/>
      <c r="K452" s="506"/>
      <c r="L452" s="510">
        <v>1</v>
      </c>
      <c r="M452" s="510">
        <v>59</v>
      </c>
      <c r="N452" s="506">
        <v>1</v>
      </c>
      <c r="O452" s="506">
        <v>59</v>
      </c>
      <c r="P452" s="510"/>
      <c r="Q452" s="510"/>
      <c r="R452" s="527"/>
      <c r="S452" s="511"/>
    </row>
    <row r="453" spans="1:19" ht="14.4" customHeight="1" x14ac:dyDescent="0.3">
      <c r="A453" s="505" t="s">
        <v>1847</v>
      </c>
      <c r="B453" s="506" t="s">
        <v>1901</v>
      </c>
      <c r="C453" s="506" t="s">
        <v>457</v>
      </c>
      <c r="D453" s="506" t="s">
        <v>1831</v>
      </c>
      <c r="E453" s="506" t="s">
        <v>1849</v>
      </c>
      <c r="F453" s="506" t="s">
        <v>1906</v>
      </c>
      <c r="G453" s="506" t="s">
        <v>1907</v>
      </c>
      <c r="H453" s="510"/>
      <c r="I453" s="510"/>
      <c r="J453" s="506"/>
      <c r="K453" s="506"/>
      <c r="L453" s="510">
        <v>1</v>
      </c>
      <c r="M453" s="510">
        <v>355</v>
      </c>
      <c r="N453" s="506">
        <v>1</v>
      </c>
      <c r="O453" s="506">
        <v>355</v>
      </c>
      <c r="P453" s="510"/>
      <c r="Q453" s="510"/>
      <c r="R453" s="527"/>
      <c r="S453" s="511"/>
    </row>
    <row r="454" spans="1:19" ht="14.4" customHeight="1" x14ac:dyDescent="0.3">
      <c r="A454" s="505" t="s">
        <v>1847</v>
      </c>
      <c r="B454" s="506" t="s">
        <v>1901</v>
      </c>
      <c r="C454" s="506" t="s">
        <v>457</v>
      </c>
      <c r="D454" s="506" t="s">
        <v>1831</v>
      </c>
      <c r="E454" s="506" t="s">
        <v>1849</v>
      </c>
      <c r="F454" s="506" t="s">
        <v>1908</v>
      </c>
      <c r="G454" s="506" t="s">
        <v>1909</v>
      </c>
      <c r="H454" s="510"/>
      <c r="I454" s="510"/>
      <c r="J454" s="506"/>
      <c r="K454" s="506"/>
      <c r="L454" s="510">
        <v>1</v>
      </c>
      <c r="M454" s="510">
        <v>702</v>
      </c>
      <c r="N454" s="506">
        <v>1</v>
      </c>
      <c r="O454" s="506">
        <v>702</v>
      </c>
      <c r="P454" s="510"/>
      <c r="Q454" s="510"/>
      <c r="R454" s="527"/>
      <c r="S454" s="511"/>
    </row>
    <row r="455" spans="1:19" ht="14.4" customHeight="1" x14ac:dyDescent="0.3">
      <c r="A455" s="505" t="s">
        <v>1847</v>
      </c>
      <c r="B455" s="506" t="s">
        <v>1901</v>
      </c>
      <c r="C455" s="506" t="s">
        <v>457</v>
      </c>
      <c r="D455" s="506" t="s">
        <v>1838</v>
      </c>
      <c r="E455" s="506" t="s">
        <v>1849</v>
      </c>
      <c r="F455" s="506" t="s">
        <v>1852</v>
      </c>
      <c r="G455" s="506" t="s">
        <v>1853</v>
      </c>
      <c r="H455" s="510"/>
      <c r="I455" s="510"/>
      <c r="J455" s="506"/>
      <c r="K455" s="506"/>
      <c r="L455" s="510">
        <v>4</v>
      </c>
      <c r="M455" s="510">
        <v>148</v>
      </c>
      <c r="N455" s="506">
        <v>1</v>
      </c>
      <c r="O455" s="506">
        <v>37</v>
      </c>
      <c r="P455" s="510"/>
      <c r="Q455" s="510"/>
      <c r="R455" s="527"/>
      <c r="S455" s="511"/>
    </row>
    <row r="456" spans="1:19" ht="14.4" customHeight="1" x14ac:dyDescent="0.3">
      <c r="A456" s="505" t="s">
        <v>1847</v>
      </c>
      <c r="B456" s="506" t="s">
        <v>1901</v>
      </c>
      <c r="C456" s="506" t="s">
        <v>457</v>
      </c>
      <c r="D456" s="506" t="s">
        <v>1838</v>
      </c>
      <c r="E456" s="506" t="s">
        <v>1849</v>
      </c>
      <c r="F456" s="506" t="s">
        <v>1862</v>
      </c>
      <c r="G456" s="506" t="s">
        <v>1863</v>
      </c>
      <c r="H456" s="510"/>
      <c r="I456" s="510"/>
      <c r="J456" s="506"/>
      <c r="K456" s="506"/>
      <c r="L456" s="510">
        <v>1</v>
      </c>
      <c r="M456" s="510">
        <v>33.33</v>
      </c>
      <c r="N456" s="506">
        <v>1</v>
      </c>
      <c r="O456" s="506">
        <v>33.33</v>
      </c>
      <c r="P456" s="510"/>
      <c r="Q456" s="510"/>
      <c r="R456" s="527"/>
      <c r="S456" s="511"/>
    </row>
    <row r="457" spans="1:19" ht="14.4" customHeight="1" x14ac:dyDescent="0.3">
      <c r="A457" s="505" t="s">
        <v>1847</v>
      </c>
      <c r="B457" s="506" t="s">
        <v>1901</v>
      </c>
      <c r="C457" s="506" t="s">
        <v>457</v>
      </c>
      <c r="D457" s="506" t="s">
        <v>1838</v>
      </c>
      <c r="E457" s="506" t="s">
        <v>1849</v>
      </c>
      <c r="F457" s="506" t="s">
        <v>1904</v>
      </c>
      <c r="G457" s="506" t="s">
        <v>1905</v>
      </c>
      <c r="H457" s="510"/>
      <c r="I457" s="510"/>
      <c r="J457" s="506"/>
      <c r="K457" s="506"/>
      <c r="L457" s="510">
        <v>3</v>
      </c>
      <c r="M457" s="510">
        <v>534</v>
      </c>
      <c r="N457" s="506">
        <v>1</v>
      </c>
      <c r="O457" s="506">
        <v>178</v>
      </c>
      <c r="P457" s="510"/>
      <c r="Q457" s="510"/>
      <c r="R457" s="527"/>
      <c r="S457" s="511"/>
    </row>
    <row r="458" spans="1:19" ht="14.4" customHeight="1" x14ac:dyDescent="0.3">
      <c r="A458" s="505" t="s">
        <v>1847</v>
      </c>
      <c r="B458" s="506" t="s">
        <v>1901</v>
      </c>
      <c r="C458" s="506" t="s">
        <v>457</v>
      </c>
      <c r="D458" s="506" t="s">
        <v>1838</v>
      </c>
      <c r="E458" s="506" t="s">
        <v>1849</v>
      </c>
      <c r="F458" s="506" t="s">
        <v>1874</v>
      </c>
      <c r="G458" s="506" t="s">
        <v>1875</v>
      </c>
      <c r="H458" s="510"/>
      <c r="I458" s="510"/>
      <c r="J458" s="506"/>
      <c r="K458" s="506"/>
      <c r="L458" s="510">
        <v>2</v>
      </c>
      <c r="M458" s="510">
        <v>446</v>
      </c>
      <c r="N458" s="506">
        <v>1</v>
      </c>
      <c r="O458" s="506">
        <v>223</v>
      </c>
      <c r="P458" s="510"/>
      <c r="Q458" s="510"/>
      <c r="R458" s="527"/>
      <c r="S458" s="511"/>
    </row>
    <row r="459" spans="1:19" ht="14.4" customHeight="1" x14ac:dyDescent="0.3">
      <c r="A459" s="505" t="s">
        <v>1847</v>
      </c>
      <c r="B459" s="506" t="s">
        <v>1901</v>
      </c>
      <c r="C459" s="506" t="s">
        <v>457</v>
      </c>
      <c r="D459" s="506" t="s">
        <v>1838</v>
      </c>
      <c r="E459" s="506" t="s">
        <v>1849</v>
      </c>
      <c r="F459" s="506" t="s">
        <v>1876</v>
      </c>
      <c r="G459" s="506" t="s">
        <v>1877</v>
      </c>
      <c r="H459" s="510"/>
      <c r="I459" s="510"/>
      <c r="J459" s="506"/>
      <c r="K459" s="506"/>
      <c r="L459" s="510">
        <v>3</v>
      </c>
      <c r="M459" s="510">
        <v>231</v>
      </c>
      <c r="N459" s="506">
        <v>1</v>
      </c>
      <c r="O459" s="506">
        <v>77</v>
      </c>
      <c r="P459" s="510"/>
      <c r="Q459" s="510"/>
      <c r="R459" s="527"/>
      <c r="S459" s="511"/>
    </row>
    <row r="460" spans="1:19" ht="14.4" customHeight="1" x14ac:dyDescent="0.3">
      <c r="A460" s="505" t="s">
        <v>1847</v>
      </c>
      <c r="B460" s="506" t="s">
        <v>1901</v>
      </c>
      <c r="C460" s="506" t="s">
        <v>457</v>
      </c>
      <c r="D460" s="506" t="s">
        <v>1825</v>
      </c>
      <c r="E460" s="506" t="s">
        <v>1849</v>
      </c>
      <c r="F460" s="506" t="s">
        <v>1904</v>
      </c>
      <c r="G460" s="506" t="s">
        <v>1905</v>
      </c>
      <c r="H460" s="510"/>
      <c r="I460" s="510"/>
      <c r="J460" s="506"/>
      <c r="K460" s="506"/>
      <c r="L460" s="510">
        <v>3</v>
      </c>
      <c r="M460" s="510">
        <v>534</v>
      </c>
      <c r="N460" s="506">
        <v>1</v>
      </c>
      <c r="O460" s="506">
        <v>178</v>
      </c>
      <c r="P460" s="510"/>
      <c r="Q460" s="510"/>
      <c r="R460" s="527"/>
      <c r="S460" s="511"/>
    </row>
    <row r="461" spans="1:19" ht="14.4" customHeight="1" x14ac:dyDescent="0.3">
      <c r="A461" s="505" t="s">
        <v>1847</v>
      </c>
      <c r="B461" s="506" t="s">
        <v>1901</v>
      </c>
      <c r="C461" s="506" t="s">
        <v>457</v>
      </c>
      <c r="D461" s="506" t="s">
        <v>1825</v>
      </c>
      <c r="E461" s="506" t="s">
        <v>1849</v>
      </c>
      <c r="F461" s="506" t="s">
        <v>1874</v>
      </c>
      <c r="G461" s="506" t="s">
        <v>1875</v>
      </c>
      <c r="H461" s="510"/>
      <c r="I461" s="510"/>
      <c r="J461" s="506"/>
      <c r="K461" s="506"/>
      <c r="L461" s="510">
        <v>2</v>
      </c>
      <c r="M461" s="510">
        <v>446</v>
      </c>
      <c r="N461" s="506">
        <v>1</v>
      </c>
      <c r="O461" s="506">
        <v>223</v>
      </c>
      <c r="P461" s="510"/>
      <c r="Q461" s="510"/>
      <c r="R461" s="527"/>
      <c r="S461" s="511"/>
    </row>
    <row r="462" spans="1:19" ht="14.4" customHeight="1" x14ac:dyDescent="0.3">
      <c r="A462" s="505" t="s">
        <v>1847</v>
      </c>
      <c r="B462" s="506" t="s">
        <v>1901</v>
      </c>
      <c r="C462" s="506" t="s">
        <v>457</v>
      </c>
      <c r="D462" s="506" t="s">
        <v>1825</v>
      </c>
      <c r="E462" s="506" t="s">
        <v>1849</v>
      </c>
      <c r="F462" s="506" t="s">
        <v>1876</v>
      </c>
      <c r="G462" s="506" t="s">
        <v>1877</v>
      </c>
      <c r="H462" s="510"/>
      <c r="I462" s="510"/>
      <c r="J462" s="506"/>
      <c r="K462" s="506"/>
      <c r="L462" s="510">
        <v>1</v>
      </c>
      <c r="M462" s="510">
        <v>77</v>
      </c>
      <c r="N462" s="506">
        <v>1</v>
      </c>
      <c r="O462" s="506">
        <v>77</v>
      </c>
      <c r="P462" s="510"/>
      <c r="Q462" s="510"/>
      <c r="R462" s="527"/>
      <c r="S462" s="511"/>
    </row>
    <row r="463" spans="1:19" ht="14.4" customHeight="1" x14ac:dyDescent="0.3">
      <c r="A463" s="505" t="s">
        <v>1847</v>
      </c>
      <c r="B463" s="506" t="s">
        <v>1901</v>
      </c>
      <c r="C463" s="506" t="s">
        <v>457</v>
      </c>
      <c r="D463" s="506" t="s">
        <v>494</v>
      </c>
      <c r="E463" s="506" t="s">
        <v>1849</v>
      </c>
      <c r="F463" s="506" t="s">
        <v>1852</v>
      </c>
      <c r="G463" s="506" t="s">
        <v>1853</v>
      </c>
      <c r="H463" s="510"/>
      <c r="I463" s="510"/>
      <c r="J463" s="506"/>
      <c r="K463" s="506"/>
      <c r="L463" s="510">
        <v>4</v>
      </c>
      <c r="M463" s="510">
        <v>148</v>
      </c>
      <c r="N463" s="506">
        <v>1</v>
      </c>
      <c r="O463" s="506">
        <v>37</v>
      </c>
      <c r="P463" s="510"/>
      <c r="Q463" s="510"/>
      <c r="R463" s="527"/>
      <c r="S463" s="511"/>
    </row>
    <row r="464" spans="1:19" ht="14.4" customHeight="1" x14ac:dyDescent="0.3">
      <c r="A464" s="505" t="s">
        <v>1847</v>
      </c>
      <c r="B464" s="506" t="s">
        <v>1901</v>
      </c>
      <c r="C464" s="506" t="s">
        <v>457</v>
      </c>
      <c r="D464" s="506" t="s">
        <v>494</v>
      </c>
      <c r="E464" s="506" t="s">
        <v>1849</v>
      </c>
      <c r="F464" s="506" t="s">
        <v>1862</v>
      </c>
      <c r="G464" s="506" t="s">
        <v>1863</v>
      </c>
      <c r="H464" s="510"/>
      <c r="I464" s="510"/>
      <c r="J464" s="506"/>
      <c r="K464" s="506"/>
      <c r="L464" s="510">
        <v>2</v>
      </c>
      <c r="M464" s="510">
        <v>66.66</v>
      </c>
      <c r="N464" s="506">
        <v>1</v>
      </c>
      <c r="O464" s="506">
        <v>33.33</v>
      </c>
      <c r="P464" s="510">
        <v>16</v>
      </c>
      <c r="Q464" s="510">
        <v>533.33999999999992</v>
      </c>
      <c r="R464" s="527">
        <v>8.0009000900090008</v>
      </c>
      <c r="S464" s="511">
        <v>33.333749999999995</v>
      </c>
    </row>
    <row r="465" spans="1:19" ht="14.4" customHeight="1" x14ac:dyDescent="0.3">
      <c r="A465" s="505" t="s">
        <v>1847</v>
      </c>
      <c r="B465" s="506" t="s">
        <v>1901</v>
      </c>
      <c r="C465" s="506" t="s">
        <v>457</v>
      </c>
      <c r="D465" s="506" t="s">
        <v>494</v>
      </c>
      <c r="E465" s="506" t="s">
        <v>1849</v>
      </c>
      <c r="F465" s="506" t="s">
        <v>1864</v>
      </c>
      <c r="G465" s="506" t="s">
        <v>1865</v>
      </c>
      <c r="H465" s="510"/>
      <c r="I465" s="510"/>
      <c r="J465" s="506"/>
      <c r="K465" s="506"/>
      <c r="L465" s="510"/>
      <c r="M465" s="510"/>
      <c r="N465" s="506"/>
      <c r="O465" s="506"/>
      <c r="P465" s="510">
        <v>3</v>
      </c>
      <c r="Q465" s="510">
        <v>114</v>
      </c>
      <c r="R465" s="527"/>
      <c r="S465" s="511">
        <v>38</v>
      </c>
    </row>
    <row r="466" spans="1:19" ht="14.4" customHeight="1" x14ac:dyDescent="0.3">
      <c r="A466" s="505" t="s">
        <v>1847</v>
      </c>
      <c r="B466" s="506" t="s">
        <v>1901</v>
      </c>
      <c r="C466" s="506" t="s">
        <v>457</v>
      </c>
      <c r="D466" s="506" t="s">
        <v>494</v>
      </c>
      <c r="E466" s="506" t="s">
        <v>1849</v>
      </c>
      <c r="F466" s="506" t="s">
        <v>1904</v>
      </c>
      <c r="G466" s="506" t="s">
        <v>1905</v>
      </c>
      <c r="H466" s="510"/>
      <c r="I466" s="510"/>
      <c r="J466" s="506"/>
      <c r="K466" s="506"/>
      <c r="L466" s="510">
        <v>7</v>
      </c>
      <c r="M466" s="510">
        <v>1246</v>
      </c>
      <c r="N466" s="506">
        <v>1</v>
      </c>
      <c r="O466" s="506">
        <v>178</v>
      </c>
      <c r="P466" s="510">
        <v>20</v>
      </c>
      <c r="Q466" s="510">
        <v>3580</v>
      </c>
      <c r="R466" s="527">
        <v>2.8731942215088284</v>
      </c>
      <c r="S466" s="511">
        <v>179</v>
      </c>
    </row>
    <row r="467" spans="1:19" ht="14.4" customHeight="1" x14ac:dyDescent="0.3">
      <c r="A467" s="505" t="s">
        <v>1847</v>
      </c>
      <c r="B467" s="506" t="s">
        <v>1901</v>
      </c>
      <c r="C467" s="506" t="s">
        <v>457</v>
      </c>
      <c r="D467" s="506" t="s">
        <v>494</v>
      </c>
      <c r="E467" s="506" t="s">
        <v>1849</v>
      </c>
      <c r="F467" s="506" t="s">
        <v>1874</v>
      </c>
      <c r="G467" s="506" t="s">
        <v>1875</v>
      </c>
      <c r="H467" s="510"/>
      <c r="I467" s="510"/>
      <c r="J467" s="506"/>
      <c r="K467" s="506"/>
      <c r="L467" s="510">
        <v>9</v>
      </c>
      <c r="M467" s="510">
        <v>2007</v>
      </c>
      <c r="N467" s="506">
        <v>1</v>
      </c>
      <c r="O467" s="506">
        <v>223</v>
      </c>
      <c r="P467" s="510">
        <v>21</v>
      </c>
      <c r="Q467" s="510">
        <v>4746</v>
      </c>
      <c r="R467" s="527">
        <v>2.3647234678624813</v>
      </c>
      <c r="S467" s="511">
        <v>226</v>
      </c>
    </row>
    <row r="468" spans="1:19" ht="14.4" customHeight="1" x14ac:dyDescent="0.3">
      <c r="A468" s="505" t="s">
        <v>1847</v>
      </c>
      <c r="B468" s="506" t="s">
        <v>1901</v>
      </c>
      <c r="C468" s="506" t="s">
        <v>457</v>
      </c>
      <c r="D468" s="506" t="s">
        <v>494</v>
      </c>
      <c r="E468" s="506" t="s">
        <v>1849</v>
      </c>
      <c r="F468" s="506" t="s">
        <v>1876</v>
      </c>
      <c r="G468" s="506" t="s">
        <v>1877</v>
      </c>
      <c r="H468" s="510"/>
      <c r="I468" s="510"/>
      <c r="J468" s="506"/>
      <c r="K468" s="506"/>
      <c r="L468" s="510">
        <v>3</v>
      </c>
      <c r="M468" s="510">
        <v>231</v>
      </c>
      <c r="N468" s="506">
        <v>1</v>
      </c>
      <c r="O468" s="506">
        <v>77</v>
      </c>
      <c r="P468" s="510">
        <v>13</v>
      </c>
      <c r="Q468" s="510">
        <v>1014</v>
      </c>
      <c r="R468" s="527">
        <v>4.3896103896103895</v>
      </c>
      <c r="S468" s="511">
        <v>78</v>
      </c>
    </row>
    <row r="469" spans="1:19" ht="14.4" customHeight="1" x14ac:dyDescent="0.3">
      <c r="A469" s="505" t="s">
        <v>1847</v>
      </c>
      <c r="B469" s="506" t="s">
        <v>1901</v>
      </c>
      <c r="C469" s="506" t="s">
        <v>457</v>
      </c>
      <c r="D469" s="506" t="s">
        <v>494</v>
      </c>
      <c r="E469" s="506" t="s">
        <v>1849</v>
      </c>
      <c r="F469" s="506" t="s">
        <v>1878</v>
      </c>
      <c r="G469" s="506" t="s">
        <v>1879</v>
      </c>
      <c r="H469" s="510"/>
      <c r="I469" s="510"/>
      <c r="J469" s="506"/>
      <c r="K469" s="506"/>
      <c r="L469" s="510"/>
      <c r="M469" s="510"/>
      <c r="N469" s="506"/>
      <c r="O469" s="506"/>
      <c r="P469" s="510">
        <v>2</v>
      </c>
      <c r="Q469" s="510">
        <v>122</v>
      </c>
      <c r="R469" s="527"/>
      <c r="S469" s="511">
        <v>61</v>
      </c>
    </row>
    <row r="470" spans="1:19" ht="14.4" customHeight="1" x14ac:dyDescent="0.3">
      <c r="A470" s="505" t="s">
        <v>1847</v>
      </c>
      <c r="B470" s="506" t="s">
        <v>1901</v>
      </c>
      <c r="C470" s="506" t="s">
        <v>457</v>
      </c>
      <c r="D470" s="506" t="s">
        <v>494</v>
      </c>
      <c r="E470" s="506" t="s">
        <v>1849</v>
      </c>
      <c r="F470" s="506" t="s">
        <v>1906</v>
      </c>
      <c r="G470" s="506" t="s">
        <v>1907</v>
      </c>
      <c r="H470" s="510"/>
      <c r="I470" s="510"/>
      <c r="J470" s="506"/>
      <c r="K470" s="506"/>
      <c r="L470" s="510"/>
      <c r="M470" s="510"/>
      <c r="N470" s="506"/>
      <c r="O470" s="506"/>
      <c r="P470" s="510">
        <v>1</v>
      </c>
      <c r="Q470" s="510">
        <v>358</v>
      </c>
      <c r="R470" s="527"/>
      <c r="S470" s="511">
        <v>358</v>
      </c>
    </row>
    <row r="471" spans="1:19" ht="14.4" customHeight="1" x14ac:dyDescent="0.3">
      <c r="A471" s="505" t="s">
        <v>1847</v>
      </c>
      <c r="B471" s="506" t="s">
        <v>1901</v>
      </c>
      <c r="C471" s="506" t="s">
        <v>457</v>
      </c>
      <c r="D471" s="506" t="s">
        <v>494</v>
      </c>
      <c r="E471" s="506" t="s">
        <v>1849</v>
      </c>
      <c r="F471" s="506" t="s">
        <v>1908</v>
      </c>
      <c r="G471" s="506" t="s">
        <v>1909</v>
      </c>
      <c r="H471" s="510"/>
      <c r="I471" s="510"/>
      <c r="J471" s="506"/>
      <c r="K471" s="506"/>
      <c r="L471" s="510">
        <v>2</v>
      </c>
      <c r="M471" s="510">
        <v>1404</v>
      </c>
      <c r="N471" s="506">
        <v>1</v>
      </c>
      <c r="O471" s="506">
        <v>702</v>
      </c>
      <c r="P471" s="510"/>
      <c r="Q471" s="510"/>
      <c r="R471" s="527"/>
      <c r="S471" s="511"/>
    </row>
    <row r="472" spans="1:19" ht="14.4" customHeight="1" x14ac:dyDescent="0.3">
      <c r="A472" s="505" t="s">
        <v>1847</v>
      </c>
      <c r="B472" s="506" t="s">
        <v>1901</v>
      </c>
      <c r="C472" s="506" t="s">
        <v>457</v>
      </c>
      <c r="D472" s="506" t="s">
        <v>499</v>
      </c>
      <c r="E472" s="506" t="s">
        <v>1849</v>
      </c>
      <c r="F472" s="506" t="s">
        <v>1852</v>
      </c>
      <c r="G472" s="506" t="s">
        <v>1853</v>
      </c>
      <c r="H472" s="510"/>
      <c r="I472" s="510"/>
      <c r="J472" s="506"/>
      <c r="K472" s="506"/>
      <c r="L472" s="510">
        <v>2</v>
      </c>
      <c r="M472" s="510">
        <v>74</v>
      </c>
      <c r="N472" s="506">
        <v>1</v>
      </c>
      <c r="O472" s="506">
        <v>37</v>
      </c>
      <c r="P472" s="510">
        <v>6</v>
      </c>
      <c r="Q472" s="510">
        <v>228</v>
      </c>
      <c r="R472" s="527">
        <v>3.0810810810810811</v>
      </c>
      <c r="S472" s="511">
        <v>38</v>
      </c>
    </row>
    <row r="473" spans="1:19" ht="14.4" customHeight="1" x14ac:dyDescent="0.3">
      <c r="A473" s="505" t="s">
        <v>1847</v>
      </c>
      <c r="B473" s="506" t="s">
        <v>1901</v>
      </c>
      <c r="C473" s="506" t="s">
        <v>457</v>
      </c>
      <c r="D473" s="506" t="s">
        <v>499</v>
      </c>
      <c r="E473" s="506" t="s">
        <v>1849</v>
      </c>
      <c r="F473" s="506" t="s">
        <v>1862</v>
      </c>
      <c r="G473" s="506" t="s">
        <v>1863</v>
      </c>
      <c r="H473" s="510"/>
      <c r="I473" s="510"/>
      <c r="J473" s="506"/>
      <c r="K473" s="506"/>
      <c r="L473" s="510">
        <v>11</v>
      </c>
      <c r="M473" s="510">
        <v>366.66999999999996</v>
      </c>
      <c r="N473" s="506">
        <v>1</v>
      </c>
      <c r="O473" s="506">
        <v>33.333636363636359</v>
      </c>
      <c r="P473" s="510">
        <v>3</v>
      </c>
      <c r="Q473" s="510">
        <v>100</v>
      </c>
      <c r="R473" s="527">
        <v>0.272724793410969</v>
      </c>
      <c r="S473" s="511">
        <v>33.333333333333336</v>
      </c>
    </row>
    <row r="474" spans="1:19" ht="14.4" customHeight="1" x14ac:dyDescent="0.3">
      <c r="A474" s="505" t="s">
        <v>1847</v>
      </c>
      <c r="B474" s="506" t="s">
        <v>1901</v>
      </c>
      <c r="C474" s="506" t="s">
        <v>457</v>
      </c>
      <c r="D474" s="506" t="s">
        <v>499</v>
      </c>
      <c r="E474" s="506" t="s">
        <v>1849</v>
      </c>
      <c r="F474" s="506" t="s">
        <v>1864</v>
      </c>
      <c r="G474" s="506" t="s">
        <v>1865</v>
      </c>
      <c r="H474" s="510"/>
      <c r="I474" s="510"/>
      <c r="J474" s="506"/>
      <c r="K474" s="506"/>
      <c r="L474" s="510"/>
      <c r="M474" s="510"/>
      <c r="N474" s="506"/>
      <c r="O474" s="506"/>
      <c r="P474" s="510">
        <v>5</v>
      </c>
      <c r="Q474" s="510">
        <v>190</v>
      </c>
      <c r="R474" s="527"/>
      <c r="S474" s="511">
        <v>38</v>
      </c>
    </row>
    <row r="475" spans="1:19" ht="14.4" customHeight="1" x14ac:dyDescent="0.3">
      <c r="A475" s="505" t="s">
        <v>1847</v>
      </c>
      <c r="B475" s="506" t="s">
        <v>1901</v>
      </c>
      <c r="C475" s="506" t="s">
        <v>457</v>
      </c>
      <c r="D475" s="506" t="s">
        <v>499</v>
      </c>
      <c r="E475" s="506" t="s">
        <v>1849</v>
      </c>
      <c r="F475" s="506" t="s">
        <v>1904</v>
      </c>
      <c r="G475" s="506" t="s">
        <v>1905</v>
      </c>
      <c r="H475" s="510"/>
      <c r="I475" s="510"/>
      <c r="J475" s="506"/>
      <c r="K475" s="506"/>
      <c r="L475" s="510">
        <v>11</v>
      </c>
      <c r="M475" s="510">
        <v>1958</v>
      </c>
      <c r="N475" s="506">
        <v>1</v>
      </c>
      <c r="O475" s="506">
        <v>178</v>
      </c>
      <c r="P475" s="510">
        <v>3</v>
      </c>
      <c r="Q475" s="510">
        <v>537</v>
      </c>
      <c r="R475" s="527">
        <v>0.27425944841675176</v>
      </c>
      <c r="S475" s="511">
        <v>179</v>
      </c>
    </row>
    <row r="476" spans="1:19" ht="14.4" customHeight="1" x14ac:dyDescent="0.3">
      <c r="A476" s="505" t="s">
        <v>1847</v>
      </c>
      <c r="B476" s="506" t="s">
        <v>1901</v>
      </c>
      <c r="C476" s="506" t="s">
        <v>457</v>
      </c>
      <c r="D476" s="506" t="s">
        <v>499</v>
      </c>
      <c r="E476" s="506" t="s">
        <v>1849</v>
      </c>
      <c r="F476" s="506" t="s">
        <v>1874</v>
      </c>
      <c r="G476" s="506" t="s">
        <v>1875</v>
      </c>
      <c r="H476" s="510"/>
      <c r="I476" s="510"/>
      <c r="J476" s="506"/>
      <c r="K476" s="506"/>
      <c r="L476" s="510">
        <v>17</v>
      </c>
      <c r="M476" s="510">
        <v>3791</v>
      </c>
      <c r="N476" s="506">
        <v>1</v>
      </c>
      <c r="O476" s="506">
        <v>223</v>
      </c>
      <c r="P476" s="510">
        <v>3</v>
      </c>
      <c r="Q476" s="510">
        <v>678</v>
      </c>
      <c r="R476" s="527">
        <v>0.17884463202321288</v>
      </c>
      <c r="S476" s="511">
        <v>226</v>
      </c>
    </row>
    <row r="477" spans="1:19" ht="14.4" customHeight="1" x14ac:dyDescent="0.3">
      <c r="A477" s="505" t="s">
        <v>1847</v>
      </c>
      <c r="B477" s="506" t="s">
        <v>1901</v>
      </c>
      <c r="C477" s="506" t="s">
        <v>457</v>
      </c>
      <c r="D477" s="506" t="s">
        <v>499</v>
      </c>
      <c r="E477" s="506" t="s">
        <v>1849</v>
      </c>
      <c r="F477" s="506" t="s">
        <v>1876</v>
      </c>
      <c r="G477" s="506" t="s">
        <v>1877</v>
      </c>
      <c r="H477" s="510"/>
      <c r="I477" s="510"/>
      <c r="J477" s="506"/>
      <c r="K477" s="506"/>
      <c r="L477" s="510">
        <v>17</v>
      </c>
      <c r="M477" s="510">
        <v>1309</v>
      </c>
      <c r="N477" s="506">
        <v>1</v>
      </c>
      <c r="O477" s="506">
        <v>77</v>
      </c>
      <c r="P477" s="510">
        <v>2</v>
      </c>
      <c r="Q477" s="510">
        <v>156</v>
      </c>
      <c r="R477" s="527">
        <v>0.11917494270435447</v>
      </c>
      <c r="S477" s="511">
        <v>78</v>
      </c>
    </row>
    <row r="478" spans="1:19" ht="14.4" customHeight="1" x14ac:dyDescent="0.3">
      <c r="A478" s="505" t="s">
        <v>1847</v>
      </c>
      <c r="B478" s="506" t="s">
        <v>1901</v>
      </c>
      <c r="C478" s="506" t="s">
        <v>457</v>
      </c>
      <c r="D478" s="506" t="s">
        <v>499</v>
      </c>
      <c r="E478" s="506" t="s">
        <v>1849</v>
      </c>
      <c r="F478" s="506" t="s">
        <v>1878</v>
      </c>
      <c r="G478" s="506" t="s">
        <v>1879</v>
      </c>
      <c r="H478" s="510"/>
      <c r="I478" s="510"/>
      <c r="J478" s="506"/>
      <c r="K478" s="506"/>
      <c r="L478" s="510">
        <v>1</v>
      </c>
      <c r="M478" s="510">
        <v>59</v>
      </c>
      <c r="N478" s="506">
        <v>1</v>
      </c>
      <c r="O478" s="506">
        <v>59</v>
      </c>
      <c r="P478" s="510">
        <v>5</v>
      </c>
      <c r="Q478" s="510">
        <v>305</v>
      </c>
      <c r="R478" s="527">
        <v>5.1694915254237293</v>
      </c>
      <c r="S478" s="511">
        <v>61</v>
      </c>
    </row>
    <row r="479" spans="1:19" ht="14.4" customHeight="1" x14ac:dyDescent="0.3">
      <c r="A479" s="505" t="s">
        <v>1847</v>
      </c>
      <c r="B479" s="506" t="s">
        <v>1901</v>
      </c>
      <c r="C479" s="506" t="s">
        <v>457</v>
      </c>
      <c r="D479" s="506" t="s">
        <v>499</v>
      </c>
      <c r="E479" s="506" t="s">
        <v>1849</v>
      </c>
      <c r="F479" s="506" t="s">
        <v>1906</v>
      </c>
      <c r="G479" s="506" t="s">
        <v>1907</v>
      </c>
      <c r="H479" s="510"/>
      <c r="I479" s="510"/>
      <c r="J479" s="506"/>
      <c r="K479" s="506"/>
      <c r="L479" s="510">
        <v>6</v>
      </c>
      <c r="M479" s="510">
        <v>2130</v>
      </c>
      <c r="N479" s="506">
        <v>1</v>
      </c>
      <c r="O479" s="506">
        <v>355</v>
      </c>
      <c r="P479" s="510"/>
      <c r="Q479" s="510"/>
      <c r="R479" s="527"/>
      <c r="S479" s="511"/>
    </row>
    <row r="480" spans="1:19" ht="14.4" customHeight="1" x14ac:dyDescent="0.3">
      <c r="A480" s="505" t="s">
        <v>1847</v>
      </c>
      <c r="B480" s="506" t="s">
        <v>1901</v>
      </c>
      <c r="C480" s="506" t="s">
        <v>457</v>
      </c>
      <c r="D480" s="506" t="s">
        <v>1842</v>
      </c>
      <c r="E480" s="506" t="s">
        <v>1849</v>
      </c>
      <c r="F480" s="506" t="s">
        <v>1852</v>
      </c>
      <c r="G480" s="506" t="s">
        <v>1853</v>
      </c>
      <c r="H480" s="510"/>
      <c r="I480" s="510"/>
      <c r="J480" s="506"/>
      <c r="K480" s="506"/>
      <c r="L480" s="510"/>
      <c r="M480" s="510"/>
      <c r="N480" s="506"/>
      <c r="O480" s="506"/>
      <c r="P480" s="510">
        <v>1</v>
      </c>
      <c r="Q480" s="510">
        <v>38</v>
      </c>
      <c r="R480" s="527"/>
      <c r="S480" s="511">
        <v>38</v>
      </c>
    </row>
    <row r="481" spans="1:19" ht="14.4" customHeight="1" x14ac:dyDescent="0.3">
      <c r="A481" s="505" t="s">
        <v>1847</v>
      </c>
      <c r="B481" s="506" t="s">
        <v>1901</v>
      </c>
      <c r="C481" s="506" t="s">
        <v>457</v>
      </c>
      <c r="D481" s="506" t="s">
        <v>1842</v>
      </c>
      <c r="E481" s="506" t="s">
        <v>1849</v>
      </c>
      <c r="F481" s="506" t="s">
        <v>1862</v>
      </c>
      <c r="G481" s="506" t="s">
        <v>1863</v>
      </c>
      <c r="H481" s="510"/>
      <c r="I481" s="510"/>
      <c r="J481" s="506"/>
      <c r="K481" s="506"/>
      <c r="L481" s="510"/>
      <c r="M481" s="510"/>
      <c r="N481" s="506"/>
      <c r="O481" s="506"/>
      <c r="P481" s="510">
        <v>1</v>
      </c>
      <c r="Q481" s="510">
        <v>33.33</v>
      </c>
      <c r="R481" s="527"/>
      <c r="S481" s="511">
        <v>33.33</v>
      </c>
    </row>
    <row r="482" spans="1:19" ht="14.4" customHeight="1" x14ac:dyDescent="0.3">
      <c r="A482" s="505" t="s">
        <v>1847</v>
      </c>
      <c r="B482" s="506" t="s">
        <v>1901</v>
      </c>
      <c r="C482" s="506" t="s">
        <v>457</v>
      </c>
      <c r="D482" s="506" t="s">
        <v>1842</v>
      </c>
      <c r="E482" s="506" t="s">
        <v>1849</v>
      </c>
      <c r="F482" s="506" t="s">
        <v>1904</v>
      </c>
      <c r="G482" s="506" t="s">
        <v>1905</v>
      </c>
      <c r="H482" s="510"/>
      <c r="I482" s="510"/>
      <c r="J482" s="506"/>
      <c r="K482" s="506"/>
      <c r="L482" s="510"/>
      <c r="M482" s="510"/>
      <c r="N482" s="506"/>
      <c r="O482" s="506"/>
      <c r="P482" s="510">
        <v>1</v>
      </c>
      <c r="Q482" s="510">
        <v>179</v>
      </c>
      <c r="R482" s="527"/>
      <c r="S482" s="511">
        <v>179</v>
      </c>
    </row>
    <row r="483" spans="1:19" ht="14.4" customHeight="1" x14ac:dyDescent="0.3">
      <c r="A483" s="505" t="s">
        <v>1847</v>
      </c>
      <c r="B483" s="506" t="s">
        <v>1901</v>
      </c>
      <c r="C483" s="506" t="s">
        <v>457</v>
      </c>
      <c r="D483" s="506" t="s">
        <v>1842</v>
      </c>
      <c r="E483" s="506" t="s">
        <v>1849</v>
      </c>
      <c r="F483" s="506" t="s">
        <v>1874</v>
      </c>
      <c r="G483" s="506" t="s">
        <v>1875</v>
      </c>
      <c r="H483" s="510"/>
      <c r="I483" s="510"/>
      <c r="J483" s="506"/>
      <c r="K483" s="506"/>
      <c r="L483" s="510"/>
      <c r="M483" s="510"/>
      <c r="N483" s="506"/>
      <c r="O483" s="506"/>
      <c r="P483" s="510">
        <v>2</v>
      </c>
      <c r="Q483" s="510">
        <v>452</v>
      </c>
      <c r="R483" s="527"/>
      <c r="S483" s="511">
        <v>226</v>
      </c>
    </row>
    <row r="484" spans="1:19" ht="14.4" customHeight="1" x14ac:dyDescent="0.3">
      <c r="A484" s="505" t="s">
        <v>1847</v>
      </c>
      <c r="B484" s="506" t="s">
        <v>1901</v>
      </c>
      <c r="C484" s="506" t="s">
        <v>457</v>
      </c>
      <c r="D484" s="506" t="s">
        <v>1842</v>
      </c>
      <c r="E484" s="506" t="s">
        <v>1849</v>
      </c>
      <c r="F484" s="506" t="s">
        <v>1876</v>
      </c>
      <c r="G484" s="506" t="s">
        <v>1877</v>
      </c>
      <c r="H484" s="510"/>
      <c r="I484" s="510"/>
      <c r="J484" s="506"/>
      <c r="K484" s="506"/>
      <c r="L484" s="510"/>
      <c r="M484" s="510"/>
      <c r="N484" s="506"/>
      <c r="O484" s="506"/>
      <c r="P484" s="510">
        <v>2</v>
      </c>
      <c r="Q484" s="510">
        <v>156</v>
      </c>
      <c r="R484" s="527"/>
      <c r="S484" s="511">
        <v>78</v>
      </c>
    </row>
    <row r="485" spans="1:19" ht="14.4" customHeight="1" x14ac:dyDescent="0.3">
      <c r="A485" s="505" t="s">
        <v>1847</v>
      </c>
      <c r="B485" s="506" t="s">
        <v>1901</v>
      </c>
      <c r="C485" s="506" t="s">
        <v>457</v>
      </c>
      <c r="D485" s="506" t="s">
        <v>1842</v>
      </c>
      <c r="E485" s="506" t="s">
        <v>1849</v>
      </c>
      <c r="F485" s="506" t="s">
        <v>1906</v>
      </c>
      <c r="G485" s="506" t="s">
        <v>1907</v>
      </c>
      <c r="H485" s="510"/>
      <c r="I485" s="510"/>
      <c r="J485" s="506"/>
      <c r="K485" s="506"/>
      <c r="L485" s="510"/>
      <c r="M485" s="510"/>
      <c r="N485" s="506"/>
      <c r="O485" s="506"/>
      <c r="P485" s="510">
        <v>1</v>
      </c>
      <c r="Q485" s="510">
        <v>358</v>
      </c>
      <c r="R485" s="527"/>
      <c r="S485" s="511">
        <v>358</v>
      </c>
    </row>
    <row r="486" spans="1:19" ht="14.4" customHeight="1" x14ac:dyDescent="0.3">
      <c r="A486" s="505" t="s">
        <v>1847</v>
      </c>
      <c r="B486" s="506" t="s">
        <v>1901</v>
      </c>
      <c r="C486" s="506" t="s">
        <v>457</v>
      </c>
      <c r="D486" s="506" t="s">
        <v>1834</v>
      </c>
      <c r="E486" s="506" t="s">
        <v>1849</v>
      </c>
      <c r="F486" s="506" t="s">
        <v>1852</v>
      </c>
      <c r="G486" s="506" t="s">
        <v>1853</v>
      </c>
      <c r="H486" s="510"/>
      <c r="I486" s="510"/>
      <c r="J486" s="506"/>
      <c r="K486" s="506"/>
      <c r="L486" s="510"/>
      <c r="M486" s="510"/>
      <c r="N486" s="506"/>
      <c r="O486" s="506"/>
      <c r="P486" s="510">
        <v>1</v>
      </c>
      <c r="Q486" s="510">
        <v>38</v>
      </c>
      <c r="R486" s="527"/>
      <c r="S486" s="511">
        <v>38</v>
      </c>
    </row>
    <row r="487" spans="1:19" ht="14.4" customHeight="1" x14ac:dyDescent="0.3">
      <c r="A487" s="505" t="s">
        <v>1847</v>
      </c>
      <c r="B487" s="506" t="s">
        <v>1901</v>
      </c>
      <c r="C487" s="506" t="s">
        <v>457</v>
      </c>
      <c r="D487" s="506" t="s">
        <v>1834</v>
      </c>
      <c r="E487" s="506" t="s">
        <v>1849</v>
      </c>
      <c r="F487" s="506" t="s">
        <v>1862</v>
      </c>
      <c r="G487" s="506" t="s">
        <v>1863</v>
      </c>
      <c r="H487" s="510"/>
      <c r="I487" s="510"/>
      <c r="J487" s="506"/>
      <c r="K487" s="506"/>
      <c r="L487" s="510"/>
      <c r="M487" s="510"/>
      <c r="N487" s="506"/>
      <c r="O487" s="506"/>
      <c r="P487" s="510">
        <v>2</v>
      </c>
      <c r="Q487" s="510">
        <v>66.67</v>
      </c>
      <c r="R487" s="527"/>
      <c r="S487" s="511">
        <v>33.335000000000001</v>
      </c>
    </row>
    <row r="488" spans="1:19" ht="14.4" customHeight="1" x14ac:dyDescent="0.3">
      <c r="A488" s="505" t="s">
        <v>1847</v>
      </c>
      <c r="B488" s="506" t="s">
        <v>1901</v>
      </c>
      <c r="C488" s="506" t="s">
        <v>457</v>
      </c>
      <c r="D488" s="506" t="s">
        <v>1834</v>
      </c>
      <c r="E488" s="506" t="s">
        <v>1849</v>
      </c>
      <c r="F488" s="506" t="s">
        <v>1864</v>
      </c>
      <c r="G488" s="506" t="s">
        <v>1865</v>
      </c>
      <c r="H488" s="510"/>
      <c r="I488" s="510"/>
      <c r="J488" s="506"/>
      <c r="K488" s="506"/>
      <c r="L488" s="510"/>
      <c r="M488" s="510"/>
      <c r="N488" s="506"/>
      <c r="O488" s="506"/>
      <c r="P488" s="510">
        <v>1</v>
      </c>
      <c r="Q488" s="510">
        <v>38</v>
      </c>
      <c r="R488" s="527"/>
      <c r="S488" s="511">
        <v>38</v>
      </c>
    </row>
    <row r="489" spans="1:19" ht="14.4" customHeight="1" x14ac:dyDescent="0.3">
      <c r="A489" s="505" t="s">
        <v>1847</v>
      </c>
      <c r="B489" s="506" t="s">
        <v>1901</v>
      </c>
      <c r="C489" s="506" t="s">
        <v>457</v>
      </c>
      <c r="D489" s="506" t="s">
        <v>1834</v>
      </c>
      <c r="E489" s="506" t="s">
        <v>1849</v>
      </c>
      <c r="F489" s="506" t="s">
        <v>1904</v>
      </c>
      <c r="G489" s="506" t="s">
        <v>1905</v>
      </c>
      <c r="H489" s="510"/>
      <c r="I489" s="510"/>
      <c r="J489" s="506"/>
      <c r="K489" s="506"/>
      <c r="L489" s="510"/>
      <c r="M489" s="510"/>
      <c r="N489" s="506"/>
      <c r="O489" s="506"/>
      <c r="P489" s="510">
        <v>2</v>
      </c>
      <c r="Q489" s="510">
        <v>358</v>
      </c>
      <c r="R489" s="527"/>
      <c r="S489" s="511">
        <v>179</v>
      </c>
    </row>
    <row r="490" spans="1:19" ht="14.4" customHeight="1" x14ac:dyDescent="0.3">
      <c r="A490" s="505" t="s">
        <v>1847</v>
      </c>
      <c r="B490" s="506" t="s">
        <v>1901</v>
      </c>
      <c r="C490" s="506" t="s">
        <v>457</v>
      </c>
      <c r="D490" s="506" t="s">
        <v>1834</v>
      </c>
      <c r="E490" s="506" t="s">
        <v>1849</v>
      </c>
      <c r="F490" s="506" t="s">
        <v>1874</v>
      </c>
      <c r="G490" s="506" t="s">
        <v>1875</v>
      </c>
      <c r="H490" s="510"/>
      <c r="I490" s="510"/>
      <c r="J490" s="506"/>
      <c r="K490" s="506"/>
      <c r="L490" s="510"/>
      <c r="M490" s="510"/>
      <c r="N490" s="506"/>
      <c r="O490" s="506"/>
      <c r="P490" s="510">
        <v>2</v>
      </c>
      <c r="Q490" s="510">
        <v>452</v>
      </c>
      <c r="R490" s="527"/>
      <c r="S490" s="511">
        <v>226</v>
      </c>
    </row>
    <row r="491" spans="1:19" ht="14.4" customHeight="1" x14ac:dyDescent="0.3">
      <c r="A491" s="505" t="s">
        <v>1847</v>
      </c>
      <c r="B491" s="506" t="s">
        <v>1901</v>
      </c>
      <c r="C491" s="506" t="s">
        <v>457</v>
      </c>
      <c r="D491" s="506" t="s">
        <v>1834</v>
      </c>
      <c r="E491" s="506" t="s">
        <v>1849</v>
      </c>
      <c r="F491" s="506" t="s">
        <v>1876</v>
      </c>
      <c r="G491" s="506" t="s">
        <v>1877</v>
      </c>
      <c r="H491" s="510"/>
      <c r="I491" s="510"/>
      <c r="J491" s="506"/>
      <c r="K491" s="506"/>
      <c r="L491" s="510"/>
      <c r="M491" s="510"/>
      <c r="N491" s="506"/>
      <c r="O491" s="506"/>
      <c r="P491" s="510">
        <v>2</v>
      </c>
      <c r="Q491" s="510">
        <v>156</v>
      </c>
      <c r="R491" s="527"/>
      <c r="S491" s="511">
        <v>78</v>
      </c>
    </row>
    <row r="492" spans="1:19" ht="14.4" customHeight="1" x14ac:dyDescent="0.3">
      <c r="A492" s="505" t="s">
        <v>1847</v>
      </c>
      <c r="B492" s="506" t="s">
        <v>1901</v>
      </c>
      <c r="C492" s="506" t="s">
        <v>457</v>
      </c>
      <c r="D492" s="506" t="s">
        <v>1834</v>
      </c>
      <c r="E492" s="506" t="s">
        <v>1849</v>
      </c>
      <c r="F492" s="506" t="s">
        <v>1878</v>
      </c>
      <c r="G492" s="506" t="s">
        <v>1879</v>
      </c>
      <c r="H492" s="510"/>
      <c r="I492" s="510"/>
      <c r="J492" s="506"/>
      <c r="K492" s="506"/>
      <c r="L492" s="510"/>
      <c r="M492" s="510"/>
      <c r="N492" s="506"/>
      <c r="O492" s="506"/>
      <c r="P492" s="510">
        <v>1</v>
      </c>
      <c r="Q492" s="510">
        <v>61</v>
      </c>
      <c r="R492" s="527"/>
      <c r="S492" s="511">
        <v>61</v>
      </c>
    </row>
    <row r="493" spans="1:19" ht="14.4" customHeight="1" x14ac:dyDescent="0.3">
      <c r="A493" s="505" t="s">
        <v>1847</v>
      </c>
      <c r="B493" s="506" t="s">
        <v>1901</v>
      </c>
      <c r="C493" s="506" t="s">
        <v>1737</v>
      </c>
      <c r="D493" s="506" t="s">
        <v>1826</v>
      </c>
      <c r="E493" s="506" t="s">
        <v>1849</v>
      </c>
      <c r="F493" s="506" t="s">
        <v>1852</v>
      </c>
      <c r="G493" s="506" t="s">
        <v>1853</v>
      </c>
      <c r="H493" s="510"/>
      <c r="I493" s="510"/>
      <c r="J493" s="506"/>
      <c r="K493" s="506"/>
      <c r="L493" s="510">
        <v>1</v>
      </c>
      <c r="M493" s="510">
        <v>37</v>
      </c>
      <c r="N493" s="506">
        <v>1</v>
      </c>
      <c r="O493" s="506">
        <v>37</v>
      </c>
      <c r="P493" s="510"/>
      <c r="Q493" s="510"/>
      <c r="R493" s="527"/>
      <c r="S493" s="511"/>
    </row>
    <row r="494" spans="1:19" ht="14.4" customHeight="1" x14ac:dyDescent="0.3">
      <c r="A494" s="505" t="s">
        <v>1847</v>
      </c>
      <c r="B494" s="506" t="s">
        <v>1910</v>
      </c>
      <c r="C494" s="506" t="s">
        <v>457</v>
      </c>
      <c r="D494" s="506" t="s">
        <v>1821</v>
      </c>
      <c r="E494" s="506" t="s">
        <v>1849</v>
      </c>
      <c r="F494" s="506" t="s">
        <v>1913</v>
      </c>
      <c r="G494" s="506" t="s">
        <v>1914</v>
      </c>
      <c r="H494" s="510">
        <v>7</v>
      </c>
      <c r="I494" s="510">
        <v>812</v>
      </c>
      <c r="J494" s="506"/>
      <c r="K494" s="506">
        <v>116</v>
      </c>
      <c r="L494" s="510"/>
      <c r="M494" s="510"/>
      <c r="N494" s="506"/>
      <c r="O494" s="506"/>
      <c r="P494" s="510"/>
      <c r="Q494" s="510"/>
      <c r="R494" s="527"/>
      <c r="S494" s="511"/>
    </row>
    <row r="495" spans="1:19" ht="14.4" customHeight="1" x14ac:dyDescent="0.3">
      <c r="A495" s="505" t="s">
        <v>1847</v>
      </c>
      <c r="B495" s="506" t="s">
        <v>1910</v>
      </c>
      <c r="C495" s="506" t="s">
        <v>457</v>
      </c>
      <c r="D495" s="506" t="s">
        <v>1829</v>
      </c>
      <c r="E495" s="506" t="s">
        <v>1849</v>
      </c>
      <c r="F495" s="506" t="s">
        <v>1864</v>
      </c>
      <c r="G495" s="506" t="s">
        <v>1865</v>
      </c>
      <c r="H495" s="510">
        <v>1</v>
      </c>
      <c r="I495" s="510">
        <v>37</v>
      </c>
      <c r="J495" s="506"/>
      <c r="K495" s="506">
        <v>37</v>
      </c>
      <c r="L495" s="510"/>
      <c r="M495" s="510"/>
      <c r="N495" s="506"/>
      <c r="O495" s="506"/>
      <c r="P495" s="510"/>
      <c r="Q495" s="510"/>
      <c r="R495" s="527"/>
      <c r="S495" s="511"/>
    </row>
    <row r="496" spans="1:19" ht="14.4" customHeight="1" x14ac:dyDescent="0.3">
      <c r="A496" s="505" t="s">
        <v>1847</v>
      </c>
      <c r="B496" s="506" t="s">
        <v>1910</v>
      </c>
      <c r="C496" s="506" t="s">
        <v>457</v>
      </c>
      <c r="D496" s="506" t="s">
        <v>1829</v>
      </c>
      <c r="E496" s="506" t="s">
        <v>1849</v>
      </c>
      <c r="F496" s="506" t="s">
        <v>1915</v>
      </c>
      <c r="G496" s="506" t="s">
        <v>1916</v>
      </c>
      <c r="H496" s="510">
        <v>7</v>
      </c>
      <c r="I496" s="510">
        <v>2485</v>
      </c>
      <c r="J496" s="506"/>
      <c r="K496" s="506">
        <v>355</v>
      </c>
      <c r="L496" s="510"/>
      <c r="M496" s="510"/>
      <c r="N496" s="506"/>
      <c r="O496" s="506"/>
      <c r="P496" s="510"/>
      <c r="Q496" s="510"/>
      <c r="R496" s="527"/>
      <c r="S496" s="511"/>
    </row>
    <row r="497" spans="1:19" ht="14.4" customHeight="1" x14ac:dyDescent="0.3">
      <c r="A497" s="505" t="s">
        <v>1847</v>
      </c>
      <c r="B497" s="506" t="s">
        <v>1910</v>
      </c>
      <c r="C497" s="506" t="s">
        <v>457</v>
      </c>
      <c r="D497" s="506" t="s">
        <v>1829</v>
      </c>
      <c r="E497" s="506" t="s">
        <v>1849</v>
      </c>
      <c r="F497" s="506" t="s">
        <v>1917</v>
      </c>
      <c r="G497" s="506" t="s">
        <v>1918</v>
      </c>
      <c r="H497" s="510">
        <v>3</v>
      </c>
      <c r="I497" s="510">
        <v>2103</v>
      </c>
      <c r="J497" s="506"/>
      <c r="K497" s="506">
        <v>701</v>
      </c>
      <c r="L497" s="510"/>
      <c r="M497" s="510"/>
      <c r="N497" s="506"/>
      <c r="O497" s="506"/>
      <c r="P497" s="510"/>
      <c r="Q497" s="510"/>
      <c r="R497" s="527"/>
      <c r="S497" s="511"/>
    </row>
    <row r="498" spans="1:19" ht="14.4" customHeight="1" x14ac:dyDescent="0.3">
      <c r="A498" s="505" t="s">
        <v>1847</v>
      </c>
      <c r="B498" s="506" t="s">
        <v>1910</v>
      </c>
      <c r="C498" s="506" t="s">
        <v>457</v>
      </c>
      <c r="D498" s="506" t="s">
        <v>1829</v>
      </c>
      <c r="E498" s="506" t="s">
        <v>1849</v>
      </c>
      <c r="F498" s="506" t="s">
        <v>1874</v>
      </c>
      <c r="G498" s="506" t="s">
        <v>1875</v>
      </c>
      <c r="H498" s="510">
        <v>1</v>
      </c>
      <c r="I498" s="510">
        <v>223</v>
      </c>
      <c r="J498" s="506"/>
      <c r="K498" s="506">
        <v>223</v>
      </c>
      <c r="L498" s="510"/>
      <c r="M498" s="510"/>
      <c r="N498" s="506"/>
      <c r="O498" s="506"/>
      <c r="P498" s="510"/>
      <c r="Q498" s="510"/>
      <c r="R498" s="527"/>
      <c r="S498" s="511"/>
    </row>
    <row r="499" spans="1:19" ht="14.4" customHeight="1" x14ac:dyDescent="0.3">
      <c r="A499" s="505" t="s">
        <v>1847</v>
      </c>
      <c r="B499" s="506" t="s">
        <v>1910</v>
      </c>
      <c r="C499" s="506" t="s">
        <v>457</v>
      </c>
      <c r="D499" s="506" t="s">
        <v>1829</v>
      </c>
      <c r="E499" s="506" t="s">
        <v>1849</v>
      </c>
      <c r="F499" s="506" t="s">
        <v>1876</v>
      </c>
      <c r="G499" s="506" t="s">
        <v>1877</v>
      </c>
      <c r="H499" s="510">
        <v>3</v>
      </c>
      <c r="I499" s="510">
        <v>231</v>
      </c>
      <c r="J499" s="506"/>
      <c r="K499" s="506">
        <v>77</v>
      </c>
      <c r="L499" s="510"/>
      <c r="M499" s="510"/>
      <c r="N499" s="506"/>
      <c r="O499" s="506"/>
      <c r="P499" s="510"/>
      <c r="Q499" s="510"/>
      <c r="R499" s="527"/>
      <c r="S499" s="511"/>
    </row>
    <row r="500" spans="1:19" ht="14.4" customHeight="1" x14ac:dyDescent="0.3">
      <c r="A500" s="505" t="s">
        <v>1847</v>
      </c>
      <c r="B500" s="506" t="s">
        <v>1910</v>
      </c>
      <c r="C500" s="506" t="s">
        <v>457</v>
      </c>
      <c r="D500" s="506" t="s">
        <v>493</v>
      </c>
      <c r="E500" s="506" t="s">
        <v>1849</v>
      </c>
      <c r="F500" s="506" t="s">
        <v>1911</v>
      </c>
      <c r="G500" s="506" t="s">
        <v>1912</v>
      </c>
      <c r="H500" s="510">
        <v>18</v>
      </c>
      <c r="I500" s="510">
        <v>3186</v>
      </c>
      <c r="J500" s="506"/>
      <c r="K500" s="506">
        <v>177</v>
      </c>
      <c r="L500" s="510"/>
      <c r="M500" s="510"/>
      <c r="N500" s="506"/>
      <c r="O500" s="506"/>
      <c r="P500" s="510"/>
      <c r="Q500" s="510"/>
      <c r="R500" s="527"/>
      <c r="S500" s="511"/>
    </row>
    <row r="501" spans="1:19" ht="14.4" customHeight="1" x14ac:dyDescent="0.3">
      <c r="A501" s="505" t="s">
        <v>1847</v>
      </c>
      <c r="B501" s="506" t="s">
        <v>1910</v>
      </c>
      <c r="C501" s="506" t="s">
        <v>457</v>
      </c>
      <c r="D501" s="506" t="s">
        <v>493</v>
      </c>
      <c r="E501" s="506" t="s">
        <v>1849</v>
      </c>
      <c r="F501" s="506" t="s">
        <v>1917</v>
      </c>
      <c r="G501" s="506" t="s">
        <v>1918</v>
      </c>
      <c r="H501" s="510">
        <v>1</v>
      </c>
      <c r="I501" s="510">
        <v>701</v>
      </c>
      <c r="J501" s="506"/>
      <c r="K501" s="506">
        <v>701</v>
      </c>
      <c r="L501" s="510"/>
      <c r="M501" s="510"/>
      <c r="N501" s="506"/>
      <c r="O501" s="506"/>
      <c r="P501" s="510"/>
      <c r="Q501" s="510"/>
      <c r="R501" s="527"/>
      <c r="S501" s="511"/>
    </row>
    <row r="502" spans="1:19" ht="14.4" customHeight="1" x14ac:dyDescent="0.3">
      <c r="A502" s="505" t="s">
        <v>1847</v>
      </c>
      <c r="B502" s="506" t="s">
        <v>1910</v>
      </c>
      <c r="C502" s="506" t="s">
        <v>457</v>
      </c>
      <c r="D502" s="506" t="s">
        <v>493</v>
      </c>
      <c r="E502" s="506" t="s">
        <v>1849</v>
      </c>
      <c r="F502" s="506" t="s">
        <v>1874</v>
      </c>
      <c r="G502" s="506" t="s">
        <v>1875</v>
      </c>
      <c r="H502" s="510">
        <v>1</v>
      </c>
      <c r="I502" s="510">
        <v>223</v>
      </c>
      <c r="J502" s="506"/>
      <c r="K502" s="506">
        <v>223</v>
      </c>
      <c r="L502" s="510"/>
      <c r="M502" s="510"/>
      <c r="N502" s="506"/>
      <c r="O502" s="506"/>
      <c r="P502" s="510"/>
      <c r="Q502" s="510"/>
      <c r="R502" s="527"/>
      <c r="S502" s="511"/>
    </row>
    <row r="503" spans="1:19" ht="14.4" customHeight="1" x14ac:dyDescent="0.3">
      <c r="A503" s="505" t="s">
        <v>1847</v>
      </c>
      <c r="B503" s="506" t="s">
        <v>1910</v>
      </c>
      <c r="C503" s="506" t="s">
        <v>457</v>
      </c>
      <c r="D503" s="506" t="s">
        <v>493</v>
      </c>
      <c r="E503" s="506" t="s">
        <v>1849</v>
      </c>
      <c r="F503" s="506" t="s">
        <v>1876</v>
      </c>
      <c r="G503" s="506" t="s">
        <v>1877</v>
      </c>
      <c r="H503" s="510">
        <v>18</v>
      </c>
      <c r="I503" s="510">
        <v>1386</v>
      </c>
      <c r="J503" s="506"/>
      <c r="K503" s="506">
        <v>77</v>
      </c>
      <c r="L503" s="510"/>
      <c r="M503" s="510"/>
      <c r="N503" s="506"/>
      <c r="O503" s="506"/>
      <c r="P503" s="510"/>
      <c r="Q503" s="510"/>
      <c r="R503" s="527"/>
      <c r="S503" s="511"/>
    </row>
    <row r="504" spans="1:19" ht="14.4" customHeight="1" x14ac:dyDescent="0.3">
      <c r="A504" s="505" t="s">
        <v>1847</v>
      </c>
      <c r="B504" s="506" t="s">
        <v>1910</v>
      </c>
      <c r="C504" s="506" t="s">
        <v>457</v>
      </c>
      <c r="D504" s="506" t="s">
        <v>493</v>
      </c>
      <c r="E504" s="506" t="s">
        <v>1849</v>
      </c>
      <c r="F504" s="506" t="s">
        <v>1919</v>
      </c>
      <c r="G504" s="506" t="s">
        <v>1920</v>
      </c>
      <c r="H504" s="510">
        <v>17</v>
      </c>
      <c r="I504" s="510">
        <v>3791</v>
      </c>
      <c r="J504" s="506"/>
      <c r="K504" s="506">
        <v>223</v>
      </c>
      <c r="L504" s="510"/>
      <c r="M504" s="510"/>
      <c r="N504" s="506"/>
      <c r="O504" s="506"/>
      <c r="P504" s="510"/>
      <c r="Q504" s="510"/>
      <c r="R504" s="527"/>
      <c r="S504" s="511"/>
    </row>
    <row r="505" spans="1:19" ht="14.4" customHeight="1" x14ac:dyDescent="0.3">
      <c r="A505" s="505" t="s">
        <v>1847</v>
      </c>
      <c r="B505" s="506" t="s">
        <v>1910</v>
      </c>
      <c r="C505" s="506" t="s">
        <v>457</v>
      </c>
      <c r="D505" s="506" t="s">
        <v>495</v>
      </c>
      <c r="E505" s="506" t="s">
        <v>1849</v>
      </c>
      <c r="F505" s="506" t="s">
        <v>1915</v>
      </c>
      <c r="G505" s="506" t="s">
        <v>1916</v>
      </c>
      <c r="H505" s="510">
        <v>45</v>
      </c>
      <c r="I505" s="510">
        <v>15975</v>
      </c>
      <c r="J505" s="506"/>
      <c r="K505" s="506">
        <v>355</v>
      </c>
      <c r="L505" s="510"/>
      <c r="M505" s="510"/>
      <c r="N505" s="506"/>
      <c r="O505" s="506"/>
      <c r="P505" s="510"/>
      <c r="Q505" s="510"/>
      <c r="R505" s="527"/>
      <c r="S505" s="511"/>
    </row>
    <row r="506" spans="1:19" ht="14.4" customHeight="1" x14ac:dyDescent="0.3">
      <c r="A506" s="505" t="s">
        <v>1847</v>
      </c>
      <c r="B506" s="506" t="s">
        <v>1910</v>
      </c>
      <c r="C506" s="506" t="s">
        <v>457</v>
      </c>
      <c r="D506" s="506" t="s">
        <v>495</v>
      </c>
      <c r="E506" s="506" t="s">
        <v>1849</v>
      </c>
      <c r="F506" s="506" t="s">
        <v>1917</v>
      </c>
      <c r="G506" s="506" t="s">
        <v>1918</v>
      </c>
      <c r="H506" s="510">
        <v>10</v>
      </c>
      <c r="I506" s="510">
        <v>7010</v>
      </c>
      <c r="J506" s="506"/>
      <c r="K506" s="506">
        <v>701</v>
      </c>
      <c r="L506" s="510"/>
      <c r="M506" s="510"/>
      <c r="N506" s="506"/>
      <c r="O506" s="506"/>
      <c r="P506" s="510"/>
      <c r="Q506" s="510"/>
      <c r="R506" s="527"/>
      <c r="S506" s="511"/>
    </row>
    <row r="507" spans="1:19" ht="14.4" customHeight="1" x14ac:dyDescent="0.3">
      <c r="A507" s="505" t="s">
        <v>1847</v>
      </c>
      <c r="B507" s="506" t="s">
        <v>1910</v>
      </c>
      <c r="C507" s="506" t="s">
        <v>457</v>
      </c>
      <c r="D507" s="506" t="s">
        <v>495</v>
      </c>
      <c r="E507" s="506" t="s">
        <v>1849</v>
      </c>
      <c r="F507" s="506" t="s">
        <v>1874</v>
      </c>
      <c r="G507" s="506" t="s">
        <v>1875</v>
      </c>
      <c r="H507" s="510">
        <v>44</v>
      </c>
      <c r="I507" s="510">
        <v>9812</v>
      </c>
      <c r="J507" s="506"/>
      <c r="K507" s="506">
        <v>223</v>
      </c>
      <c r="L507" s="510"/>
      <c r="M507" s="510"/>
      <c r="N507" s="506"/>
      <c r="O507" s="506"/>
      <c r="P507" s="510"/>
      <c r="Q507" s="510"/>
      <c r="R507" s="527"/>
      <c r="S507" s="511"/>
    </row>
    <row r="508" spans="1:19" ht="14.4" customHeight="1" x14ac:dyDescent="0.3">
      <c r="A508" s="505" t="s">
        <v>1847</v>
      </c>
      <c r="B508" s="506" t="s">
        <v>1910</v>
      </c>
      <c r="C508" s="506" t="s">
        <v>457</v>
      </c>
      <c r="D508" s="506" t="s">
        <v>495</v>
      </c>
      <c r="E508" s="506" t="s">
        <v>1849</v>
      </c>
      <c r="F508" s="506" t="s">
        <v>1876</v>
      </c>
      <c r="G508" s="506" t="s">
        <v>1877</v>
      </c>
      <c r="H508" s="510">
        <v>55</v>
      </c>
      <c r="I508" s="510">
        <v>4235</v>
      </c>
      <c r="J508" s="506"/>
      <c r="K508" s="506">
        <v>77</v>
      </c>
      <c r="L508" s="510"/>
      <c r="M508" s="510"/>
      <c r="N508" s="506"/>
      <c r="O508" s="506"/>
      <c r="P508" s="510"/>
      <c r="Q508" s="510"/>
      <c r="R508" s="527"/>
      <c r="S508" s="511"/>
    </row>
    <row r="509" spans="1:19" ht="14.4" customHeight="1" x14ac:dyDescent="0.3">
      <c r="A509" s="505" t="s">
        <v>1847</v>
      </c>
      <c r="B509" s="506" t="s">
        <v>1910</v>
      </c>
      <c r="C509" s="506" t="s">
        <v>457</v>
      </c>
      <c r="D509" s="506" t="s">
        <v>495</v>
      </c>
      <c r="E509" s="506" t="s">
        <v>1849</v>
      </c>
      <c r="F509" s="506" t="s">
        <v>1919</v>
      </c>
      <c r="G509" s="506" t="s">
        <v>1920</v>
      </c>
      <c r="H509" s="510">
        <v>10</v>
      </c>
      <c r="I509" s="510">
        <v>2230</v>
      </c>
      <c r="J509" s="506"/>
      <c r="K509" s="506">
        <v>223</v>
      </c>
      <c r="L509" s="510"/>
      <c r="M509" s="510"/>
      <c r="N509" s="506"/>
      <c r="O509" s="506"/>
      <c r="P509" s="510"/>
      <c r="Q509" s="510"/>
      <c r="R509" s="527"/>
      <c r="S509" s="511"/>
    </row>
    <row r="510" spans="1:19" ht="14.4" customHeight="1" x14ac:dyDescent="0.3">
      <c r="A510" s="505" t="s">
        <v>1847</v>
      </c>
      <c r="B510" s="506" t="s">
        <v>1910</v>
      </c>
      <c r="C510" s="506" t="s">
        <v>457</v>
      </c>
      <c r="D510" s="506" t="s">
        <v>1841</v>
      </c>
      <c r="E510" s="506" t="s">
        <v>1849</v>
      </c>
      <c r="F510" s="506" t="s">
        <v>1911</v>
      </c>
      <c r="G510" s="506" t="s">
        <v>1912</v>
      </c>
      <c r="H510" s="510">
        <v>5</v>
      </c>
      <c r="I510" s="510">
        <v>885</v>
      </c>
      <c r="J510" s="506"/>
      <c r="K510" s="506">
        <v>177</v>
      </c>
      <c r="L510" s="510"/>
      <c r="M510" s="510"/>
      <c r="N510" s="506"/>
      <c r="O510" s="506"/>
      <c r="P510" s="510"/>
      <c r="Q510" s="510"/>
      <c r="R510" s="527"/>
      <c r="S510" s="511"/>
    </row>
    <row r="511" spans="1:19" ht="14.4" customHeight="1" x14ac:dyDescent="0.3">
      <c r="A511" s="505" t="s">
        <v>1847</v>
      </c>
      <c r="B511" s="506" t="s">
        <v>1910</v>
      </c>
      <c r="C511" s="506" t="s">
        <v>457</v>
      </c>
      <c r="D511" s="506" t="s">
        <v>1841</v>
      </c>
      <c r="E511" s="506" t="s">
        <v>1849</v>
      </c>
      <c r="F511" s="506" t="s">
        <v>1876</v>
      </c>
      <c r="G511" s="506" t="s">
        <v>1877</v>
      </c>
      <c r="H511" s="510">
        <v>5</v>
      </c>
      <c r="I511" s="510">
        <v>385</v>
      </c>
      <c r="J511" s="506"/>
      <c r="K511" s="506">
        <v>77</v>
      </c>
      <c r="L511" s="510"/>
      <c r="M511" s="510"/>
      <c r="N511" s="506"/>
      <c r="O511" s="506"/>
      <c r="P511" s="510"/>
      <c r="Q511" s="510"/>
      <c r="R511" s="527"/>
      <c r="S511" s="511"/>
    </row>
    <row r="512" spans="1:19" ht="14.4" customHeight="1" x14ac:dyDescent="0.3">
      <c r="A512" s="505" t="s">
        <v>1847</v>
      </c>
      <c r="B512" s="506" t="s">
        <v>1910</v>
      </c>
      <c r="C512" s="506" t="s">
        <v>457</v>
      </c>
      <c r="D512" s="506" t="s">
        <v>1841</v>
      </c>
      <c r="E512" s="506" t="s">
        <v>1849</v>
      </c>
      <c r="F512" s="506" t="s">
        <v>1919</v>
      </c>
      <c r="G512" s="506" t="s">
        <v>1920</v>
      </c>
      <c r="H512" s="510">
        <v>4</v>
      </c>
      <c r="I512" s="510">
        <v>892</v>
      </c>
      <c r="J512" s="506"/>
      <c r="K512" s="506">
        <v>223</v>
      </c>
      <c r="L512" s="510"/>
      <c r="M512" s="510"/>
      <c r="N512" s="506"/>
      <c r="O512" s="506"/>
      <c r="P512" s="510"/>
      <c r="Q512" s="510"/>
      <c r="R512" s="527"/>
      <c r="S512" s="511"/>
    </row>
    <row r="513" spans="1:19" ht="14.4" customHeight="1" x14ac:dyDescent="0.3">
      <c r="A513" s="505" t="s">
        <v>1847</v>
      </c>
      <c r="B513" s="506" t="s">
        <v>1910</v>
      </c>
      <c r="C513" s="506" t="s">
        <v>457</v>
      </c>
      <c r="D513" s="506" t="s">
        <v>499</v>
      </c>
      <c r="E513" s="506" t="s">
        <v>1849</v>
      </c>
      <c r="F513" s="506" t="s">
        <v>1911</v>
      </c>
      <c r="G513" s="506" t="s">
        <v>1912</v>
      </c>
      <c r="H513" s="510"/>
      <c r="I513" s="510"/>
      <c r="J513" s="506"/>
      <c r="K513" s="506"/>
      <c r="L513" s="510"/>
      <c r="M513" s="510"/>
      <c r="N513" s="506"/>
      <c r="O513" s="506"/>
      <c r="P513" s="510">
        <v>1</v>
      </c>
      <c r="Q513" s="510">
        <v>179</v>
      </c>
      <c r="R513" s="527"/>
      <c r="S513" s="511">
        <v>179</v>
      </c>
    </row>
    <row r="514" spans="1:19" ht="14.4" customHeight="1" x14ac:dyDescent="0.3">
      <c r="A514" s="505" t="s">
        <v>1847</v>
      </c>
      <c r="B514" s="506" t="s">
        <v>1910</v>
      </c>
      <c r="C514" s="506" t="s">
        <v>457</v>
      </c>
      <c r="D514" s="506" t="s">
        <v>499</v>
      </c>
      <c r="E514" s="506" t="s">
        <v>1849</v>
      </c>
      <c r="F514" s="506" t="s">
        <v>1876</v>
      </c>
      <c r="G514" s="506" t="s">
        <v>1877</v>
      </c>
      <c r="H514" s="510"/>
      <c r="I514" s="510"/>
      <c r="J514" s="506"/>
      <c r="K514" s="506"/>
      <c r="L514" s="510"/>
      <c r="M514" s="510"/>
      <c r="N514" s="506"/>
      <c r="O514" s="506"/>
      <c r="P514" s="510">
        <v>1</v>
      </c>
      <c r="Q514" s="510">
        <v>78</v>
      </c>
      <c r="R514" s="527"/>
      <c r="S514" s="511">
        <v>78</v>
      </c>
    </row>
    <row r="515" spans="1:19" ht="14.4" customHeight="1" x14ac:dyDescent="0.3">
      <c r="A515" s="505" t="s">
        <v>1847</v>
      </c>
      <c r="B515" s="506" t="s">
        <v>1910</v>
      </c>
      <c r="C515" s="506" t="s">
        <v>457</v>
      </c>
      <c r="D515" s="506" t="s">
        <v>499</v>
      </c>
      <c r="E515" s="506" t="s">
        <v>1849</v>
      </c>
      <c r="F515" s="506" t="s">
        <v>1919</v>
      </c>
      <c r="G515" s="506" t="s">
        <v>1920</v>
      </c>
      <c r="H515" s="510"/>
      <c r="I515" s="510"/>
      <c r="J515" s="506"/>
      <c r="K515" s="506"/>
      <c r="L515" s="510"/>
      <c r="M515" s="510"/>
      <c r="N515" s="506"/>
      <c r="O515" s="506"/>
      <c r="P515" s="510">
        <v>1</v>
      </c>
      <c r="Q515" s="510">
        <v>226</v>
      </c>
      <c r="R515" s="527"/>
      <c r="S515" s="511">
        <v>226</v>
      </c>
    </row>
    <row r="516" spans="1:19" ht="14.4" customHeight="1" x14ac:dyDescent="0.3">
      <c r="A516" s="505" t="s">
        <v>1847</v>
      </c>
      <c r="B516" s="506" t="s">
        <v>1921</v>
      </c>
      <c r="C516" s="506" t="s">
        <v>462</v>
      </c>
      <c r="D516" s="506" t="s">
        <v>1843</v>
      </c>
      <c r="E516" s="506" t="s">
        <v>1849</v>
      </c>
      <c r="F516" s="506" t="s">
        <v>1922</v>
      </c>
      <c r="G516" s="506" t="s">
        <v>1923</v>
      </c>
      <c r="H516" s="510"/>
      <c r="I516" s="510"/>
      <c r="J516" s="506"/>
      <c r="K516" s="506"/>
      <c r="L516" s="510">
        <v>1</v>
      </c>
      <c r="M516" s="510">
        <v>178</v>
      </c>
      <c r="N516" s="506">
        <v>1</v>
      </c>
      <c r="O516" s="506">
        <v>178</v>
      </c>
      <c r="P516" s="510"/>
      <c r="Q516" s="510"/>
      <c r="R516" s="527"/>
      <c r="S516" s="511"/>
    </row>
    <row r="517" spans="1:19" ht="14.4" customHeight="1" x14ac:dyDescent="0.3">
      <c r="A517" s="505" t="s">
        <v>1847</v>
      </c>
      <c r="B517" s="506" t="s">
        <v>1921</v>
      </c>
      <c r="C517" s="506" t="s">
        <v>462</v>
      </c>
      <c r="D517" s="506" t="s">
        <v>1843</v>
      </c>
      <c r="E517" s="506" t="s">
        <v>1849</v>
      </c>
      <c r="F517" s="506" t="s">
        <v>1862</v>
      </c>
      <c r="G517" s="506" t="s">
        <v>1863</v>
      </c>
      <c r="H517" s="510"/>
      <c r="I517" s="510"/>
      <c r="J517" s="506"/>
      <c r="K517" s="506"/>
      <c r="L517" s="510">
        <v>2</v>
      </c>
      <c r="M517" s="510">
        <v>66.67</v>
      </c>
      <c r="N517" s="506">
        <v>1</v>
      </c>
      <c r="O517" s="506">
        <v>33.335000000000001</v>
      </c>
      <c r="P517" s="510">
        <v>2</v>
      </c>
      <c r="Q517" s="510">
        <v>66.66</v>
      </c>
      <c r="R517" s="527">
        <v>0.99985000749962494</v>
      </c>
      <c r="S517" s="511">
        <v>33.33</v>
      </c>
    </row>
    <row r="518" spans="1:19" ht="14.4" customHeight="1" x14ac:dyDescent="0.3">
      <c r="A518" s="505" t="s">
        <v>1847</v>
      </c>
      <c r="B518" s="506" t="s">
        <v>1921</v>
      </c>
      <c r="C518" s="506" t="s">
        <v>462</v>
      </c>
      <c r="D518" s="506" t="s">
        <v>1843</v>
      </c>
      <c r="E518" s="506" t="s">
        <v>1849</v>
      </c>
      <c r="F518" s="506" t="s">
        <v>1924</v>
      </c>
      <c r="G518" s="506" t="s">
        <v>1925</v>
      </c>
      <c r="H518" s="510"/>
      <c r="I518" s="510"/>
      <c r="J518" s="506"/>
      <c r="K518" s="506"/>
      <c r="L518" s="510">
        <v>1</v>
      </c>
      <c r="M518" s="510">
        <v>702</v>
      </c>
      <c r="N518" s="506">
        <v>1</v>
      </c>
      <c r="O518" s="506">
        <v>702</v>
      </c>
      <c r="P518" s="510">
        <v>2</v>
      </c>
      <c r="Q518" s="510">
        <v>1414</v>
      </c>
      <c r="R518" s="527">
        <v>2.0142450142450143</v>
      </c>
      <c r="S518" s="511">
        <v>707</v>
      </c>
    </row>
    <row r="519" spans="1:19" ht="14.4" customHeight="1" x14ac:dyDescent="0.3">
      <c r="A519" s="505" t="s">
        <v>1926</v>
      </c>
      <c r="B519" s="506" t="s">
        <v>1927</v>
      </c>
      <c r="C519" s="506" t="s">
        <v>457</v>
      </c>
      <c r="D519" s="506" t="s">
        <v>1840</v>
      </c>
      <c r="E519" s="506" t="s">
        <v>1849</v>
      </c>
      <c r="F519" s="506" t="s">
        <v>1928</v>
      </c>
      <c r="G519" s="506" t="s">
        <v>1929</v>
      </c>
      <c r="H519" s="510">
        <v>36</v>
      </c>
      <c r="I519" s="510">
        <v>5904</v>
      </c>
      <c r="J519" s="506">
        <v>6</v>
      </c>
      <c r="K519" s="506">
        <v>164</v>
      </c>
      <c r="L519" s="510">
        <v>6</v>
      </c>
      <c r="M519" s="510">
        <v>984</v>
      </c>
      <c r="N519" s="506">
        <v>1</v>
      </c>
      <c r="O519" s="506">
        <v>164</v>
      </c>
      <c r="P519" s="510"/>
      <c r="Q519" s="510"/>
      <c r="R519" s="527"/>
      <c r="S519" s="511"/>
    </row>
    <row r="520" spans="1:19" ht="14.4" customHeight="1" x14ac:dyDescent="0.3">
      <c r="A520" s="505" t="s">
        <v>1926</v>
      </c>
      <c r="B520" s="506" t="s">
        <v>1927</v>
      </c>
      <c r="C520" s="506" t="s">
        <v>457</v>
      </c>
      <c r="D520" s="506" t="s">
        <v>1840</v>
      </c>
      <c r="E520" s="506" t="s">
        <v>1849</v>
      </c>
      <c r="F520" s="506" t="s">
        <v>1930</v>
      </c>
      <c r="G520" s="506" t="s">
        <v>1931</v>
      </c>
      <c r="H520" s="510">
        <v>592</v>
      </c>
      <c r="I520" s="510">
        <v>50912</v>
      </c>
      <c r="J520" s="506">
        <v>0.79726894046164931</v>
      </c>
      <c r="K520" s="506">
        <v>86</v>
      </c>
      <c r="L520" s="510">
        <v>734</v>
      </c>
      <c r="M520" s="510">
        <v>63858</v>
      </c>
      <c r="N520" s="506">
        <v>1</v>
      </c>
      <c r="O520" s="506">
        <v>87</v>
      </c>
      <c r="P520" s="510"/>
      <c r="Q520" s="510"/>
      <c r="R520" s="527"/>
      <c r="S520" s="511"/>
    </row>
    <row r="521" spans="1:19" ht="14.4" customHeight="1" x14ac:dyDescent="0.3">
      <c r="A521" s="505" t="s">
        <v>1926</v>
      </c>
      <c r="B521" s="506" t="s">
        <v>1927</v>
      </c>
      <c r="C521" s="506" t="s">
        <v>457</v>
      </c>
      <c r="D521" s="506" t="s">
        <v>1840</v>
      </c>
      <c r="E521" s="506" t="s">
        <v>1849</v>
      </c>
      <c r="F521" s="506" t="s">
        <v>1932</v>
      </c>
      <c r="G521" s="506" t="s">
        <v>1933</v>
      </c>
      <c r="H521" s="510">
        <v>412</v>
      </c>
      <c r="I521" s="510">
        <v>33372</v>
      </c>
      <c r="J521" s="506">
        <v>1.2295335642178173</v>
      </c>
      <c r="K521" s="506">
        <v>81</v>
      </c>
      <c r="L521" s="510">
        <v>331</v>
      </c>
      <c r="M521" s="510">
        <v>27142</v>
      </c>
      <c r="N521" s="506">
        <v>1</v>
      </c>
      <c r="O521" s="506">
        <v>82</v>
      </c>
      <c r="P521" s="510"/>
      <c r="Q521" s="510"/>
      <c r="R521" s="527"/>
      <c r="S521" s="511"/>
    </row>
    <row r="522" spans="1:19" ht="14.4" customHeight="1" x14ac:dyDescent="0.3">
      <c r="A522" s="505" t="s">
        <v>1926</v>
      </c>
      <c r="B522" s="506" t="s">
        <v>1927</v>
      </c>
      <c r="C522" s="506" t="s">
        <v>457</v>
      </c>
      <c r="D522" s="506" t="s">
        <v>1840</v>
      </c>
      <c r="E522" s="506" t="s">
        <v>1849</v>
      </c>
      <c r="F522" s="506" t="s">
        <v>1934</v>
      </c>
      <c r="G522" s="506" t="s">
        <v>1935</v>
      </c>
      <c r="H522" s="510">
        <v>7</v>
      </c>
      <c r="I522" s="510">
        <v>3640</v>
      </c>
      <c r="J522" s="506">
        <v>0.14258294488620785</v>
      </c>
      <c r="K522" s="506">
        <v>520</v>
      </c>
      <c r="L522" s="510">
        <v>49</v>
      </c>
      <c r="M522" s="510">
        <v>25529</v>
      </c>
      <c r="N522" s="506">
        <v>1</v>
      </c>
      <c r="O522" s="506">
        <v>521</v>
      </c>
      <c r="P522" s="510"/>
      <c r="Q522" s="510"/>
      <c r="R522" s="527"/>
      <c r="S522" s="511"/>
    </row>
    <row r="523" spans="1:19" ht="14.4" customHeight="1" x14ac:dyDescent="0.3">
      <c r="A523" s="505" t="s">
        <v>1926</v>
      </c>
      <c r="B523" s="506" t="s">
        <v>1927</v>
      </c>
      <c r="C523" s="506" t="s">
        <v>457</v>
      </c>
      <c r="D523" s="506" t="s">
        <v>1840</v>
      </c>
      <c r="E523" s="506" t="s">
        <v>1849</v>
      </c>
      <c r="F523" s="506" t="s">
        <v>1938</v>
      </c>
      <c r="G523" s="506" t="s">
        <v>1939</v>
      </c>
      <c r="H523" s="510">
        <v>58</v>
      </c>
      <c r="I523" s="510">
        <v>23780</v>
      </c>
      <c r="J523" s="506">
        <v>3.2143822654771559</v>
      </c>
      <c r="K523" s="506">
        <v>410</v>
      </c>
      <c r="L523" s="510">
        <v>18</v>
      </c>
      <c r="M523" s="510">
        <v>7398</v>
      </c>
      <c r="N523" s="506">
        <v>1</v>
      </c>
      <c r="O523" s="506">
        <v>411</v>
      </c>
      <c r="P523" s="510"/>
      <c r="Q523" s="510"/>
      <c r="R523" s="527"/>
      <c r="S523" s="511"/>
    </row>
    <row r="524" spans="1:19" ht="14.4" customHeight="1" x14ac:dyDescent="0.3">
      <c r="A524" s="505" t="s">
        <v>1926</v>
      </c>
      <c r="B524" s="506" t="s">
        <v>1927</v>
      </c>
      <c r="C524" s="506" t="s">
        <v>457</v>
      </c>
      <c r="D524" s="506" t="s">
        <v>1840</v>
      </c>
      <c r="E524" s="506" t="s">
        <v>1849</v>
      </c>
      <c r="F524" s="506" t="s">
        <v>1940</v>
      </c>
      <c r="G524" s="506" t="s">
        <v>1941</v>
      </c>
      <c r="H524" s="510">
        <v>164</v>
      </c>
      <c r="I524" s="510">
        <v>13284</v>
      </c>
      <c r="J524" s="506">
        <v>0.93103448275862066</v>
      </c>
      <c r="K524" s="506">
        <v>81</v>
      </c>
      <c r="L524" s="510">
        <v>174</v>
      </c>
      <c r="M524" s="510">
        <v>14268</v>
      </c>
      <c r="N524" s="506">
        <v>1</v>
      </c>
      <c r="O524" s="506">
        <v>82</v>
      </c>
      <c r="P524" s="510"/>
      <c r="Q524" s="510"/>
      <c r="R524" s="527"/>
      <c r="S524" s="511"/>
    </row>
    <row r="525" spans="1:19" ht="14.4" customHeight="1" x14ac:dyDescent="0.3">
      <c r="A525" s="505" t="s">
        <v>1926</v>
      </c>
      <c r="B525" s="506" t="s">
        <v>1927</v>
      </c>
      <c r="C525" s="506" t="s">
        <v>457</v>
      </c>
      <c r="D525" s="506" t="s">
        <v>1840</v>
      </c>
      <c r="E525" s="506" t="s">
        <v>1849</v>
      </c>
      <c r="F525" s="506" t="s">
        <v>1942</v>
      </c>
      <c r="G525" s="506" t="s">
        <v>1943</v>
      </c>
      <c r="H525" s="510">
        <v>12</v>
      </c>
      <c r="I525" s="510">
        <v>1296</v>
      </c>
      <c r="J525" s="506">
        <v>0.74311926605504586</v>
      </c>
      <c r="K525" s="506">
        <v>108</v>
      </c>
      <c r="L525" s="510">
        <v>16</v>
      </c>
      <c r="M525" s="510">
        <v>1744</v>
      </c>
      <c r="N525" s="506">
        <v>1</v>
      </c>
      <c r="O525" s="506">
        <v>109</v>
      </c>
      <c r="P525" s="510"/>
      <c r="Q525" s="510"/>
      <c r="R525" s="527"/>
      <c r="S525" s="511"/>
    </row>
    <row r="526" spans="1:19" ht="14.4" customHeight="1" x14ac:dyDescent="0.3">
      <c r="A526" s="505" t="s">
        <v>1926</v>
      </c>
      <c r="B526" s="506" t="s">
        <v>1927</v>
      </c>
      <c r="C526" s="506" t="s">
        <v>457</v>
      </c>
      <c r="D526" s="506" t="s">
        <v>1840</v>
      </c>
      <c r="E526" s="506" t="s">
        <v>1849</v>
      </c>
      <c r="F526" s="506" t="s">
        <v>1944</v>
      </c>
      <c r="G526" s="506" t="s">
        <v>1945</v>
      </c>
      <c r="H526" s="510">
        <v>387</v>
      </c>
      <c r="I526" s="510">
        <v>25929</v>
      </c>
      <c r="J526" s="506">
        <v>1.798626526082131</v>
      </c>
      <c r="K526" s="506">
        <v>67</v>
      </c>
      <c r="L526" s="510">
        <v>212</v>
      </c>
      <c r="M526" s="510">
        <v>14416</v>
      </c>
      <c r="N526" s="506">
        <v>1</v>
      </c>
      <c r="O526" s="506">
        <v>68</v>
      </c>
      <c r="P526" s="510"/>
      <c r="Q526" s="510"/>
      <c r="R526" s="527"/>
      <c r="S526" s="511"/>
    </row>
    <row r="527" spans="1:19" ht="14.4" customHeight="1" x14ac:dyDescent="0.3">
      <c r="A527" s="505" t="s">
        <v>1926</v>
      </c>
      <c r="B527" s="506" t="s">
        <v>1927</v>
      </c>
      <c r="C527" s="506" t="s">
        <v>457</v>
      </c>
      <c r="D527" s="506" t="s">
        <v>1840</v>
      </c>
      <c r="E527" s="506" t="s">
        <v>1849</v>
      </c>
      <c r="F527" s="506" t="s">
        <v>1946</v>
      </c>
      <c r="G527" s="506" t="s">
        <v>1947</v>
      </c>
      <c r="H527" s="510">
        <v>70</v>
      </c>
      <c r="I527" s="510">
        <v>19460</v>
      </c>
      <c r="J527" s="506">
        <v>2.8</v>
      </c>
      <c r="K527" s="506">
        <v>278</v>
      </c>
      <c r="L527" s="510">
        <v>25</v>
      </c>
      <c r="M527" s="510">
        <v>6950</v>
      </c>
      <c r="N527" s="506">
        <v>1</v>
      </c>
      <c r="O527" s="506">
        <v>278</v>
      </c>
      <c r="P527" s="510"/>
      <c r="Q527" s="510"/>
      <c r="R527" s="527"/>
      <c r="S527" s="511"/>
    </row>
    <row r="528" spans="1:19" ht="14.4" customHeight="1" x14ac:dyDescent="0.3">
      <c r="A528" s="505" t="s">
        <v>1926</v>
      </c>
      <c r="B528" s="506" t="s">
        <v>1927</v>
      </c>
      <c r="C528" s="506" t="s">
        <v>457</v>
      </c>
      <c r="D528" s="506" t="s">
        <v>1840</v>
      </c>
      <c r="E528" s="506" t="s">
        <v>1849</v>
      </c>
      <c r="F528" s="506" t="s">
        <v>1948</v>
      </c>
      <c r="G528" s="506" t="s">
        <v>1949</v>
      </c>
      <c r="H528" s="510">
        <v>20</v>
      </c>
      <c r="I528" s="510">
        <v>5760</v>
      </c>
      <c r="J528" s="506">
        <v>10</v>
      </c>
      <c r="K528" s="506">
        <v>288</v>
      </c>
      <c r="L528" s="510">
        <v>2</v>
      </c>
      <c r="M528" s="510">
        <v>576</v>
      </c>
      <c r="N528" s="506">
        <v>1</v>
      </c>
      <c r="O528" s="506">
        <v>288</v>
      </c>
      <c r="P528" s="510"/>
      <c r="Q528" s="510"/>
      <c r="R528" s="527"/>
      <c r="S528" s="511"/>
    </row>
    <row r="529" spans="1:19" ht="14.4" customHeight="1" x14ac:dyDescent="0.3">
      <c r="A529" s="505" t="s">
        <v>1926</v>
      </c>
      <c r="B529" s="506" t="s">
        <v>1927</v>
      </c>
      <c r="C529" s="506" t="s">
        <v>457</v>
      </c>
      <c r="D529" s="506" t="s">
        <v>1840</v>
      </c>
      <c r="E529" s="506" t="s">
        <v>1849</v>
      </c>
      <c r="F529" s="506" t="s">
        <v>1950</v>
      </c>
      <c r="G529" s="506" t="s">
        <v>1951</v>
      </c>
      <c r="H529" s="510">
        <v>12</v>
      </c>
      <c r="I529" s="510">
        <v>1968</v>
      </c>
      <c r="J529" s="506"/>
      <c r="K529" s="506">
        <v>164</v>
      </c>
      <c r="L529" s="510"/>
      <c r="M529" s="510"/>
      <c r="N529" s="506"/>
      <c r="O529" s="506"/>
      <c r="P529" s="510"/>
      <c r="Q529" s="510"/>
      <c r="R529" s="527"/>
      <c r="S529" s="511"/>
    </row>
    <row r="530" spans="1:19" ht="14.4" customHeight="1" x14ac:dyDescent="0.3">
      <c r="A530" s="505" t="s">
        <v>1926</v>
      </c>
      <c r="B530" s="506" t="s">
        <v>1927</v>
      </c>
      <c r="C530" s="506" t="s">
        <v>457</v>
      </c>
      <c r="D530" s="506" t="s">
        <v>1845</v>
      </c>
      <c r="E530" s="506" t="s">
        <v>1849</v>
      </c>
      <c r="F530" s="506" t="s">
        <v>1928</v>
      </c>
      <c r="G530" s="506" t="s">
        <v>1929</v>
      </c>
      <c r="H530" s="510">
        <v>40</v>
      </c>
      <c r="I530" s="510">
        <v>6560</v>
      </c>
      <c r="J530" s="506"/>
      <c r="K530" s="506">
        <v>164</v>
      </c>
      <c r="L530" s="510"/>
      <c r="M530" s="510"/>
      <c r="N530" s="506"/>
      <c r="O530" s="506"/>
      <c r="P530" s="510"/>
      <c r="Q530" s="510"/>
      <c r="R530" s="527"/>
      <c r="S530" s="511"/>
    </row>
    <row r="531" spans="1:19" ht="14.4" customHeight="1" x14ac:dyDescent="0.3">
      <c r="A531" s="505" t="s">
        <v>1926</v>
      </c>
      <c r="B531" s="506" t="s">
        <v>1927</v>
      </c>
      <c r="C531" s="506" t="s">
        <v>457</v>
      </c>
      <c r="D531" s="506" t="s">
        <v>1845</v>
      </c>
      <c r="E531" s="506" t="s">
        <v>1849</v>
      </c>
      <c r="F531" s="506" t="s">
        <v>1930</v>
      </c>
      <c r="G531" s="506" t="s">
        <v>1931</v>
      </c>
      <c r="H531" s="510">
        <v>635</v>
      </c>
      <c r="I531" s="510">
        <v>54610</v>
      </c>
      <c r="J531" s="506"/>
      <c r="K531" s="506">
        <v>86</v>
      </c>
      <c r="L531" s="510"/>
      <c r="M531" s="510"/>
      <c r="N531" s="506"/>
      <c r="O531" s="506"/>
      <c r="P531" s="510"/>
      <c r="Q531" s="510"/>
      <c r="R531" s="527"/>
      <c r="S531" s="511"/>
    </row>
    <row r="532" spans="1:19" ht="14.4" customHeight="1" x14ac:dyDescent="0.3">
      <c r="A532" s="505" t="s">
        <v>1926</v>
      </c>
      <c r="B532" s="506" t="s">
        <v>1927</v>
      </c>
      <c r="C532" s="506" t="s">
        <v>457</v>
      </c>
      <c r="D532" s="506" t="s">
        <v>1845</v>
      </c>
      <c r="E532" s="506" t="s">
        <v>1849</v>
      </c>
      <c r="F532" s="506" t="s">
        <v>1932</v>
      </c>
      <c r="G532" s="506" t="s">
        <v>1933</v>
      </c>
      <c r="H532" s="510">
        <v>417</v>
      </c>
      <c r="I532" s="510">
        <v>33777</v>
      </c>
      <c r="J532" s="506"/>
      <c r="K532" s="506">
        <v>81</v>
      </c>
      <c r="L532" s="510"/>
      <c r="M532" s="510"/>
      <c r="N532" s="506"/>
      <c r="O532" s="506"/>
      <c r="P532" s="510"/>
      <c r="Q532" s="510"/>
      <c r="R532" s="527"/>
      <c r="S532" s="511"/>
    </row>
    <row r="533" spans="1:19" ht="14.4" customHeight="1" x14ac:dyDescent="0.3">
      <c r="A533" s="505" t="s">
        <v>1926</v>
      </c>
      <c r="B533" s="506" t="s">
        <v>1927</v>
      </c>
      <c r="C533" s="506" t="s">
        <v>457</v>
      </c>
      <c r="D533" s="506" t="s">
        <v>1845</v>
      </c>
      <c r="E533" s="506" t="s">
        <v>1849</v>
      </c>
      <c r="F533" s="506" t="s">
        <v>1934</v>
      </c>
      <c r="G533" s="506" t="s">
        <v>1935</v>
      </c>
      <c r="H533" s="510">
        <v>14</v>
      </c>
      <c r="I533" s="510">
        <v>7280</v>
      </c>
      <c r="J533" s="506"/>
      <c r="K533" s="506">
        <v>520</v>
      </c>
      <c r="L533" s="510"/>
      <c r="M533" s="510"/>
      <c r="N533" s="506"/>
      <c r="O533" s="506"/>
      <c r="P533" s="510"/>
      <c r="Q533" s="510"/>
      <c r="R533" s="527"/>
      <c r="S533" s="511"/>
    </row>
    <row r="534" spans="1:19" ht="14.4" customHeight="1" x14ac:dyDescent="0.3">
      <c r="A534" s="505" t="s">
        <v>1926</v>
      </c>
      <c r="B534" s="506" t="s">
        <v>1927</v>
      </c>
      <c r="C534" s="506" t="s">
        <v>457</v>
      </c>
      <c r="D534" s="506" t="s">
        <v>1845</v>
      </c>
      <c r="E534" s="506" t="s">
        <v>1849</v>
      </c>
      <c r="F534" s="506" t="s">
        <v>1938</v>
      </c>
      <c r="G534" s="506" t="s">
        <v>1939</v>
      </c>
      <c r="H534" s="510">
        <v>41</v>
      </c>
      <c r="I534" s="510">
        <v>16810</v>
      </c>
      <c r="J534" s="506"/>
      <c r="K534" s="506">
        <v>410</v>
      </c>
      <c r="L534" s="510"/>
      <c r="M534" s="510"/>
      <c r="N534" s="506"/>
      <c r="O534" s="506"/>
      <c r="P534" s="510"/>
      <c r="Q534" s="510"/>
      <c r="R534" s="527"/>
      <c r="S534" s="511"/>
    </row>
    <row r="535" spans="1:19" ht="14.4" customHeight="1" x14ac:dyDescent="0.3">
      <c r="A535" s="505" t="s">
        <v>1926</v>
      </c>
      <c r="B535" s="506" t="s">
        <v>1927</v>
      </c>
      <c r="C535" s="506" t="s">
        <v>457</v>
      </c>
      <c r="D535" s="506" t="s">
        <v>1845</v>
      </c>
      <c r="E535" s="506" t="s">
        <v>1849</v>
      </c>
      <c r="F535" s="506" t="s">
        <v>1940</v>
      </c>
      <c r="G535" s="506" t="s">
        <v>1941</v>
      </c>
      <c r="H535" s="510">
        <v>208</v>
      </c>
      <c r="I535" s="510">
        <v>16848</v>
      </c>
      <c r="J535" s="506"/>
      <c r="K535" s="506">
        <v>81</v>
      </c>
      <c r="L535" s="510"/>
      <c r="M535" s="510"/>
      <c r="N535" s="506"/>
      <c r="O535" s="506"/>
      <c r="P535" s="510"/>
      <c r="Q535" s="510"/>
      <c r="R535" s="527"/>
      <c r="S535" s="511"/>
    </row>
    <row r="536" spans="1:19" ht="14.4" customHeight="1" x14ac:dyDescent="0.3">
      <c r="A536" s="505" t="s">
        <v>1926</v>
      </c>
      <c r="B536" s="506" t="s">
        <v>1927</v>
      </c>
      <c r="C536" s="506" t="s">
        <v>457</v>
      </c>
      <c r="D536" s="506" t="s">
        <v>1845</v>
      </c>
      <c r="E536" s="506" t="s">
        <v>1849</v>
      </c>
      <c r="F536" s="506" t="s">
        <v>1942</v>
      </c>
      <c r="G536" s="506" t="s">
        <v>1943</v>
      </c>
      <c r="H536" s="510">
        <v>23</v>
      </c>
      <c r="I536" s="510">
        <v>2484</v>
      </c>
      <c r="J536" s="506"/>
      <c r="K536" s="506">
        <v>108</v>
      </c>
      <c r="L536" s="510"/>
      <c r="M536" s="510"/>
      <c r="N536" s="506"/>
      <c r="O536" s="506"/>
      <c r="P536" s="510"/>
      <c r="Q536" s="510"/>
      <c r="R536" s="527"/>
      <c r="S536" s="511"/>
    </row>
    <row r="537" spans="1:19" ht="14.4" customHeight="1" x14ac:dyDescent="0.3">
      <c r="A537" s="505" t="s">
        <v>1926</v>
      </c>
      <c r="B537" s="506" t="s">
        <v>1927</v>
      </c>
      <c r="C537" s="506" t="s">
        <v>457</v>
      </c>
      <c r="D537" s="506" t="s">
        <v>1845</v>
      </c>
      <c r="E537" s="506" t="s">
        <v>1849</v>
      </c>
      <c r="F537" s="506" t="s">
        <v>1944</v>
      </c>
      <c r="G537" s="506" t="s">
        <v>1945</v>
      </c>
      <c r="H537" s="510">
        <v>123</v>
      </c>
      <c r="I537" s="510">
        <v>8241</v>
      </c>
      <c r="J537" s="506"/>
      <c r="K537" s="506">
        <v>67</v>
      </c>
      <c r="L537" s="510"/>
      <c r="M537" s="510"/>
      <c r="N537" s="506"/>
      <c r="O537" s="506"/>
      <c r="P537" s="510"/>
      <c r="Q537" s="510"/>
      <c r="R537" s="527"/>
      <c r="S537" s="511"/>
    </row>
    <row r="538" spans="1:19" ht="14.4" customHeight="1" x14ac:dyDescent="0.3">
      <c r="A538" s="505" t="s">
        <v>1926</v>
      </c>
      <c r="B538" s="506" t="s">
        <v>1927</v>
      </c>
      <c r="C538" s="506" t="s">
        <v>457</v>
      </c>
      <c r="D538" s="506" t="s">
        <v>1845</v>
      </c>
      <c r="E538" s="506" t="s">
        <v>1849</v>
      </c>
      <c r="F538" s="506" t="s">
        <v>1946</v>
      </c>
      <c r="G538" s="506" t="s">
        <v>1947</v>
      </c>
      <c r="H538" s="510">
        <v>61</v>
      </c>
      <c r="I538" s="510">
        <v>16958</v>
      </c>
      <c r="J538" s="506"/>
      <c r="K538" s="506">
        <v>278</v>
      </c>
      <c r="L538" s="510"/>
      <c r="M538" s="510"/>
      <c r="N538" s="506"/>
      <c r="O538" s="506"/>
      <c r="P538" s="510"/>
      <c r="Q538" s="510"/>
      <c r="R538" s="527"/>
      <c r="S538" s="511"/>
    </row>
    <row r="539" spans="1:19" ht="14.4" customHeight="1" x14ac:dyDescent="0.3">
      <c r="A539" s="505" t="s">
        <v>1926</v>
      </c>
      <c r="B539" s="506" t="s">
        <v>1927</v>
      </c>
      <c r="C539" s="506" t="s">
        <v>457</v>
      </c>
      <c r="D539" s="506" t="s">
        <v>1845</v>
      </c>
      <c r="E539" s="506" t="s">
        <v>1849</v>
      </c>
      <c r="F539" s="506" t="s">
        <v>1948</v>
      </c>
      <c r="G539" s="506" t="s">
        <v>1949</v>
      </c>
      <c r="H539" s="510">
        <v>7</v>
      </c>
      <c r="I539" s="510">
        <v>2016</v>
      </c>
      <c r="J539" s="506"/>
      <c r="K539" s="506">
        <v>288</v>
      </c>
      <c r="L539" s="510"/>
      <c r="M539" s="510"/>
      <c r="N539" s="506"/>
      <c r="O539" s="506"/>
      <c r="P539" s="510"/>
      <c r="Q539" s="510"/>
      <c r="R539" s="527"/>
      <c r="S539" s="511"/>
    </row>
    <row r="540" spans="1:19" ht="14.4" customHeight="1" x14ac:dyDescent="0.3">
      <c r="A540" s="505" t="s">
        <v>1926</v>
      </c>
      <c r="B540" s="506" t="s">
        <v>1927</v>
      </c>
      <c r="C540" s="506" t="s">
        <v>457</v>
      </c>
      <c r="D540" s="506" t="s">
        <v>1845</v>
      </c>
      <c r="E540" s="506" t="s">
        <v>1849</v>
      </c>
      <c r="F540" s="506" t="s">
        <v>1950</v>
      </c>
      <c r="G540" s="506" t="s">
        <v>1951</v>
      </c>
      <c r="H540" s="510">
        <v>12</v>
      </c>
      <c r="I540" s="510">
        <v>1968</v>
      </c>
      <c r="J540" s="506"/>
      <c r="K540" s="506">
        <v>164</v>
      </c>
      <c r="L540" s="510"/>
      <c r="M540" s="510"/>
      <c r="N540" s="506"/>
      <c r="O540" s="506"/>
      <c r="P540" s="510"/>
      <c r="Q540" s="510"/>
      <c r="R540" s="527"/>
      <c r="S540" s="511"/>
    </row>
    <row r="541" spans="1:19" ht="14.4" customHeight="1" x14ac:dyDescent="0.3">
      <c r="A541" s="505" t="s">
        <v>1926</v>
      </c>
      <c r="B541" s="506" t="s">
        <v>1927</v>
      </c>
      <c r="C541" s="506" t="s">
        <v>457</v>
      </c>
      <c r="D541" s="506" t="s">
        <v>1830</v>
      </c>
      <c r="E541" s="506" t="s">
        <v>1849</v>
      </c>
      <c r="F541" s="506" t="s">
        <v>1928</v>
      </c>
      <c r="G541" s="506" t="s">
        <v>1929</v>
      </c>
      <c r="H541" s="510"/>
      <c r="I541" s="510"/>
      <c r="J541" s="506"/>
      <c r="K541" s="506"/>
      <c r="L541" s="510"/>
      <c r="M541" s="510"/>
      <c r="N541" s="506"/>
      <c r="O541" s="506"/>
      <c r="P541" s="510">
        <v>5</v>
      </c>
      <c r="Q541" s="510">
        <v>835</v>
      </c>
      <c r="R541" s="527"/>
      <c r="S541" s="511">
        <v>167</v>
      </c>
    </row>
    <row r="542" spans="1:19" ht="14.4" customHeight="1" x14ac:dyDescent="0.3">
      <c r="A542" s="505" t="s">
        <v>1926</v>
      </c>
      <c r="B542" s="506" t="s">
        <v>1927</v>
      </c>
      <c r="C542" s="506" t="s">
        <v>457</v>
      </c>
      <c r="D542" s="506" t="s">
        <v>1830</v>
      </c>
      <c r="E542" s="506" t="s">
        <v>1849</v>
      </c>
      <c r="F542" s="506" t="s">
        <v>1930</v>
      </c>
      <c r="G542" s="506" t="s">
        <v>1931</v>
      </c>
      <c r="H542" s="510"/>
      <c r="I542" s="510"/>
      <c r="J542" s="506"/>
      <c r="K542" s="506"/>
      <c r="L542" s="510">
        <v>1150</v>
      </c>
      <c r="M542" s="510">
        <v>100050</v>
      </c>
      <c r="N542" s="506">
        <v>1</v>
      </c>
      <c r="O542" s="506">
        <v>87</v>
      </c>
      <c r="P542" s="510">
        <v>1135</v>
      </c>
      <c r="Q542" s="510">
        <v>101015</v>
      </c>
      <c r="R542" s="527">
        <v>1.0096451774112944</v>
      </c>
      <c r="S542" s="511">
        <v>89</v>
      </c>
    </row>
    <row r="543" spans="1:19" ht="14.4" customHeight="1" x14ac:dyDescent="0.3">
      <c r="A543" s="505" t="s">
        <v>1926</v>
      </c>
      <c r="B543" s="506" t="s">
        <v>1927</v>
      </c>
      <c r="C543" s="506" t="s">
        <v>457</v>
      </c>
      <c r="D543" s="506" t="s">
        <v>1830</v>
      </c>
      <c r="E543" s="506" t="s">
        <v>1849</v>
      </c>
      <c r="F543" s="506" t="s">
        <v>1932</v>
      </c>
      <c r="G543" s="506" t="s">
        <v>1933</v>
      </c>
      <c r="H543" s="510"/>
      <c r="I543" s="510"/>
      <c r="J543" s="506"/>
      <c r="K543" s="506"/>
      <c r="L543" s="510">
        <v>1056</v>
      </c>
      <c r="M543" s="510">
        <v>86592</v>
      </c>
      <c r="N543" s="506">
        <v>1</v>
      </c>
      <c r="O543" s="506">
        <v>82</v>
      </c>
      <c r="P543" s="510">
        <v>619</v>
      </c>
      <c r="Q543" s="510">
        <v>51996</v>
      </c>
      <c r="R543" s="527">
        <v>0.60047117516629711</v>
      </c>
      <c r="S543" s="511">
        <v>84</v>
      </c>
    </row>
    <row r="544" spans="1:19" ht="14.4" customHeight="1" x14ac:dyDescent="0.3">
      <c r="A544" s="505" t="s">
        <v>1926</v>
      </c>
      <c r="B544" s="506" t="s">
        <v>1927</v>
      </c>
      <c r="C544" s="506" t="s">
        <v>457</v>
      </c>
      <c r="D544" s="506" t="s">
        <v>1830</v>
      </c>
      <c r="E544" s="506" t="s">
        <v>1849</v>
      </c>
      <c r="F544" s="506" t="s">
        <v>1934</v>
      </c>
      <c r="G544" s="506" t="s">
        <v>1935</v>
      </c>
      <c r="H544" s="510"/>
      <c r="I544" s="510"/>
      <c r="J544" s="506"/>
      <c r="K544" s="506"/>
      <c r="L544" s="510">
        <v>141</v>
      </c>
      <c r="M544" s="510">
        <v>73461</v>
      </c>
      <c r="N544" s="506">
        <v>1</v>
      </c>
      <c r="O544" s="506">
        <v>521</v>
      </c>
      <c r="P544" s="510">
        <v>282</v>
      </c>
      <c r="Q544" s="510">
        <v>147768</v>
      </c>
      <c r="R544" s="527">
        <v>2.0115163147792705</v>
      </c>
      <c r="S544" s="511">
        <v>524</v>
      </c>
    </row>
    <row r="545" spans="1:19" ht="14.4" customHeight="1" x14ac:dyDescent="0.3">
      <c r="A545" s="505" t="s">
        <v>1926</v>
      </c>
      <c r="B545" s="506" t="s">
        <v>1927</v>
      </c>
      <c r="C545" s="506" t="s">
        <v>457</v>
      </c>
      <c r="D545" s="506" t="s">
        <v>1830</v>
      </c>
      <c r="E545" s="506" t="s">
        <v>1849</v>
      </c>
      <c r="F545" s="506" t="s">
        <v>1936</v>
      </c>
      <c r="G545" s="506" t="s">
        <v>1937</v>
      </c>
      <c r="H545" s="510"/>
      <c r="I545" s="510"/>
      <c r="J545" s="506"/>
      <c r="K545" s="506"/>
      <c r="L545" s="510">
        <v>2</v>
      </c>
      <c r="M545" s="510">
        <v>164</v>
      </c>
      <c r="N545" s="506">
        <v>1</v>
      </c>
      <c r="O545" s="506">
        <v>82</v>
      </c>
      <c r="P545" s="510"/>
      <c r="Q545" s="510"/>
      <c r="R545" s="527"/>
      <c r="S545" s="511"/>
    </row>
    <row r="546" spans="1:19" ht="14.4" customHeight="1" x14ac:dyDescent="0.3">
      <c r="A546" s="505" t="s">
        <v>1926</v>
      </c>
      <c r="B546" s="506" t="s">
        <v>1927</v>
      </c>
      <c r="C546" s="506" t="s">
        <v>457</v>
      </c>
      <c r="D546" s="506" t="s">
        <v>1830</v>
      </c>
      <c r="E546" s="506" t="s">
        <v>1849</v>
      </c>
      <c r="F546" s="506" t="s">
        <v>1938</v>
      </c>
      <c r="G546" s="506" t="s">
        <v>1939</v>
      </c>
      <c r="H546" s="510"/>
      <c r="I546" s="510"/>
      <c r="J546" s="506"/>
      <c r="K546" s="506"/>
      <c r="L546" s="510">
        <v>48</v>
      </c>
      <c r="M546" s="510">
        <v>19728</v>
      </c>
      <c r="N546" s="506">
        <v>1</v>
      </c>
      <c r="O546" s="506">
        <v>411</v>
      </c>
      <c r="P546" s="510">
        <v>55</v>
      </c>
      <c r="Q546" s="510">
        <v>22770</v>
      </c>
      <c r="R546" s="527">
        <v>1.1541970802919708</v>
      </c>
      <c r="S546" s="511">
        <v>414</v>
      </c>
    </row>
    <row r="547" spans="1:19" ht="14.4" customHeight="1" x14ac:dyDescent="0.3">
      <c r="A547" s="505" t="s">
        <v>1926</v>
      </c>
      <c r="B547" s="506" t="s">
        <v>1927</v>
      </c>
      <c r="C547" s="506" t="s">
        <v>457</v>
      </c>
      <c r="D547" s="506" t="s">
        <v>1830</v>
      </c>
      <c r="E547" s="506" t="s">
        <v>1849</v>
      </c>
      <c r="F547" s="506" t="s">
        <v>1940</v>
      </c>
      <c r="G547" s="506" t="s">
        <v>1941</v>
      </c>
      <c r="H547" s="510"/>
      <c r="I547" s="510"/>
      <c r="J547" s="506"/>
      <c r="K547" s="506"/>
      <c r="L547" s="510">
        <v>493</v>
      </c>
      <c r="M547" s="510">
        <v>40426</v>
      </c>
      <c r="N547" s="506">
        <v>1</v>
      </c>
      <c r="O547" s="506">
        <v>82</v>
      </c>
      <c r="P547" s="510">
        <v>206</v>
      </c>
      <c r="Q547" s="510">
        <v>17304</v>
      </c>
      <c r="R547" s="527">
        <v>0.42804135952110028</v>
      </c>
      <c r="S547" s="511">
        <v>84</v>
      </c>
    </row>
    <row r="548" spans="1:19" ht="14.4" customHeight="1" x14ac:dyDescent="0.3">
      <c r="A548" s="505" t="s">
        <v>1926</v>
      </c>
      <c r="B548" s="506" t="s">
        <v>1927</v>
      </c>
      <c r="C548" s="506" t="s">
        <v>457</v>
      </c>
      <c r="D548" s="506" t="s">
        <v>1830</v>
      </c>
      <c r="E548" s="506" t="s">
        <v>1849</v>
      </c>
      <c r="F548" s="506" t="s">
        <v>1942</v>
      </c>
      <c r="G548" s="506" t="s">
        <v>1943</v>
      </c>
      <c r="H548" s="510"/>
      <c r="I548" s="510"/>
      <c r="J548" s="506"/>
      <c r="K548" s="506"/>
      <c r="L548" s="510"/>
      <c r="M548" s="510"/>
      <c r="N548" s="506"/>
      <c r="O548" s="506"/>
      <c r="P548" s="510">
        <v>22</v>
      </c>
      <c r="Q548" s="510">
        <v>2442</v>
      </c>
      <c r="R548" s="527"/>
      <c r="S548" s="511">
        <v>111</v>
      </c>
    </row>
    <row r="549" spans="1:19" ht="14.4" customHeight="1" x14ac:dyDescent="0.3">
      <c r="A549" s="505" t="s">
        <v>1926</v>
      </c>
      <c r="B549" s="506" t="s">
        <v>1927</v>
      </c>
      <c r="C549" s="506" t="s">
        <v>457</v>
      </c>
      <c r="D549" s="506" t="s">
        <v>1830</v>
      </c>
      <c r="E549" s="506" t="s">
        <v>1849</v>
      </c>
      <c r="F549" s="506" t="s">
        <v>1944</v>
      </c>
      <c r="G549" s="506" t="s">
        <v>1945</v>
      </c>
      <c r="H549" s="510"/>
      <c r="I549" s="510"/>
      <c r="J549" s="506"/>
      <c r="K549" s="506"/>
      <c r="L549" s="510">
        <v>412</v>
      </c>
      <c r="M549" s="510">
        <v>28016</v>
      </c>
      <c r="N549" s="506">
        <v>1</v>
      </c>
      <c r="O549" s="506">
        <v>68</v>
      </c>
      <c r="P549" s="510">
        <v>142</v>
      </c>
      <c r="Q549" s="510">
        <v>9798</v>
      </c>
      <c r="R549" s="527">
        <v>0.34972872644203312</v>
      </c>
      <c r="S549" s="511">
        <v>69</v>
      </c>
    </row>
    <row r="550" spans="1:19" ht="14.4" customHeight="1" x14ac:dyDescent="0.3">
      <c r="A550" s="505" t="s">
        <v>1926</v>
      </c>
      <c r="B550" s="506" t="s">
        <v>1927</v>
      </c>
      <c r="C550" s="506" t="s">
        <v>457</v>
      </c>
      <c r="D550" s="506" t="s">
        <v>1830</v>
      </c>
      <c r="E550" s="506" t="s">
        <v>1849</v>
      </c>
      <c r="F550" s="506" t="s">
        <v>1946</v>
      </c>
      <c r="G550" s="506" t="s">
        <v>1947</v>
      </c>
      <c r="H550" s="510"/>
      <c r="I550" s="510"/>
      <c r="J550" s="506"/>
      <c r="K550" s="506"/>
      <c r="L550" s="510">
        <v>89</v>
      </c>
      <c r="M550" s="510">
        <v>24742</v>
      </c>
      <c r="N550" s="506">
        <v>1</v>
      </c>
      <c r="O550" s="506">
        <v>278</v>
      </c>
      <c r="P550" s="510">
        <v>4</v>
      </c>
      <c r="Q550" s="510">
        <v>1120</v>
      </c>
      <c r="R550" s="527">
        <v>4.526715706086816E-2</v>
      </c>
      <c r="S550" s="511">
        <v>280</v>
      </c>
    </row>
    <row r="551" spans="1:19" ht="14.4" customHeight="1" x14ac:dyDescent="0.3">
      <c r="A551" s="505" t="s">
        <v>1926</v>
      </c>
      <c r="B551" s="506" t="s">
        <v>1927</v>
      </c>
      <c r="C551" s="506" t="s">
        <v>457</v>
      </c>
      <c r="D551" s="506" t="s">
        <v>1830</v>
      </c>
      <c r="E551" s="506" t="s">
        <v>1849</v>
      </c>
      <c r="F551" s="506" t="s">
        <v>1950</v>
      </c>
      <c r="G551" s="506" t="s">
        <v>1951</v>
      </c>
      <c r="H551" s="510"/>
      <c r="I551" s="510"/>
      <c r="J551" s="506"/>
      <c r="K551" s="506"/>
      <c r="L551" s="510">
        <v>3</v>
      </c>
      <c r="M551" s="510">
        <v>492</v>
      </c>
      <c r="N551" s="506">
        <v>1</v>
      </c>
      <c r="O551" s="506">
        <v>164</v>
      </c>
      <c r="P551" s="510">
        <v>4</v>
      </c>
      <c r="Q551" s="510">
        <v>668</v>
      </c>
      <c r="R551" s="527">
        <v>1.3577235772357723</v>
      </c>
      <c r="S551" s="511">
        <v>167</v>
      </c>
    </row>
    <row r="552" spans="1:19" ht="14.4" customHeight="1" x14ac:dyDescent="0.3">
      <c r="A552" s="505" t="s">
        <v>1926</v>
      </c>
      <c r="B552" s="506" t="s">
        <v>1927</v>
      </c>
      <c r="C552" s="506" t="s">
        <v>457</v>
      </c>
      <c r="D552" s="506" t="s">
        <v>1837</v>
      </c>
      <c r="E552" s="506" t="s">
        <v>1849</v>
      </c>
      <c r="F552" s="506" t="s">
        <v>1930</v>
      </c>
      <c r="G552" s="506" t="s">
        <v>1931</v>
      </c>
      <c r="H552" s="510"/>
      <c r="I552" s="510"/>
      <c r="J552" s="506"/>
      <c r="K552" s="506"/>
      <c r="L552" s="510"/>
      <c r="M552" s="510"/>
      <c r="N552" s="506"/>
      <c r="O552" s="506"/>
      <c r="P552" s="510">
        <v>946</v>
      </c>
      <c r="Q552" s="510">
        <v>84194</v>
      </c>
      <c r="R552" s="527"/>
      <c r="S552" s="511">
        <v>89</v>
      </c>
    </row>
    <row r="553" spans="1:19" ht="14.4" customHeight="1" x14ac:dyDescent="0.3">
      <c r="A553" s="505" t="s">
        <v>1926</v>
      </c>
      <c r="B553" s="506" t="s">
        <v>1927</v>
      </c>
      <c r="C553" s="506" t="s">
        <v>457</v>
      </c>
      <c r="D553" s="506" t="s">
        <v>1837</v>
      </c>
      <c r="E553" s="506" t="s">
        <v>1849</v>
      </c>
      <c r="F553" s="506" t="s">
        <v>1932</v>
      </c>
      <c r="G553" s="506" t="s">
        <v>1933</v>
      </c>
      <c r="H553" s="510"/>
      <c r="I553" s="510"/>
      <c r="J553" s="506"/>
      <c r="K553" s="506"/>
      <c r="L553" s="510"/>
      <c r="M553" s="510"/>
      <c r="N553" s="506"/>
      <c r="O553" s="506"/>
      <c r="P553" s="510">
        <v>629</v>
      </c>
      <c r="Q553" s="510">
        <v>52836</v>
      </c>
      <c r="R553" s="527"/>
      <c r="S553" s="511">
        <v>84</v>
      </c>
    </row>
    <row r="554" spans="1:19" ht="14.4" customHeight="1" x14ac:dyDescent="0.3">
      <c r="A554" s="505" t="s">
        <v>1926</v>
      </c>
      <c r="B554" s="506" t="s">
        <v>1927</v>
      </c>
      <c r="C554" s="506" t="s">
        <v>457</v>
      </c>
      <c r="D554" s="506" t="s">
        <v>1837</v>
      </c>
      <c r="E554" s="506" t="s">
        <v>1849</v>
      </c>
      <c r="F554" s="506" t="s">
        <v>1934</v>
      </c>
      <c r="G554" s="506" t="s">
        <v>1935</v>
      </c>
      <c r="H554" s="510"/>
      <c r="I554" s="510"/>
      <c r="J554" s="506"/>
      <c r="K554" s="506"/>
      <c r="L554" s="510"/>
      <c r="M554" s="510"/>
      <c r="N554" s="506"/>
      <c r="O554" s="506"/>
      <c r="P554" s="510">
        <v>293</v>
      </c>
      <c r="Q554" s="510">
        <v>153532</v>
      </c>
      <c r="R554" s="527"/>
      <c r="S554" s="511">
        <v>524</v>
      </c>
    </row>
    <row r="555" spans="1:19" ht="14.4" customHeight="1" x14ac:dyDescent="0.3">
      <c r="A555" s="505" t="s">
        <v>1926</v>
      </c>
      <c r="B555" s="506" t="s">
        <v>1927</v>
      </c>
      <c r="C555" s="506" t="s">
        <v>457</v>
      </c>
      <c r="D555" s="506" t="s">
        <v>1837</v>
      </c>
      <c r="E555" s="506" t="s">
        <v>1849</v>
      </c>
      <c r="F555" s="506" t="s">
        <v>1938</v>
      </c>
      <c r="G555" s="506" t="s">
        <v>1939</v>
      </c>
      <c r="H555" s="510"/>
      <c r="I555" s="510"/>
      <c r="J555" s="506"/>
      <c r="K555" s="506"/>
      <c r="L555" s="510"/>
      <c r="M555" s="510"/>
      <c r="N555" s="506"/>
      <c r="O555" s="506"/>
      <c r="P555" s="510">
        <v>39</v>
      </c>
      <c r="Q555" s="510">
        <v>16146</v>
      </c>
      <c r="R555" s="527"/>
      <c r="S555" s="511">
        <v>414</v>
      </c>
    </row>
    <row r="556" spans="1:19" ht="14.4" customHeight="1" x14ac:dyDescent="0.3">
      <c r="A556" s="505" t="s">
        <v>1926</v>
      </c>
      <c r="B556" s="506" t="s">
        <v>1927</v>
      </c>
      <c r="C556" s="506" t="s">
        <v>457</v>
      </c>
      <c r="D556" s="506" t="s">
        <v>1837</v>
      </c>
      <c r="E556" s="506" t="s">
        <v>1849</v>
      </c>
      <c r="F556" s="506" t="s">
        <v>1940</v>
      </c>
      <c r="G556" s="506" t="s">
        <v>1941</v>
      </c>
      <c r="H556" s="510"/>
      <c r="I556" s="510"/>
      <c r="J556" s="506"/>
      <c r="K556" s="506"/>
      <c r="L556" s="510"/>
      <c r="M556" s="510"/>
      <c r="N556" s="506"/>
      <c r="O556" s="506"/>
      <c r="P556" s="510">
        <v>371</v>
      </c>
      <c r="Q556" s="510">
        <v>31164</v>
      </c>
      <c r="R556" s="527"/>
      <c r="S556" s="511">
        <v>84</v>
      </c>
    </row>
    <row r="557" spans="1:19" ht="14.4" customHeight="1" x14ac:dyDescent="0.3">
      <c r="A557" s="505" t="s">
        <v>1926</v>
      </c>
      <c r="B557" s="506" t="s">
        <v>1927</v>
      </c>
      <c r="C557" s="506" t="s">
        <v>457</v>
      </c>
      <c r="D557" s="506" t="s">
        <v>1837</v>
      </c>
      <c r="E557" s="506" t="s">
        <v>1849</v>
      </c>
      <c r="F557" s="506" t="s">
        <v>1942</v>
      </c>
      <c r="G557" s="506" t="s">
        <v>1943</v>
      </c>
      <c r="H557" s="510"/>
      <c r="I557" s="510"/>
      <c r="J557" s="506"/>
      <c r="K557" s="506"/>
      <c r="L557" s="510"/>
      <c r="M557" s="510"/>
      <c r="N557" s="506"/>
      <c r="O557" s="506"/>
      <c r="P557" s="510">
        <v>5</v>
      </c>
      <c r="Q557" s="510">
        <v>555</v>
      </c>
      <c r="R557" s="527"/>
      <c r="S557" s="511">
        <v>111</v>
      </c>
    </row>
    <row r="558" spans="1:19" ht="14.4" customHeight="1" x14ac:dyDescent="0.3">
      <c r="A558" s="505" t="s">
        <v>1926</v>
      </c>
      <c r="B558" s="506" t="s">
        <v>1927</v>
      </c>
      <c r="C558" s="506" t="s">
        <v>457</v>
      </c>
      <c r="D558" s="506" t="s">
        <v>1837</v>
      </c>
      <c r="E558" s="506" t="s">
        <v>1849</v>
      </c>
      <c r="F558" s="506" t="s">
        <v>1944</v>
      </c>
      <c r="G558" s="506" t="s">
        <v>1945</v>
      </c>
      <c r="H558" s="510"/>
      <c r="I558" s="510"/>
      <c r="J558" s="506"/>
      <c r="K558" s="506"/>
      <c r="L558" s="510"/>
      <c r="M558" s="510"/>
      <c r="N558" s="506"/>
      <c r="O558" s="506"/>
      <c r="P558" s="510">
        <v>51</v>
      </c>
      <c r="Q558" s="510">
        <v>3519</v>
      </c>
      <c r="R558" s="527"/>
      <c r="S558" s="511">
        <v>69</v>
      </c>
    </row>
    <row r="559" spans="1:19" ht="14.4" customHeight="1" thickBot="1" x14ac:dyDescent="0.35">
      <c r="A559" s="512" t="s">
        <v>1926</v>
      </c>
      <c r="B559" s="513" t="s">
        <v>1927</v>
      </c>
      <c r="C559" s="513" t="s">
        <v>457</v>
      </c>
      <c r="D559" s="513" t="s">
        <v>1837</v>
      </c>
      <c r="E559" s="513" t="s">
        <v>1849</v>
      </c>
      <c r="F559" s="513" t="s">
        <v>1950</v>
      </c>
      <c r="G559" s="513" t="s">
        <v>1951</v>
      </c>
      <c r="H559" s="517"/>
      <c r="I559" s="517"/>
      <c r="J559" s="513"/>
      <c r="K559" s="513"/>
      <c r="L559" s="517"/>
      <c r="M559" s="517"/>
      <c r="N559" s="513"/>
      <c r="O559" s="513"/>
      <c r="P559" s="517">
        <v>0</v>
      </c>
      <c r="Q559" s="517">
        <v>0</v>
      </c>
      <c r="R559" s="529"/>
      <c r="S559" s="518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6784</v>
      </c>
      <c r="C3" s="222">
        <f t="shared" ref="C3:R3" si="0">SUBTOTAL(9,C6:C1048576)</f>
        <v>0.88180112570356473</v>
      </c>
      <c r="D3" s="222">
        <f t="shared" si="0"/>
        <v>4998</v>
      </c>
      <c r="E3" s="222">
        <f t="shared" si="0"/>
        <v>7</v>
      </c>
      <c r="F3" s="222">
        <f t="shared" si="0"/>
        <v>4727</v>
      </c>
      <c r="G3" s="225">
        <f>IF(D3&lt;&gt;0,F3/D3,"")</f>
        <v>0.94577831132452983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599"/>
      <c r="B5" s="600">
        <v>2015</v>
      </c>
      <c r="C5" s="601"/>
      <c r="D5" s="601">
        <v>2018</v>
      </c>
      <c r="E5" s="601"/>
      <c r="F5" s="601">
        <v>2019</v>
      </c>
      <c r="G5" s="639" t="s">
        <v>2</v>
      </c>
      <c r="H5" s="600">
        <v>2015</v>
      </c>
      <c r="I5" s="601"/>
      <c r="J5" s="601">
        <v>2018</v>
      </c>
      <c r="K5" s="601"/>
      <c r="L5" s="601">
        <v>2019</v>
      </c>
      <c r="M5" s="639" t="s">
        <v>2</v>
      </c>
      <c r="N5" s="600">
        <v>2015</v>
      </c>
      <c r="O5" s="601"/>
      <c r="P5" s="601">
        <v>2018</v>
      </c>
      <c r="Q5" s="601"/>
      <c r="R5" s="601">
        <v>2019</v>
      </c>
      <c r="S5" s="639" t="s">
        <v>2</v>
      </c>
    </row>
    <row r="6" spans="1:19" ht="14.4" customHeight="1" x14ac:dyDescent="0.3">
      <c r="A6" s="589" t="s">
        <v>1954</v>
      </c>
      <c r="B6" s="621"/>
      <c r="C6" s="565"/>
      <c r="D6" s="621">
        <v>764</v>
      </c>
      <c r="E6" s="565">
        <v>1</v>
      </c>
      <c r="F6" s="621">
        <v>886</v>
      </c>
      <c r="G6" s="570">
        <v>1.1596858638743455</v>
      </c>
      <c r="H6" s="621"/>
      <c r="I6" s="565"/>
      <c r="J6" s="621"/>
      <c r="K6" s="565"/>
      <c r="L6" s="621"/>
      <c r="M6" s="570"/>
      <c r="N6" s="621"/>
      <c r="O6" s="565"/>
      <c r="P6" s="621"/>
      <c r="Q6" s="565"/>
      <c r="R6" s="621"/>
      <c r="S6" s="122"/>
    </row>
    <row r="7" spans="1:19" ht="14.4" customHeight="1" x14ac:dyDescent="0.3">
      <c r="A7" s="590" t="s">
        <v>1955</v>
      </c>
      <c r="B7" s="623">
        <v>470</v>
      </c>
      <c r="C7" s="506">
        <v>0.88180112570356473</v>
      </c>
      <c r="D7" s="623">
        <v>533</v>
      </c>
      <c r="E7" s="506">
        <v>1</v>
      </c>
      <c r="F7" s="623"/>
      <c r="G7" s="527"/>
      <c r="H7" s="623"/>
      <c r="I7" s="506"/>
      <c r="J7" s="623"/>
      <c r="K7" s="506"/>
      <c r="L7" s="623"/>
      <c r="M7" s="527"/>
      <c r="N7" s="623"/>
      <c r="O7" s="506"/>
      <c r="P7" s="623"/>
      <c r="Q7" s="506"/>
      <c r="R7" s="623"/>
      <c r="S7" s="528"/>
    </row>
    <row r="8" spans="1:19" ht="14.4" customHeight="1" x14ac:dyDescent="0.3">
      <c r="A8" s="590" t="s">
        <v>1956</v>
      </c>
      <c r="B8" s="623"/>
      <c r="C8" s="506"/>
      <c r="D8" s="623">
        <v>355</v>
      </c>
      <c r="E8" s="506">
        <v>1</v>
      </c>
      <c r="F8" s="623"/>
      <c r="G8" s="527"/>
      <c r="H8" s="623"/>
      <c r="I8" s="506"/>
      <c r="J8" s="623"/>
      <c r="K8" s="506"/>
      <c r="L8" s="623"/>
      <c r="M8" s="527"/>
      <c r="N8" s="623"/>
      <c r="O8" s="506"/>
      <c r="P8" s="623"/>
      <c r="Q8" s="506"/>
      <c r="R8" s="623"/>
      <c r="S8" s="528"/>
    </row>
    <row r="9" spans="1:19" ht="14.4" customHeight="1" x14ac:dyDescent="0.3">
      <c r="A9" s="590" t="s">
        <v>1957</v>
      </c>
      <c r="B9" s="623"/>
      <c r="C9" s="506"/>
      <c r="D9" s="623">
        <v>958</v>
      </c>
      <c r="E9" s="506">
        <v>1</v>
      </c>
      <c r="F9" s="623"/>
      <c r="G9" s="527"/>
      <c r="H9" s="623"/>
      <c r="I9" s="506"/>
      <c r="J9" s="623"/>
      <c r="K9" s="506"/>
      <c r="L9" s="623"/>
      <c r="M9" s="527"/>
      <c r="N9" s="623"/>
      <c r="O9" s="506"/>
      <c r="P9" s="623"/>
      <c r="Q9" s="506"/>
      <c r="R9" s="623"/>
      <c r="S9" s="528"/>
    </row>
    <row r="10" spans="1:19" ht="14.4" customHeight="1" x14ac:dyDescent="0.3">
      <c r="A10" s="590" t="s">
        <v>1958</v>
      </c>
      <c r="B10" s="623"/>
      <c r="C10" s="506"/>
      <c r="D10" s="623">
        <v>236</v>
      </c>
      <c r="E10" s="506">
        <v>1</v>
      </c>
      <c r="F10" s="623"/>
      <c r="G10" s="527"/>
      <c r="H10" s="623"/>
      <c r="I10" s="506"/>
      <c r="J10" s="623"/>
      <c r="K10" s="506"/>
      <c r="L10" s="623"/>
      <c r="M10" s="527"/>
      <c r="N10" s="623"/>
      <c r="O10" s="506"/>
      <c r="P10" s="623"/>
      <c r="Q10" s="506"/>
      <c r="R10" s="623"/>
      <c r="S10" s="528"/>
    </row>
    <row r="11" spans="1:19" ht="14.4" customHeight="1" x14ac:dyDescent="0.3">
      <c r="A11" s="590" t="s">
        <v>1959</v>
      </c>
      <c r="B11" s="623"/>
      <c r="C11" s="506"/>
      <c r="D11" s="623">
        <v>236</v>
      </c>
      <c r="E11" s="506">
        <v>1</v>
      </c>
      <c r="F11" s="623"/>
      <c r="G11" s="527"/>
      <c r="H11" s="623"/>
      <c r="I11" s="506"/>
      <c r="J11" s="623"/>
      <c r="K11" s="506"/>
      <c r="L11" s="623"/>
      <c r="M11" s="527"/>
      <c r="N11" s="623"/>
      <c r="O11" s="506"/>
      <c r="P11" s="623"/>
      <c r="Q11" s="506"/>
      <c r="R11" s="623"/>
      <c r="S11" s="528"/>
    </row>
    <row r="12" spans="1:19" ht="14.4" customHeight="1" x14ac:dyDescent="0.3">
      <c r="A12" s="590" t="s">
        <v>1960</v>
      </c>
      <c r="B12" s="623">
        <v>5959</v>
      </c>
      <c r="C12" s="506"/>
      <c r="D12" s="623"/>
      <c r="E12" s="506"/>
      <c r="F12" s="623">
        <v>3483</v>
      </c>
      <c r="G12" s="527"/>
      <c r="H12" s="623"/>
      <c r="I12" s="506"/>
      <c r="J12" s="623"/>
      <c r="K12" s="506"/>
      <c r="L12" s="623"/>
      <c r="M12" s="527"/>
      <c r="N12" s="623"/>
      <c r="O12" s="506"/>
      <c r="P12" s="623"/>
      <c r="Q12" s="506"/>
      <c r="R12" s="623"/>
      <c r="S12" s="528"/>
    </row>
    <row r="13" spans="1:19" ht="14.4" customHeight="1" x14ac:dyDescent="0.3">
      <c r="A13" s="590" t="s">
        <v>1961</v>
      </c>
      <c r="B13" s="623">
        <v>355</v>
      </c>
      <c r="C13" s="506"/>
      <c r="D13" s="623"/>
      <c r="E13" s="506"/>
      <c r="F13" s="623"/>
      <c r="G13" s="527"/>
      <c r="H13" s="623"/>
      <c r="I13" s="506"/>
      <c r="J13" s="623"/>
      <c r="K13" s="506"/>
      <c r="L13" s="623"/>
      <c r="M13" s="527"/>
      <c r="N13" s="623"/>
      <c r="O13" s="506"/>
      <c r="P13" s="623"/>
      <c r="Q13" s="506"/>
      <c r="R13" s="623"/>
      <c r="S13" s="528"/>
    </row>
    <row r="14" spans="1:19" ht="14.4" customHeight="1" x14ac:dyDescent="0.3">
      <c r="A14" s="590" t="s">
        <v>1962</v>
      </c>
      <c r="B14" s="623"/>
      <c r="C14" s="506"/>
      <c r="D14" s="623"/>
      <c r="E14" s="506"/>
      <c r="F14" s="623">
        <v>358</v>
      </c>
      <c r="G14" s="527"/>
      <c r="H14" s="623"/>
      <c r="I14" s="506"/>
      <c r="J14" s="623"/>
      <c r="K14" s="506"/>
      <c r="L14" s="623"/>
      <c r="M14" s="527"/>
      <c r="N14" s="623"/>
      <c r="O14" s="506"/>
      <c r="P14" s="623"/>
      <c r="Q14" s="506"/>
      <c r="R14" s="623"/>
      <c r="S14" s="528"/>
    </row>
    <row r="15" spans="1:19" ht="14.4" customHeight="1" thickBot="1" x14ac:dyDescent="0.35">
      <c r="A15" s="627" t="s">
        <v>1963</v>
      </c>
      <c r="B15" s="625"/>
      <c r="C15" s="513"/>
      <c r="D15" s="625">
        <v>1916</v>
      </c>
      <c r="E15" s="513">
        <v>1</v>
      </c>
      <c r="F15" s="625"/>
      <c r="G15" s="529"/>
      <c r="H15" s="625"/>
      <c r="I15" s="513"/>
      <c r="J15" s="625"/>
      <c r="K15" s="513"/>
      <c r="L15" s="625"/>
      <c r="M15" s="529"/>
      <c r="N15" s="625"/>
      <c r="O15" s="513"/>
      <c r="P15" s="625"/>
      <c r="Q15" s="513"/>
      <c r="R15" s="625"/>
      <c r="S15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1972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9</v>
      </c>
      <c r="G3" s="103">
        <f t="shared" si="0"/>
        <v>6784</v>
      </c>
      <c r="H3" s="103"/>
      <c r="I3" s="103"/>
      <c r="J3" s="103">
        <f t="shared" si="0"/>
        <v>10</v>
      </c>
      <c r="K3" s="103">
        <f t="shared" si="0"/>
        <v>4998</v>
      </c>
      <c r="L3" s="103"/>
      <c r="M3" s="103"/>
      <c r="N3" s="103">
        <f t="shared" si="0"/>
        <v>8</v>
      </c>
      <c r="O3" s="103">
        <f t="shared" si="0"/>
        <v>4727</v>
      </c>
      <c r="P3" s="75">
        <f>IF(K3=0,0,O3/K3)</f>
        <v>0.94577831132452983</v>
      </c>
      <c r="Q3" s="104">
        <f>IF(N3=0,0,O3/N3)</f>
        <v>590.875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0"/>
      <c r="B5" s="628"/>
      <c r="C5" s="630"/>
      <c r="D5" s="640"/>
      <c r="E5" s="632"/>
      <c r="F5" s="641" t="s">
        <v>71</v>
      </c>
      <c r="G5" s="642" t="s">
        <v>14</v>
      </c>
      <c r="H5" s="643"/>
      <c r="I5" s="643"/>
      <c r="J5" s="641" t="s">
        <v>71</v>
      </c>
      <c r="K5" s="642" t="s">
        <v>14</v>
      </c>
      <c r="L5" s="643"/>
      <c r="M5" s="643"/>
      <c r="N5" s="641" t="s">
        <v>71</v>
      </c>
      <c r="O5" s="642" t="s">
        <v>14</v>
      </c>
      <c r="P5" s="644"/>
      <c r="Q5" s="637"/>
    </row>
    <row r="6" spans="1:17" ht="14.4" customHeight="1" x14ac:dyDescent="0.3">
      <c r="A6" s="564" t="s">
        <v>1964</v>
      </c>
      <c r="B6" s="565" t="s">
        <v>1848</v>
      </c>
      <c r="C6" s="565" t="s">
        <v>1849</v>
      </c>
      <c r="D6" s="565" t="s">
        <v>1854</v>
      </c>
      <c r="E6" s="565" t="s">
        <v>1855</v>
      </c>
      <c r="F6" s="116"/>
      <c r="G6" s="116"/>
      <c r="H6" s="116"/>
      <c r="I6" s="116"/>
      <c r="J6" s="116">
        <v>1</v>
      </c>
      <c r="K6" s="116">
        <v>139</v>
      </c>
      <c r="L6" s="116">
        <v>1</v>
      </c>
      <c r="M6" s="116">
        <v>139</v>
      </c>
      <c r="N6" s="116"/>
      <c r="O6" s="116"/>
      <c r="P6" s="570"/>
      <c r="Q6" s="581"/>
    </row>
    <row r="7" spans="1:17" ht="14.4" customHeight="1" x14ac:dyDescent="0.3">
      <c r="A7" s="505" t="s">
        <v>1964</v>
      </c>
      <c r="B7" s="506" t="s">
        <v>1848</v>
      </c>
      <c r="C7" s="506" t="s">
        <v>1849</v>
      </c>
      <c r="D7" s="506" t="s">
        <v>1858</v>
      </c>
      <c r="E7" s="506" t="s">
        <v>1859</v>
      </c>
      <c r="F7" s="510"/>
      <c r="G7" s="510"/>
      <c r="H7" s="510"/>
      <c r="I7" s="510"/>
      <c r="J7" s="510">
        <v>1</v>
      </c>
      <c r="K7" s="510">
        <v>625</v>
      </c>
      <c r="L7" s="510">
        <v>1</v>
      </c>
      <c r="M7" s="510">
        <v>625</v>
      </c>
      <c r="N7" s="510"/>
      <c r="O7" s="510"/>
      <c r="P7" s="527"/>
      <c r="Q7" s="511"/>
    </row>
    <row r="8" spans="1:17" ht="14.4" customHeight="1" x14ac:dyDescent="0.3">
      <c r="A8" s="505" t="s">
        <v>1964</v>
      </c>
      <c r="B8" s="506" t="s">
        <v>1882</v>
      </c>
      <c r="C8" s="506" t="s">
        <v>1849</v>
      </c>
      <c r="D8" s="506" t="s">
        <v>1883</v>
      </c>
      <c r="E8" s="506" t="s">
        <v>1884</v>
      </c>
      <c r="F8" s="510"/>
      <c r="G8" s="510"/>
      <c r="H8" s="510"/>
      <c r="I8" s="510"/>
      <c r="J8" s="510"/>
      <c r="K8" s="510"/>
      <c r="L8" s="510"/>
      <c r="M8" s="510"/>
      <c r="N8" s="510">
        <v>1</v>
      </c>
      <c r="O8" s="510">
        <v>707</v>
      </c>
      <c r="P8" s="527"/>
      <c r="Q8" s="511">
        <v>707</v>
      </c>
    </row>
    <row r="9" spans="1:17" ht="14.4" customHeight="1" x14ac:dyDescent="0.3">
      <c r="A9" s="505" t="s">
        <v>1964</v>
      </c>
      <c r="B9" s="506" t="s">
        <v>1882</v>
      </c>
      <c r="C9" s="506" t="s">
        <v>1849</v>
      </c>
      <c r="D9" s="506" t="s">
        <v>1899</v>
      </c>
      <c r="E9" s="506" t="s">
        <v>1900</v>
      </c>
      <c r="F9" s="510"/>
      <c r="G9" s="510"/>
      <c r="H9" s="510"/>
      <c r="I9" s="510"/>
      <c r="J9" s="510"/>
      <c r="K9" s="510"/>
      <c r="L9" s="510"/>
      <c r="M9" s="510"/>
      <c r="N9" s="510">
        <v>1</v>
      </c>
      <c r="O9" s="510">
        <v>179</v>
      </c>
      <c r="P9" s="527"/>
      <c r="Q9" s="511">
        <v>179</v>
      </c>
    </row>
    <row r="10" spans="1:17" ht="14.4" customHeight="1" x14ac:dyDescent="0.3">
      <c r="A10" s="505" t="s">
        <v>1965</v>
      </c>
      <c r="B10" s="506" t="s">
        <v>1848</v>
      </c>
      <c r="C10" s="506" t="s">
        <v>1849</v>
      </c>
      <c r="D10" s="506" t="s">
        <v>1860</v>
      </c>
      <c r="E10" s="506" t="s">
        <v>1861</v>
      </c>
      <c r="F10" s="510">
        <v>1</v>
      </c>
      <c r="G10" s="510">
        <v>470</v>
      </c>
      <c r="H10" s="510"/>
      <c r="I10" s="510">
        <v>470</v>
      </c>
      <c r="J10" s="510"/>
      <c r="K10" s="510"/>
      <c r="L10" s="510"/>
      <c r="M10" s="510"/>
      <c r="N10" s="510"/>
      <c r="O10" s="510"/>
      <c r="P10" s="527"/>
      <c r="Q10" s="511"/>
    </row>
    <row r="11" spans="1:17" ht="14.4" customHeight="1" x14ac:dyDescent="0.3">
      <c r="A11" s="505" t="s">
        <v>1965</v>
      </c>
      <c r="B11" s="506" t="s">
        <v>1882</v>
      </c>
      <c r="C11" s="506" t="s">
        <v>1849</v>
      </c>
      <c r="D11" s="506" t="s">
        <v>1897</v>
      </c>
      <c r="E11" s="506" t="s">
        <v>1898</v>
      </c>
      <c r="F11" s="510"/>
      <c r="G11" s="510"/>
      <c r="H11" s="510"/>
      <c r="I11" s="510"/>
      <c r="J11" s="510">
        <v>1</v>
      </c>
      <c r="K11" s="510">
        <v>355</v>
      </c>
      <c r="L11" s="510">
        <v>1</v>
      </c>
      <c r="M11" s="510">
        <v>355</v>
      </c>
      <c r="N11" s="510"/>
      <c r="O11" s="510"/>
      <c r="P11" s="527"/>
      <c r="Q11" s="511"/>
    </row>
    <row r="12" spans="1:17" ht="14.4" customHeight="1" x14ac:dyDescent="0.3">
      <c r="A12" s="505" t="s">
        <v>1965</v>
      </c>
      <c r="B12" s="506" t="s">
        <v>1882</v>
      </c>
      <c r="C12" s="506" t="s">
        <v>1849</v>
      </c>
      <c r="D12" s="506" t="s">
        <v>1899</v>
      </c>
      <c r="E12" s="506" t="s">
        <v>1900</v>
      </c>
      <c r="F12" s="510"/>
      <c r="G12" s="510"/>
      <c r="H12" s="510"/>
      <c r="I12" s="510"/>
      <c r="J12" s="510">
        <v>1</v>
      </c>
      <c r="K12" s="510">
        <v>178</v>
      </c>
      <c r="L12" s="510">
        <v>1</v>
      </c>
      <c r="M12" s="510">
        <v>178</v>
      </c>
      <c r="N12" s="510"/>
      <c r="O12" s="510"/>
      <c r="P12" s="527"/>
      <c r="Q12" s="511"/>
    </row>
    <row r="13" spans="1:17" ht="14.4" customHeight="1" x14ac:dyDescent="0.3">
      <c r="A13" s="505" t="s">
        <v>1966</v>
      </c>
      <c r="B13" s="506" t="s">
        <v>1882</v>
      </c>
      <c r="C13" s="506" t="s">
        <v>1849</v>
      </c>
      <c r="D13" s="506" t="s">
        <v>1897</v>
      </c>
      <c r="E13" s="506" t="s">
        <v>1898</v>
      </c>
      <c r="F13" s="510"/>
      <c r="G13" s="510"/>
      <c r="H13" s="510"/>
      <c r="I13" s="510"/>
      <c r="J13" s="510">
        <v>1</v>
      </c>
      <c r="K13" s="510">
        <v>355</v>
      </c>
      <c r="L13" s="510">
        <v>1</v>
      </c>
      <c r="M13" s="510">
        <v>355</v>
      </c>
      <c r="N13" s="510"/>
      <c r="O13" s="510"/>
      <c r="P13" s="527"/>
      <c r="Q13" s="511"/>
    </row>
    <row r="14" spans="1:17" ht="14.4" customHeight="1" x14ac:dyDescent="0.3">
      <c r="A14" s="505" t="s">
        <v>1847</v>
      </c>
      <c r="B14" s="506" t="s">
        <v>1882</v>
      </c>
      <c r="C14" s="506" t="s">
        <v>1849</v>
      </c>
      <c r="D14" s="506" t="s">
        <v>1887</v>
      </c>
      <c r="E14" s="506" t="s">
        <v>1888</v>
      </c>
      <c r="F14" s="510"/>
      <c r="G14" s="510"/>
      <c r="H14" s="510"/>
      <c r="I14" s="510"/>
      <c r="J14" s="510">
        <v>1</v>
      </c>
      <c r="K14" s="510">
        <v>958</v>
      </c>
      <c r="L14" s="510">
        <v>1</v>
      </c>
      <c r="M14" s="510">
        <v>958</v>
      </c>
      <c r="N14" s="510"/>
      <c r="O14" s="510"/>
      <c r="P14" s="527"/>
      <c r="Q14" s="511"/>
    </row>
    <row r="15" spans="1:17" ht="14.4" customHeight="1" x14ac:dyDescent="0.3">
      <c r="A15" s="505" t="s">
        <v>1967</v>
      </c>
      <c r="B15" s="506" t="s">
        <v>1848</v>
      </c>
      <c r="C15" s="506" t="s">
        <v>1849</v>
      </c>
      <c r="D15" s="506" t="s">
        <v>1870</v>
      </c>
      <c r="E15" s="506" t="s">
        <v>1871</v>
      </c>
      <c r="F15" s="510"/>
      <c r="G15" s="510"/>
      <c r="H15" s="510"/>
      <c r="I15" s="510"/>
      <c r="J15" s="510">
        <v>1</v>
      </c>
      <c r="K15" s="510">
        <v>236</v>
      </c>
      <c r="L15" s="510">
        <v>1</v>
      </c>
      <c r="M15" s="510">
        <v>236</v>
      </c>
      <c r="N15" s="510"/>
      <c r="O15" s="510"/>
      <c r="P15" s="527"/>
      <c r="Q15" s="511"/>
    </row>
    <row r="16" spans="1:17" ht="14.4" customHeight="1" x14ac:dyDescent="0.3">
      <c r="A16" s="505" t="s">
        <v>1926</v>
      </c>
      <c r="B16" s="506" t="s">
        <v>1848</v>
      </c>
      <c r="C16" s="506" t="s">
        <v>1849</v>
      </c>
      <c r="D16" s="506" t="s">
        <v>1870</v>
      </c>
      <c r="E16" s="506" t="s">
        <v>1871</v>
      </c>
      <c r="F16" s="510"/>
      <c r="G16" s="510"/>
      <c r="H16" s="510"/>
      <c r="I16" s="510"/>
      <c r="J16" s="510">
        <v>1</v>
      </c>
      <c r="K16" s="510">
        <v>236</v>
      </c>
      <c r="L16" s="510">
        <v>1</v>
      </c>
      <c r="M16" s="510">
        <v>236</v>
      </c>
      <c r="N16" s="510"/>
      <c r="O16" s="510"/>
      <c r="P16" s="527"/>
      <c r="Q16" s="511"/>
    </row>
    <row r="17" spans="1:17" ht="14.4" customHeight="1" x14ac:dyDescent="0.3">
      <c r="A17" s="505" t="s">
        <v>1968</v>
      </c>
      <c r="B17" s="506" t="s">
        <v>1848</v>
      </c>
      <c r="C17" s="506" t="s">
        <v>1849</v>
      </c>
      <c r="D17" s="506" t="s">
        <v>1854</v>
      </c>
      <c r="E17" s="506" t="s">
        <v>1855</v>
      </c>
      <c r="F17" s="510">
        <v>1</v>
      </c>
      <c r="G17" s="510">
        <v>139</v>
      </c>
      <c r="H17" s="510"/>
      <c r="I17" s="510">
        <v>139</v>
      </c>
      <c r="J17" s="510"/>
      <c r="K17" s="510"/>
      <c r="L17" s="510"/>
      <c r="M17" s="510"/>
      <c r="N17" s="510">
        <v>1</v>
      </c>
      <c r="O17" s="510">
        <v>141</v>
      </c>
      <c r="P17" s="527"/>
      <c r="Q17" s="511">
        <v>141</v>
      </c>
    </row>
    <row r="18" spans="1:17" ht="14.4" customHeight="1" x14ac:dyDescent="0.3">
      <c r="A18" s="505" t="s">
        <v>1968</v>
      </c>
      <c r="B18" s="506" t="s">
        <v>1848</v>
      </c>
      <c r="C18" s="506" t="s">
        <v>1849</v>
      </c>
      <c r="D18" s="506" t="s">
        <v>1856</v>
      </c>
      <c r="E18" s="506" t="s">
        <v>1857</v>
      </c>
      <c r="F18" s="510">
        <v>2</v>
      </c>
      <c r="G18" s="510">
        <v>3632</v>
      </c>
      <c r="H18" s="510"/>
      <c r="I18" s="510">
        <v>1816</v>
      </c>
      <c r="J18" s="510"/>
      <c r="K18" s="510"/>
      <c r="L18" s="510"/>
      <c r="M18" s="510"/>
      <c r="N18" s="510">
        <v>1</v>
      </c>
      <c r="O18" s="510">
        <v>1828</v>
      </c>
      <c r="P18" s="527"/>
      <c r="Q18" s="511">
        <v>1828</v>
      </c>
    </row>
    <row r="19" spans="1:17" ht="14.4" customHeight="1" x14ac:dyDescent="0.3">
      <c r="A19" s="505" t="s">
        <v>1968</v>
      </c>
      <c r="B19" s="506" t="s">
        <v>1848</v>
      </c>
      <c r="C19" s="506" t="s">
        <v>1849</v>
      </c>
      <c r="D19" s="506" t="s">
        <v>1858</v>
      </c>
      <c r="E19" s="506" t="s">
        <v>1859</v>
      </c>
      <c r="F19" s="510">
        <v>2</v>
      </c>
      <c r="G19" s="510">
        <v>1248</v>
      </c>
      <c r="H19" s="510"/>
      <c r="I19" s="510">
        <v>624</v>
      </c>
      <c r="J19" s="510"/>
      <c r="K19" s="510"/>
      <c r="L19" s="510"/>
      <c r="M19" s="510"/>
      <c r="N19" s="510">
        <v>1</v>
      </c>
      <c r="O19" s="510">
        <v>628</v>
      </c>
      <c r="P19" s="527"/>
      <c r="Q19" s="511">
        <v>628</v>
      </c>
    </row>
    <row r="20" spans="1:17" ht="14.4" customHeight="1" x14ac:dyDescent="0.3">
      <c r="A20" s="505" t="s">
        <v>1968</v>
      </c>
      <c r="B20" s="506" t="s">
        <v>1848</v>
      </c>
      <c r="C20" s="506" t="s">
        <v>1849</v>
      </c>
      <c r="D20" s="506" t="s">
        <v>1860</v>
      </c>
      <c r="E20" s="506" t="s">
        <v>1861</v>
      </c>
      <c r="F20" s="510">
        <v>2</v>
      </c>
      <c r="G20" s="510">
        <v>940</v>
      </c>
      <c r="H20" s="510"/>
      <c r="I20" s="510">
        <v>470</v>
      </c>
      <c r="J20" s="510"/>
      <c r="K20" s="510"/>
      <c r="L20" s="510"/>
      <c r="M20" s="510"/>
      <c r="N20" s="510"/>
      <c r="O20" s="510"/>
      <c r="P20" s="527"/>
      <c r="Q20" s="511"/>
    </row>
    <row r="21" spans="1:17" ht="14.4" customHeight="1" x14ac:dyDescent="0.3">
      <c r="A21" s="505" t="s">
        <v>1968</v>
      </c>
      <c r="B21" s="506" t="s">
        <v>1848</v>
      </c>
      <c r="C21" s="506" t="s">
        <v>1849</v>
      </c>
      <c r="D21" s="506" t="s">
        <v>1868</v>
      </c>
      <c r="E21" s="506" t="s">
        <v>1869</v>
      </c>
      <c r="F21" s="510">
        <v>0</v>
      </c>
      <c r="G21" s="510">
        <v>0</v>
      </c>
      <c r="H21" s="510"/>
      <c r="I21" s="510"/>
      <c r="J21" s="510"/>
      <c r="K21" s="510"/>
      <c r="L21" s="510"/>
      <c r="M21" s="510"/>
      <c r="N21" s="510">
        <v>1</v>
      </c>
      <c r="O21" s="510">
        <v>707</v>
      </c>
      <c r="P21" s="527"/>
      <c r="Q21" s="511">
        <v>707</v>
      </c>
    </row>
    <row r="22" spans="1:17" ht="14.4" customHeight="1" x14ac:dyDescent="0.3">
      <c r="A22" s="505" t="s">
        <v>1968</v>
      </c>
      <c r="B22" s="506" t="s">
        <v>1882</v>
      </c>
      <c r="C22" s="506" t="s">
        <v>1849</v>
      </c>
      <c r="D22" s="506" t="s">
        <v>1899</v>
      </c>
      <c r="E22" s="506" t="s">
        <v>1900</v>
      </c>
      <c r="F22" s="510"/>
      <c r="G22" s="510"/>
      <c r="H22" s="510"/>
      <c r="I22" s="510"/>
      <c r="J22" s="510"/>
      <c r="K22" s="510"/>
      <c r="L22" s="510"/>
      <c r="M22" s="510"/>
      <c r="N22" s="510">
        <v>1</v>
      </c>
      <c r="O22" s="510">
        <v>179</v>
      </c>
      <c r="P22" s="527"/>
      <c r="Q22" s="511">
        <v>179</v>
      </c>
    </row>
    <row r="23" spans="1:17" ht="14.4" customHeight="1" x14ac:dyDescent="0.3">
      <c r="A23" s="505" t="s">
        <v>1969</v>
      </c>
      <c r="B23" s="506" t="s">
        <v>1882</v>
      </c>
      <c r="C23" s="506" t="s">
        <v>1849</v>
      </c>
      <c r="D23" s="506" t="s">
        <v>1897</v>
      </c>
      <c r="E23" s="506" t="s">
        <v>1898</v>
      </c>
      <c r="F23" s="510">
        <v>1</v>
      </c>
      <c r="G23" s="510">
        <v>355</v>
      </c>
      <c r="H23" s="510"/>
      <c r="I23" s="510">
        <v>355</v>
      </c>
      <c r="J23" s="510"/>
      <c r="K23" s="510"/>
      <c r="L23" s="510"/>
      <c r="M23" s="510"/>
      <c r="N23" s="510"/>
      <c r="O23" s="510"/>
      <c r="P23" s="527"/>
      <c r="Q23" s="511"/>
    </row>
    <row r="24" spans="1:17" ht="14.4" customHeight="1" x14ac:dyDescent="0.3">
      <c r="A24" s="505" t="s">
        <v>1970</v>
      </c>
      <c r="B24" s="506" t="s">
        <v>1882</v>
      </c>
      <c r="C24" s="506" t="s">
        <v>1849</v>
      </c>
      <c r="D24" s="506" t="s">
        <v>1897</v>
      </c>
      <c r="E24" s="506" t="s">
        <v>1898</v>
      </c>
      <c r="F24" s="510"/>
      <c r="G24" s="510"/>
      <c r="H24" s="510"/>
      <c r="I24" s="510"/>
      <c r="J24" s="510"/>
      <c r="K24" s="510"/>
      <c r="L24" s="510"/>
      <c r="M24" s="510"/>
      <c r="N24" s="510">
        <v>1</v>
      </c>
      <c r="O24" s="510">
        <v>358</v>
      </c>
      <c r="P24" s="527"/>
      <c r="Q24" s="511">
        <v>358</v>
      </c>
    </row>
    <row r="25" spans="1:17" ht="14.4" customHeight="1" thickBot="1" x14ac:dyDescent="0.35">
      <c r="A25" s="512" t="s">
        <v>1971</v>
      </c>
      <c r="B25" s="513" t="s">
        <v>1882</v>
      </c>
      <c r="C25" s="513" t="s">
        <v>1849</v>
      </c>
      <c r="D25" s="513" t="s">
        <v>1887</v>
      </c>
      <c r="E25" s="513" t="s">
        <v>1888</v>
      </c>
      <c r="F25" s="517"/>
      <c r="G25" s="517"/>
      <c r="H25" s="517"/>
      <c r="I25" s="517"/>
      <c r="J25" s="517">
        <v>2</v>
      </c>
      <c r="K25" s="517">
        <v>1916</v>
      </c>
      <c r="L25" s="517">
        <v>1</v>
      </c>
      <c r="M25" s="517">
        <v>958</v>
      </c>
      <c r="N25" s="517"/>
      <c r="O25" s="517"/>
      <c r="P25" s="529"/>
      <c r="Q25" s="51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2019-04-26T13:12:15Z</dcterms:modified>
</cp:coreProperties>
</file>