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D15" i="431" l="1"/>
  <c r="I13" i="431"/>
  <c r="L11" i="431"/>
  <c r="M17" i="431"/>
  <c r="N15" i="431"/>
  <c r="O17" i="431"/>
  <c r="Q9" i="431"/>
  <c r="D12" i="431"/>
  <c r="F16" i="431"/>
  <c r="G14" i="431"/>
  <c r="H16" i="431"/>
  <c r="J12" i="431"/>
  <c r="K14" i="431"/>
  <c r="L12" i="431"/>
  <c r="M14" i="431"/>
  <c r="N16" i="431"/>
  <c r="O18" i="431"/>
  <c r="P16" i="431"/>
  <c r="Q18" i="431"/>
  <c r="K11" i="431"/>
  <c r="M15" i="431"/>
  <c r="N17" i="431"/>
  <c r="P13" i="431"/>
  <c r="C10" i="431"/>
  <c r="C18" i="431"/>
  <c r="E10" i="431"/>
  <c r="F12" i="431"/>
  <c r="G18" i="431"/>
  <c r="I14" i="431"/>
  <c r="K10" i="431"/>
  <c r="L16" i="431"/>
  <c r="M18" i="431"/>
  <c r="O14" i="431"/>
  <c r="Q10" i="431"/>
  <c r="K15" i="431"/>
  <c r="M11" i="431"/>
  <c r="O11" i="431"/>
  <c r="P17" i="431"/>
  <c r="Q15" i="431"/>
  <c r="C11" i="431"/>
  <c r="C15" i="431"/>
  <c r="D9" i="431"/>
  <c r="D13" i="431"/>
  <c r="D17" i="431"/>
  <c r="E11" i="431"/>
  <c r="E15" i="431"/>
  <c r="F9" i="431"/>
  <c r="F13" i="431"/>
  <c r="F17" i="431"/>
  <c r="G11" i="431"/>
  <c r="G15" i="431"/>
  <c r="H9" i="431"/>
  <c r="H13" i="431"/>
  <c r="H17" i="431"/>
  <c r="I11" i="431"/>
  <c r="I15" i="431"/>
  <c r="J9" i="431"/>
  <c r="J13" i="431"/>
  <c r="L9" i="431"/>
  <c r="L13" i="431"/>
  <c r="N9" i="431"/>
  <c r="P9" i="431"/>
  <c r="C12" i="431"/>
  <c r="C16" i="431"/>
  <c r="D10" i="431"/>
  <c r="D14" i="431"/>
  <c r="D18" i="431"/>
  <c r="E12" i="431"/>
  <c r="E16" i="431"/>
  <c r="F10" i="431"/>
  <c r="F14" i="431"/>
  <c r="F18" i="431"/>
  <c r="G12" i="431"/>
  <c r="G16" i="431"/>
  <c r="H10" i="431"/>
  <c r="H14" i="431"/>
  <c r="H18" i="431"/>
  <c r="I12" i="431"/>
  <c r="I16" i="431"/>
  <c r="J10" i="431"/>
  <c r="J14" i="431"/>
  <c r="J18" i="431"/>
  <c r="K12" i="431"/>
  <c r="K16" i="431"/>
  <c r="L10" i="431"/>
  <c r="L14" i="431"/>
  <c r="L18" i="431"/>
  <c r="M12" i="431"/>
  <c r="M16" i="431"/>
  <c r="N10" i="431"/>
  <c r="N14" i="431"/>
  <c r="N18" i="431"/>
  <c r="O12" i="431"/>
  <c r="O16" i="431"/>
  <c r="P10" i="431"/>
  <c r="P14" i="431"/>
  <c r="P18" i="431"/>
  <c r="Q12" i="431"/>
  <c r="Q16" i="431"/>
  <c r="C9" i="431"/>
  <c r="C13" i="431"/>
  <c r="C17" i="431"/>
  <c r="D11" i="431"/>
  <c r="E9" i="431"/>
  <c r="E13" i="431"/>
  <c r="E17" i="431"/>
  <c r="F11" i="431"/>
  <c r="F15" i="431"/>
  <c r="G9" i="431"/>
  <c r="G13" i="431"/>
  <c r="G17" i="431"/>
  <c r="H11" i="431"/>
  <c r="H15" i="431"/>
  <c r="I9" i="431"/>
  <c r="I17" i="431"/>
  <c r="J11" i="431"/>
  <c r="J15" i="431"/>
  <c r="K9" i="431"/>
  <c r="K13" i="431"/>
  <c r="K17" i="431"/>
  <c r="L15" i="431"/>
  <c r="M9" i="431"/>
  <c r="M13" i="431"/>
  <c r="N11" i="431"/>
  <c r="O9" i="431"/>
  <c r="O13" i="431"/>
  <c r="P11" i="431"/>
  <c r="P15" i="431"/>
  <c r="Q13" i="431"/>
  <c r="Q17" i="431"/>
  <c r="C14" i="431"/>
  <c r="D16" i="431"/>
  <c r="E14" i="431"/>
  <c r="E18" i="431"/>
  <c r="G10" i="431"/>
  <c r="H12" i="431"/>
  <c r="I10" i="431"/>
  <c r="I18" i="431"/>
  <c r="J16" i="431"/>
  <c r="K18" i="431"/>
  <c r="M10" i="431"/>
  <c r="N12" i="431"/>
  <c r="O10" i="431"/>
  <c r="P12" i="431"/>
  <c r="Q14" i="431"/>
  <c r="J17" i="431"/>
  <c r="L17" i="431"/>
  <c r="N13" i="431"/>
  <c r="O15" i="431"/>
  <c r="Q11" i="431"/>
  <c r="O8" i="431"/>
  <c r="I8" i="431"/>
  <c r="M8" i="431"/>
  <c r="Q8" i="431"/>
  <c r="J8" i="431"/>
  <c r="E8" i="431"/>
  <c r="K8" i="431"/>
  <c r="L8" i="431"/>
  <c r="N8" i="431"/>
  <c r="G8" i="431"/>
  <c r="H8" i="431"/>
  <c r="D8" i="431"/>
  <c r="C8" i="431"/>
  <c r="F8" i="431"/>
  <c r="P8" i="431"/>
  <c r="R11" i="431" l="1"/>
  <c r="S11" i="431"/>
  <c r="R14" i="431"/>
  <c r="S14" i="431"/>
  <c r="S17" i="431"/>
  <c r="R17" i="431"/>
  <c r="R13" i="431"/>
  <c r="S13" i="431"/>
  <c r="S16" i="431"/>
  <c r="R16" i="431"/>
  <c r="R12" i="431"/>
  <c r="S12" i="431"/>
  <c r="S15" i="431"/>
  <c r="R15" i="431"/>
  <c r="S10" i="431"/>
  <c r="R10" i="431"/>
  <c r="S18" i="431"/>
  <c r="R18" i="431"/>
  <c r="R9" i="431"/>
  <c r="S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D4" i="414"/>
  <c r="D15" i="414"/>
  <c r="D18" i="414"/>
  <c r="C15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D23" i="414"/>
  <c r="C23" i="414"/>
  <c r="R3" i="345" l="1"/>
  <c r="H3" i="390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J13" i="339" l="1"/>
  <c r="B15" i="339"/>
  <c r="H13" i="339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<sst xmlns="http://schemas.openxmlformats.org/spreadsheetml/2006/main" count="16890" uniqueCount="2188">
  <si>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</si>
  <si>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</si>
  <si>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</si>
  <si>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</si>
  <si>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</si>
  <si>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</si>
  <si>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</si>
  <si>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</si>
  <si>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</si>
  <si>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</si>
  <si>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</si>
  <si>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</si>
  <si>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</si>
  <si>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</si>
  <si>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</si>
  <si>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</si>
  <si>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</si>
  <si>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</si>
  <si>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</si>
  <si>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</si>
  <si>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</si>
  <si>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</si>
  <si>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</si>
  <si>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</si>
  <si>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</si>
  <si>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</si>
  <si>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</si>
  <si>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</si>
  <si>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</si>
  <si>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</si>
  <si>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</si>
  <si>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</si>
  <si>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</si>
  <si>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</si>
  <si>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</si>
  <si>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</si>
  <si>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</si>
  <si>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</si>
  <si>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</si>
  <si>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</si>
  <si>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</si>
  <si>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</si>
  <si>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</si>
  <si>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</si>
  <si>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</si>
  <si>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</si>
  <si>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</si>
  <si>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</si>
  <si>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</si>
  <si>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</si>
  <si>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</si>
  <si>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</si>
  <si>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</si>
  <si>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</si>
  <si>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</si>
  <si>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</si>
  <si>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</si>
  <si>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</si>
  <si>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</si>
  <si>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</si>
  <si>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</si>
  <si>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</si>
  <si>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</si>
  <si>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</si>
  <si>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</si>
  <si>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</si>
  <si>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</si>
  <si>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</si>
  <si>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</si>
  <si>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</si>
  <si>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</si>
  <si>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</si>
  <si>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</si>
  <si>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</si>
  <si>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</si>
  <si>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</si>
  <si>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</si>
  <si>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</si>
  <si>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</si>
  <si>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</si>
  <si>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</si>
  <si>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</si>
  <si>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</si>
  <si>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</si>
  <si>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</si>
  <si>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</si>
  <si>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</si>
  <si>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</si>
  <si>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</si>
  <si>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</si>
  <si>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</si>
  <si>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</si>
  <si>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</si>
  <si>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</si>
  <si>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</si>
  <si>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</si>
  <si>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</si>
  <si>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</si>
  <si>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</si>
  <si>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</si>
  <si>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</si>
  <si>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</si>
  <si>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</si>
  <si>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</si>
  <si>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</si>
  <si>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</si>
  <si>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</si>
  <si>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</si>
  <si>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</si>
  <si>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</si>
  <si>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</si>
  <si>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</si>
  <si>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</si>
  <si>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</si>
  <si>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</si>
  <si>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</si>
  <si>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</si>
  <si>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</si>
  <si>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</si>
  <si>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</si>
  <si>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</si>
  <si>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</si>
  <si>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</si>
  <si>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</si>
  <si>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</si>
  <si>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</si>
  <si>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</si>
  <si>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</si>
  <si>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</si>
  <si>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</si>
  <si>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</si>
  <si>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</si>
  <si>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</si>
  <si>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</si>
  <si>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</si>
  <si>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</si>
  <si>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</si>
  <si>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</si>
  <si>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</si>
  <si>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</si>
  <si>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</si>
  <si>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</si>
  <si>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</si>
  <si>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</si>
  <si>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</si>
  <si>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</si>
  <si>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</si>
  <si>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</si>
  <si>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</si>
  <si>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</si>
  <si>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</si>
  <si>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</si>
  <si>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</si>
  <si>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</si>
  <si>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</si>
  <si>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</si>
  <si>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</si>
  <si>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</si>
  <si>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</si>
  <si>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</si>
  <si>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</si>
  <si>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</si>
  <si>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</si>
  <si>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</si>
  <si>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</si>
  <si>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</si>
  <si>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</si>
  <si>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</si>
  <si>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</si>
  <si>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</si>
  <si>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</si>
  <si>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</si>
  <si>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</si>
  <si>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</si>
  <si>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</si>
  <si>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</si>
  <si>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</si>
  <si>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</si>
  <si>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</si>
  <si>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</si>
  <si>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</si>
  <si>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</si>
  <si>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</si>
  <si>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</si>
  <si>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</si>
  <si>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</si>
  <si>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</si>
  <si>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</si>
  <si>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</si>
  <si>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</si>
  <si>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</si>
  <si>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</si>
  <si>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</si>
  <si>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</si>
  <si>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</si>
  <si>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</si>
  <si>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</si>
  <si>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</si>
  <si>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</si>
  <si>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</si>
  <si>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</si>
  <si>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</si>
  <si>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</si>
  <si>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</si>
  <si>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</si>
  <si>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</si>
  <si>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</si>
  <si>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</si>
  <si>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</si>
  <si>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</si>
  <si>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</si>
  <si>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</si>
  <si>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</si>
  <si>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</si>
  <si>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</si>
  <si>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</si>
  <si>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</si>
  <si>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</si>
  <si>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</si>
  <si>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</si>
  <si>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</si>
  <si>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</si>
  <si>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</si>
  <si>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</si>
  <si>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</si>
  <si>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</si>
  <si>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</si>
  <si>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</si>
  <si>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</si>
  <si>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</si>
  <si>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</si>
  <si>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</si>
  <si>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</si>
  <si>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</si>
  <si>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</si>
  <si>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</si>
  <si>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</si>
  <si>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</si>
  <si>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</si>
  <si>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</si>
  <si>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</si>
  <si>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</si>
  <si>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</si>
  <si>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</si>
  <si>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</si>
  <si>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</si>
  <si>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</si>
  <si>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</si>
  <si>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</si>
  <si>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</si>
  <si>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</si>
  <si>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</si>
  <si>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</si>
  <si>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</si>
  <si>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</si>
  <si>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</si>
  <si>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</si>
  <si>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</si>
  <si>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</si>
  <si>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</si>
  <si>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</si>
  <si>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</si>
  <si>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</si>
  <si>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</si>
  <si>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</si>
  <si>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Klinika tělovýchovného lékařství a kardiovaskulární rehabilitace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</si>
  <si>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</si>
  <si>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</si>
  <si>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</si>
  <si>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</si>
  <si>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</si>
  <si>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</si>
  <si>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</si>
  <si>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</si>
  <si>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</si>
  <si>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</si>
  <si>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</si>
  <si>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</si>
  <si>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</si>
  <si>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</si>
  <si>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</si>
  <si>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</si>
  <si>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--</t>
  </si>
  <si>
    <t>50115065     ZPr - vpichovací materiál (Z530)</t>
  </si>
  <si>
    <t>50115067     ZPr - rukavice (Z532)</t>
  </si>
  <si>
    <t>50115079     ZPr - internzivní péče (Z542)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</si>
  <si>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</si>
  <si>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</si>
  <si>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</si>
  <si>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</si>
  <si>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</si>
  <si>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</si>
  <si>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</si>
  <si>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</si>
  <si>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</si>
  <si>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</si>
  <si>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</si>
  <si>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</si>
  <si>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</si>
  <si>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</si>
  <si>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zdravotní techn. (OSBTK, vč.metrologa)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</si>
  <si>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</si>
  <si>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</si>
  <si>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</si>
  <si>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</si>
  <si>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</si>
  <si>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</si>
  <si>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</si>
  <si>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</si>
  <si>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</si>
  <si>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</si>
  <si>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</si>
  <si>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</si>
  <si>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</si>
  <si>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</si>
  <si>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</si>
  <si>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</si>
  <si>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</si>
  <si>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</si>
  <si>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</si>
  <si>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</si>
  <si>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</si>
  <si>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</si>
  <si>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</si>
  <si>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</si>
  <si>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</si>
  <si>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</si>
  <si>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</si>
  <si>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</si>
  <si>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</si>
  <si>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</si>
  <si>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</si>
  <si>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</si>
  <si>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</si>
  <si>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</si>
  <si>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</si>
  <si>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</si>
  <si>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</si>
  <si>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</si>
  <si>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</si>
  <si>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</si>
  <si>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</si>
  <si>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</si>
  <si>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</si>
  <si>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</si>
  <si>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51809     Náklady za poplatky na bankovní služby</t>
  </si>
  <si>
    <t>51809001     poplatky za vedení účtu</t>
  </si>
  <si>
    <t>51874     Ostatní služby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</si>
  <si>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</si>
  <si>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</si>
  <si>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</si>
  <si>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</si>
  <si>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</si>
  <si>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</si>
  <si>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</si>
  <si>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</si>
  <si>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</si>
  <si>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</si>
  <si>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</si>
  <si>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</si>
  <si>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</si>
  <si>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</si>
  <si>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</si>
  <si>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</si>
  <si>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</si>
  <si>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</si>
  <si>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</si>
  <si>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</si>
  <si>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</si>
  <si>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</si>
  <si>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</si>
  <si>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</si>
  <si>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</si>
  <si>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</si>
  <si>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</si>
  <si>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</si>
  <si>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</si>
  <si>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</si>
  <si>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</si>
  <si>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</si>
  <si>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</si>
  <si>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</si>
  <si>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</si>
  <si>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</si>
  <si>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</si>
  <si>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</si>
  <si>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</si>
  <si>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</si>
  <si>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</si>
  <si>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</si>
  <si>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55804     DDHM - výpočetní technika</t>
  </si>
  <si>
    <t>55804081     DDHM - výpočetní technika (finanční dary)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</si>
  <si>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</si>
  <si>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</si>
  <si>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</si>
  <si>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</si>
  <si>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</si>
  <si>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</si>
  <si>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</si>
  <si>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</si>
  <si>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</si>
  <si>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</si>
  <si>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</si>
  <si>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</si>
  <si>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</si>
  <si>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</si>
  <si>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60229202     výkony pojišť.EHS, výkony za cizinci (mimo EHS)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</si>
  <si>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</si>
  <si>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</si>
  <si>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</si>
  <si>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</si>
  <si>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</si>
  <si>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</si>
  <si>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</si>
  <si>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</si>
  <si>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</si>
  <si>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</si>
  <si>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</si>
  <si>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</si>
  <si>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</si>
  <si>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</si>
  <si>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</si>
  <si>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</si>
  <si>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</si>
  <si>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</si>
  <si>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</si>
  <si>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</si>
  <si>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</si>
  <si>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</si>
  <si>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</si>
  <si>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</si>
  <si>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</si>
  <si>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</si>
  <si>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</si>
  <si>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</si>
  <si>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</si>
  <si>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</si>
  <si>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</si>
  <si>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</si>
  <si>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</si>
  <si>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</si>
  <si>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</si>
  <si>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</si>
  <si>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</si>
  <si>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</si>
  <si>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</si>
  <si>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</si>
  <si>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</si>
  <si>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</si>
  <si>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</si>
  <si>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</si>
  <si>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</si>
  <si>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</si>
  <si>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</si>
  <si>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</si>
  <si>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27</t>
  </si>
  <si>
    <t>KTVL: Klinika tělovýchovného lék. a kard. rehab.</t>
  </si>
  <si>
    <t/>
  </si>
  <si>
    <t>50113001 - léky - paušál (LEK)</t>
  </si>
  <si>
    <t>50113190 - léky - medicinální plyny (sklad SVM)</t>
  </si>
  <si>
    <t>KTVL: Klinika tělovýchovného lék. a kard. rehab. Celkem</t>
  </si>
  <si>
    <t>SumaKL</t>
  </si>
  <si>
    <t>2721</t>
  </si>
  <si>
    <t>KTVL: TVL ambulance</t>
  </si>
  <si>
    <t>KTVL: TVL ambulance Celkem</t>
  </si>
  <si>
    <t>SumaNS</t>
  </si>
  <si>
    <t>mezeraNS</t>
  </si>
  <si>
    <t>2724</t>
  </si>
  <si>
    <t>KTVL: ambulance - prevence</t>
  </si>
  <si>
    <t>KTVL: ambulance - prevence Celkem</t>
  </si>
  <si>
    <t>léky - paušál (LEK)</t>
  </si>
  <si>
    <t>O</t>
  </si>
  <si>
    <t>ADRENALIN LECIVA</t>
  </si>
  <si>
    <t>INJ 5X1ML/1MG</t>
  </si>
  <si>
    <t>APAURIN</t>
  </si>
  <si>
    <t>INJ 10X2ML/10MG</t>
  </si>
  <si>
    <t>ECOLAV Výplach očí 100ml</t>
  </si>
  <si>
    <t>100 ml</t>
  </si>
  <si>
    <t>Test na okultní krvácení v lidské stolici</t>
  </si>
  <si>
    <t>27 - Klinika tělovýchovného lékařství a kardiovaskulární rehabilitace</t>
  </si>
  <si>
    <t>2721 - TVL ambulance</t>
  </si>
  <si>
    <t>2723 - ambulance - akupunktura</t>
  </si>
  <si>
    <t>(prázdné)</t>
  </si>
  <si>
    <t>Klinika TVL a kardiovaskulární rehabilitace</t>
  </si>
  <si>
    <t>HVLP</t>
  </si>
  <si>
    <t>IPLP</t>
  </si>
  <si>
    <t>PZT</t>
  </si>
  <si>
    <t>89301273</t>
  </si>
  <si>
    <t>Ambulance - tělovýchovné lékařství Celkem</t>
  </si>
  <si>
    <t>89301274</t>
  </si>
  <si>
    <t>Ambulance-tělovýchovné lékařství Celkem</t>
  </si>
  <si>
    <t>89301275</t>
  </si>
  <si>
    <t>Ambulance kardiologická Celkem</t>
  </si>
  <si>
    <t>Klinika TVL a kardiovaskulární rehabilitace Celkem</t>
  </si>
  <si>
    <t>* Legenda</t>
  </si>
  <si>
    <t>DIAPZT = Pomůcky pro diabetiky, jejichž název začíná slovem "Pumpa"</t>
  </si>
  <si>
    <t>Cibiček Norbert</t>
  </si>
  <si>
    <t>Kaletová Markéta</t>
  </si>
  <si>
    <t>Malinčíková Jana</t>
  </si>
  <si>
    <t>Moravcová Katarína</t>
  </si>
  <si>
    <t>Pokorná Tereza</t>
  </si>
  <si>
    <t>Sovová Eliška</t>
  </si>
  <si>
    <t>Sovová Markéta</t>
  </si>
  <si>
    <t>Špatná Ondrášková Lenka</t>
  </si>
  <si>
    <t>Vašíčková Elena</t>
  </si>
  <si>
    <t>JINÁ ANTIBIOTIKA PRO LOKÁLNÍ APLIKACI</t>
  </si>
  <si>
    <t>1066</t>
  </si>
  <si>
    <t>FRAMYKOIN</t>
  </si>
  <si>
    <t>250IU/G+5,2MG/G UNG 10G</t>
  </si>
  <si>
    <t>PERINDOPRIL A AMLODIPIN</t>
  </si>
  <si>
    <t>124091</t>
  </si>
  <si>
    <t>PRESTANCE</t>
  </si>
  <si>
    <t>5MG/5MG TBL NOB 90(3X30)</t>
  </si>
  <si>
    <t>PERINDOPRIL, AMLODIPIN A INDAPAMID</t>
  </si>
  <si>
    <t>190960</t>
  </si>
  <si>
    <t>TRIPLIXAM</t>
  </si>
  <si>
    <t>5MG/1,25MG/5MG TBL FLM 90(3X30)</t>
  </si>
  <si>
    <t>PERINDOPRIL</t>
  </si>
  <si>
    <t>101211</t>
  </si>
  <si>
    <t>PRESTARIUM NEO</t>
  </si>
  <si>
    <t>5MG TBL FLM 90(3X30)</t>
  </si>
  <si>
    <t>190970</t>
  </si>
  <si>
    <t>10MG/2,5MG/5MG TBL FLM 90(3X30)</t>
  </si>
  <si>
    <t>NATRIUM-PIKOSULFÁT, KOMBINACE</t>
  </si>
  <si>
    <t>160806</t>
  </si>
  <si>
    <t>PICOPREP</t>
  </si>
  <si>
    <t>10MG/3,5G/12G POR PLV SOL 2</t>
  </si>
  <si>
    <t>METOKLOPRAMID</t>
  </si>
  <si>
    <t>93104</t>
  </si>
  <si>
    <t>DEGAN</t>
  </si>
  <si>
    <t>10MG TBL NOB 40</t>
  </si>
  <si>
    <t>101205</t>
  </si>
  <si>
    <t>5MG TBL FLM 30</t>
  </si>
  <si>
    <t>PITOFENON A ANALGETIKA</t>
  </si>
  <si>
    <t>176954</t>
  </si>
  <si>
    <t>ALGIFEN NEO</t>
  </si>
  <si>
    <t>500MG/ML+5MG/ML POR GTT SOL 1X50ML</t>
  </si>
  <si>
    <t>PSEUDOEFEDRIN, KOMBINACE</t>
  </si>
  <si>
    <t>216104</t>
  </si>
  <si>
    <t>CLARINASE REPETABS</t>
  </si>
  <si>
    <t>5MG/120MG TBL PRO 14</t>
  </si>
  <si>
    <t>RIFAXIMIN</t>
  </si>
  <si>
    <t>202740</t>
  </si>
  <si>
    <t>NORMIX</t>
  </si>
  <si>
    <t>200MG TBL FLM 28</t>
  </si>
  <si>
    <t>TRANDOLAPRIL</t>
  </si>
  <si>
    <t>215917</t>
  </si>
  <si>
    <t>GOPTEN</t>
  </si>
  <si>
    <t>2MG CPS DUR 98</t>
  </si>
  <si>
    <t>190975</t>
  </si>
  <si>
    <t>10MG/2,5MG/10MG TBL FLM 90(3X30)</t>
  </si>
  <si>
    <t>AMOXICILIN A  INHIBITOR BETA-LAKTAMASY</t>
  </si>
  <si>
    <t>132654</t>
  </si>
  <si>
    <t>AMOKSIKLAV 1 G</t>
  </si>
  <si>
    <t>875MG/125MG TBL FLM 14</t>
  </si>
  <si>
    <t>HOŘČÍK (KOMBINACE RŮZNÝCH SOLÍ)</t>
  </si>
  <si>
    <t>215978</t>
  </si>
  <si>
    <t>MAGNOSOLV</t>
  </si>
  <si>
    <t>365MG POR GRA SOL SCC 30</t>
  </si>
  <si>
    <t>LINAGLIPTIN</t>
  </si>
  <si>
    <t>168451</t>
  </si>
  <si>
    <t>TRAJENTA</t>
  </si>
  <si>
    <t>5MG TBL FLM 90X1</t>
  </si>
  <si>
    <t>ACEBUTOLOL</t>
  </si>
  <si>
    <t>80058</t>
  </si>
  <si>
    <t>SECTRAL</t>
  </si>
  <si>
    <t>400MG TBL FLM 30</t>
  </si>
  <si>
    <t>AMLODIPIN</t>
  </si>
  <si>
    <t>2945</t>
  </si>
  <si>
    <t>AGEN</t>
  </si>
  <si>
    <t>5MG TBL NOB 30</t>
  </si>
  <si>
    <t>ATORVASTATIN</t>
  </si>
  <si>
    <t>93018</t>
  </si>
  <si>
    <t>SORTIS</t>
  </si>
  <si>
    <t>20MG TBL FLM 100</t>
  </si>
  <si>
    <t>93021</t>
  </si>
  <si>
    <t>40MG TBL FLM 100</t>
  </si>
  <si>
    <t>BISOPROLOL</t>
  </si>
  <si>
    <t>94164</t>
  </si>
  <si>
    <t>CONCOR 5</t>
  </si>
  <si>
    <t>158692</t>
  </si>
  <si>
    <t>BISOPROLOL MYLAN</t>
  </si>
  <si>
    <t>221075</t>
  </si>
  <si>
    <t>DABIGATRAN-ETEXILÁT</t>
  </si>
  <si>
    <t>168373</t>
  </si>
  <si>
    <t>PRADAXA</t>
  </si>
  <si>
    <t>150MG CPS DUR 60X1 I</t>
  </si>
  <si>
    <t>DIOSMIN, KOMBINACE</t>
  </si>
  <si>
    <t>201992</t>
  </si>
  <si>
    <t>DETRALEX</t>
  </si>
  <si>
    <t>500MG TBL FLM 120</t>
  </si>
  <si>
    <t>EZETIMIB</t>
  </si>
  <si>
    <t>47995</t>
  </si>
  <si>
    <t>EZETROL</t>
  </si>
  <si>
    <t>10MG TBL NOB 30 II</t>
  </si>
  <si>
    <t>FENOFIBRÁT</t>
  </si>
  <si>
    <t>207100</t>
  </si>
  <si>
    <t>LIPANTHYL 267 M</t>
  </si>
  <si>
    <t>267MG CPS DUR 90</t>
  </si>
  <si>
    <t>FYTOMENADION</t>
  </si>
  <si>
    <t>720</t>
  </si>
  <si>
    <t>KANAVIT</t>
  </si>
  <si>
    <t>20MG/ML POR GTT EML 1X5ML</t>
  </si>
  <si>
    <t>INDAPAMID</t>
  </si>
  <si>
    <t>151949</t>
  </si>
  <si>
    <t>INDAP</t>
  </si>
  <si>
    <t>2,5MG CPS DUR 100</t>
  </si>
  <si>
    <t>191877</t>
  </si>
  <si>
    <t>INDAPAMID PMCS</t>
  </si>
  <si>
    <t>2,5MG TBL NOB 30</t>
  </si>
  <si>
    <t>KANDESARTAN</t>
  </si>
  <si>
    <t>171551</t>
  </si>
  <si>
    <t>CARZAP</t>
  </si>
  <si>
    <t>16MG TBL NOB 90</t>
  </si>
  <si>
    <t>KLINDAMYCIN</t>
  </si>
  <si>
    <t>100339</t>
  </si>
  <si>
    <t>DALACIN C</t>
  </si>
  <si>
    <t>300MG CPS DUR 16</t>
  </si>
  <si>
    <t>KYSELINA ACETYLSALICYLOVÁ</t>
  </si>
  <si>
    <t>203564</t>
  </si>
  <si>
    <t>ANOPYRIN</t>
  </si>
  <si>
    <t>100MG TBL NOB 100</t>
  </si>
  <si>
    <t>METOPROLOL</t>
  </si>
  <si>
    <t>31536</t>
  </si>
  <si>
    <t>BETALOC ZOK</t>
  </si>
  <si>
    <t>25MG TBL PRO 100</t>
  </si>
  <si>
    <t>58037</t>
  </si>
  <si>
    <t>50MG TBL PRO 30</t>
  </si>
  <si>
    <t>NADROPARIN</t>
  </si>
  <si>
    <t>213489</t>
  </si>
  <si>
    <t>FRAXIPARINE</t>
  </si>
  <si>
    <t>9500IU/ML INJ SOL ISP 10X0,6ML</t>
  </si>
  <si>
    <t>NAFTIDROFURYL</t>
  </si>
  <si>
    <t>66015</t>
  </si>
  <si>
    <t>ENELBIN 100 RETARD</t>
  </si>
  <si>
    <t>100MG TBL PRO 100</t>
  </si>
  <si>
    <t>PANTOPRAZOL</t>
  </si>
  <si>
    <t>214526</t>
  </si>
  <si>
    <t>CONTROLOC</t>
  </si>
  <si>
    <t>40MG TBL ENT 100 I</t>
  </si>
  <si>
    <t>229905</t>
  </si>
  <si>
    <t>PRENESSA</t>
  </si>
  <si>
    <t>4MG TBL NOB 90</t>
  </si>
  <si>
    <t>124087</t>
  </si>
  <si>
    <t>5MG/5MG TBL NOB 30</t>
  </si>
  <si>
    <t>124093</t>
  </si>
  <si>
    <t>5MG/5MG TBL NOB 120(4X30)</t>
  </si>
  <si>
    <t>PERINDOPRIL A DIURETIKA</t>
  </si>
  <si>
    <t>122690</t>
  </si>
  <si>
    <t>PRESTARIUM NEO COMBI</t>
  </si>
  <si>
    <t>5MG/1,25MG TBL FLM 90(3X30)</t>
  </si>
  <si>
    <t>PROPAFENON</t>
  </si>
  <si>
    <t>136249</t>
  </si>
  <si>
    <t>PROPANORM</t>
  </si>
  <si>
    <t>150MG TBL FLM 100</t>
  </si>
  <si>
    <t>ROSUVASTATIN</t>
  </si>
  <si>
    <t>148078</t>
  </si>
  <si>
    <t>ROSUCARD</t>
  </si>
  <si>
    <t>40MG TBL FLM 90</t>
  </si>
  <si>
    <t>145567</t>
  </si>
  <si>
    <t>ROSUMOP</t>
  </si>
  <si>
    <t>20MG TBL FLM 30</t>
  </si>
  <si>
    <t>145583</t>
  </si>
  <si>
    <t>40MG TBL FLM 30</t>
  </si>
  <si>
    <t>145551</t>
  </si>
  <si>
    <t>10MG TBL FLM 30</t>
  </si>
  <si>
    <t>RŮZNÉ JINÉ KOMBINACE ŽELEZA</t>
  </si>
  <si>
    <t>119654</t>
  </si>
  <si>
    <t>SORBIFER DURULES</t>
  </si>
  <si>
    <t>320MG/60MG TBL RET 100</t>
  </si>
  <si>
    <t>TELMISARTAN</t>
  </si>
  <si>
    <t>183064</t>
  </si>
  <si>
    <t>TELMISARTAN EGIS</t>
  </si>
  <si>
    <t>221674</t>
  </si>
  <si>
    <t>TELMISARTAN XANTIS</t>
  </si>
  <si>
    <t>40MG TBL NOB 28</t>
  </si>
  <si>
    <t>TELMISARTAN A AMLODIPIN</t>
  </si>
  <si>
    <t>167852</t>
  </si>
  <si>
    <t>TWYNSTA</t>
  </si>
  <si>
    <t>80MG/5MG TBL NOB 28</t>
  </si>
  <si>
    <t>WARFARIN</t>
  </si>
  <si>
    <t>192342</t>
  </si>
  <si>
    <t>WARFARIN PMCS</t>
  </si>
  <si>
    <t>5MG TBL NOB 100 I</t>
  </si>
  <si>
    <t>190958</t>
  </si>
  <si>
    <t>5MG/1,25MG/5MG TBL FLM 30</t>
  </si>
  <si>
    <t>SODNÁ SŮL LEVOTHYROXINU</t>
  </si>
  <si>
    <t>187425</t>
  </si>
  <si>
    <t>LETROX</t>
  </si>
  <si>
    <t>50MCG TBL NOB 100</t>
  </si>
  <si>
    <t>75939</t>
  </si>
  <si>
    <t>ACECOR 400</t>
  </si>
  <si>
    <t>ALOPURINOL</t>
  </si>
  <si>
    <t>132670</t>
  </si>
  <si>
    <t>MILURIT</t>
  </si>
  <si>
    <t>100MG TBL NOB 50</t>
  </si>
  <si>
    <t>127263</t>
  </si>
  <si>
    <t>ALOPURINOL SANDOZ</t>
  </si>
  <si>
    <t>127260</t>
  </si>
  <si>
    <t>100MG TBL NOB 30</t>
  </si>
  <si>
    <t>127272</t>
  </si>
  <si>
    <t>300MG TBL NOB 30</t>
  </si>
  <si>
    <t>15378</t>
  </si>
  <si>
    <t>5MG TBL NOB 90</t>
  </si>
  <si>
    <t>163114</t>
  </si>
  <si>
    <t>ZOREM</t>
  </si>
  <si>
    <t>5MG TBL NOB 100</t>
  </si>
  <si>
    <t>50311</t>
  </si>
  <si>
    <t>TULIP</t>
  </si>
  <si>
    <t>10MG TBL FLM 90X1</t>
  </si>
  <si>
    <t>50318</t>
  </si>
  <si>
    <t>20MG TBL FLM 90X1</t>
  </si>
  <si>
    <t>93015</t>
  </si>
  <si>
    <t>10MG TBL FLM 100</t>
  </si>
  <si>
    <t>93019</t>
  </si>
  <si>
    <t>50316</t>
  </si>
  <si>
    <t>20MG TBL FLM 30X1</t>
  </si>
  <si>
    <t>132933</t>
  </si>
  <si>
    <t>TORVACARD NEO</t>
  </si>
  <si>
    <t>20MG TBL FLM 90</t>
  </si>
  <si>
    <t>148306</t>
  </si>
  <si>
    <t>BETAXOLOL</t>
  </si>
  <si>
    <t>49909</t>
  </si>
  <si>
    <t>LOKREN</t>
  </si>
  <si>
    <t>20MG TBL FLM 28</t>
  </si>
  <si>
    <t>49910</t>
  </si>
  <si>
    <t>20MG TBL FLM 98</t>
  </si>
  <si>
    <t>163139</t>
  </si>
  <si>
    <t>BETAXA 20</t>
  </si>
  <si>
    <t>176913</t>
  </si>
  <si>
    <t>RIVOCOR</t>
  </si>
  <si>
    <t>5MG TBL FLM 90</t>
  </si>
  <si>
    <t>3822</t>
  </si>
  <si>
    <t>CONCOR COR</t>
  </si>
  <si>
    <t>5MG TBL FLM 28</t>
  </si>
  <si>
    <t>195991</t>
  </si>
  <si>
    <t>SOBYCOR</t>
  </si>
  <si>
    <t>2,5MG TBL FLM 90</t>
  </si>
  <si>
    <t>158697</t>
  </si>
  <si>
    <t>5MG TBL FLM 100</t>
  </si>
  <si>
    <t>233559</t>
  </si>
  <si>
    <t>2,5MG TBL FLM 30</t>
  </si>
  <si>
    <t>BROMAZEPAM</t>
  </si>
  <si>
    <t>88217</t>
  </si>
  <si>
    <t>LEXAURIN</t>
  </si>
  <si>
    <t>1,5MG TBL NOB 30</t>
  </si>
  <si>
    <t>CELIPROLOL</t>
  </si>
  <si>
    <t>214615</t>
  </si>
  <si>
    <t>TENOLOC 200</t>
  </si>
  <si>
    <t>200MG TBL FLM 30</t>
  </si>
  <si>
    <t>CETIRIZIN</t>
  </si>
  <si>
    <t>5496</t>
  </si>
  <si>
    <t>ZODAC</t>
  </si>
  <si>
    <t>10MG TBL FLM 60</t>
  </si>
  <si>
    <t>29323</t>
  </si>
  <si>
    <t>75MG CPS DUR 30X1 I</t>
  </si>
  <si>
    <t>29328</t>
  </si>
  <si>
    <t>110MG CPS DUR 60X1 I</t>
  </si>
  <si>
    <t>DESLORATADIN</t>
  </si>
  <si>
    <t>178662</t>
  </si>
  <si>
    <t>DESLORATADIN +PHARMA</t>
  </si>
  <si>
    <t>5MG TBL FLM 90 I</t>
  </si>
  <si>
    <t>DIGOXIN</t>
  </si>
  <si>
    <t>3542</t>
  </si>
  <si>
    <t>DIGOXIN LÉČIVA</t>
  </si>
  <si>
    <t>0,250MG TBL NOB 30</t>
  </si>
  <si>
    <t>DILTIAZEM</t>
  </si>
  <si>
    <t>58752</t>
  </si>
  <si>
    <t>DIACORDIN 240 SR</t>
  </si>
  <si>
    <t>240MG CPS PRO 30</t>
  </si>
  <si>
    <t>14075</t>
  </si>
  <si>
    <t>500MG TBL FLM 60</t>
  </si>
  <si>
    <t>225549</t>
  </si>
  <si>
    <t>500MG TBL FLM 180(2X90)</t>
  </si>
  <si>
    <t>DOXAZOSIN</t>
  </si>
  <si>
    <t>45214</t>
  </si>
  <si>
    <t>ZOXON</t>
  </si>
  <si>
    <t>2MG TBL NOB 30</t>
  </si>
  <si>
    <t>ERDOSTEIN</t>
  </si>
  <si>
    <t>87076</t>
  </si>
  <si>
    <t>ERDOMED</t>
  </si>
  <si>
    <t>300MG CPS DUR 20</t>
  </si>
  <si>
    <t>ESOMEPRAZOL</t>
  </si>
  <si>
    <t>191097</t>
  </si>
  <si>
    <t>EMANERA</t>
  </si>
  <si>
    <t>20MG CPS ETD 90 II</t>
  </si>
  <si>
    <t>47997</t>
  </si>
  <si>
    <t>10MG TBL NOB 98 II</t>
  </si>
  <si>
    <t>189181</t>
  </si>
  <si>
    <t>EZEN</t>
  </si>
  <si>
    <t>10MG TBL NOB 90</t>
  </si>
  <si>
    <t>188415</t>
  </si>
  <si>
    <t>TEZZIMI</t>
  </si>
  <si>
    <t>10MG TBL NOB 30 I</t>
  </si>
  <si>
    <t>FELODIPIN</t>
  </si>
  <si>
    <t>2959</t>
  </si>
  <si>
    <t>PRESID</t>
  </si>
  <si>
    <t>10MG TBL PRO 30</t>
  </si>
  <si>
    <t>FUROSEMID</t>
  </si>
  <si>
    <t>56804</t>
  </si>
  <si>
    <t>FURORESE 40</t>
  </si>
  <si>
    <t>40MG TBL NOB 50</t>
  </si>
  <si>
    <t>56805</t>
  </si>
  <si>
    <t>40MG TBL NOB 100</t>
  </si>
  <si>
    <t>98219</t>
  </si>
  <si>
    <t>FURON</t>
  </si>
  <si>
    <t>HYDROCHLOROTHIAZID</t>
  </si>
  <si>
    <t>168</t>
  </si>
  <si>
    <t>HYDROCHLOROTHIAZID LÉČIVA</t>
  </si>
  <si>
    <t>25MG TBL NOB 20</t>
  </si>
  <si>
    <t>224464</t>
  </si>
  <si>
    <t>HYDROCHLOROTHIAZID TAINEX</t>
  </si>
  <si>
    <t>HYDROCHLOROTHIAZID A KALIUM ŠETŘÍCÍ DIURETIKA</t>
  </si>
  <si>
    <t>94804</t>
  </si>
  <si>
    <t>MODURETIC</t>
  </si>
  <si>
    <t>5MG/50MG TBL NOB 30</t>
  </si>
  <si>
    <t>CHLORID DRASELNÝ</t>
  </si>
  <si>
    <t>17189</t>
  </si>
  <si>
    <t>KALIUM CHLORATUM BIOMEDICA</t>
  </si>
  <si>
    <t>500MG TBL ENT 100</t>
  </si>
  <si>
    <t>200935</t>
  </si>
  <si>
    <t>KALNORMIN</t>
  </si>
  <si>
    <t>1G TBL PRO 30</t>
  </si>
  <si>
    <t>96696</t>
  </si>
  <si>
    <t>2,5MG CPS DUR 30</t>
  </si>
  <si>
    <t>120325</t>
  </si>
  <si>
    <t>INDAPAMID STADA</t>
  </si>
  <si>
    <t>1,5MG TBL PRO 30</t>
  </si>
  <si>
    <t>JINÁ ANTIINFEKTIVA</t>
  </si>
  <si>
    <t>876</t>
  </si>
  <si>
    <t>OPHTHALMO-SEPTONEX</t>
  </si>
  <si>
    <t>1MG/G OPH UNG 5G</t>
  </si>
  <si>
    <t>KARVEDILOL</t>
  </si>
  <si>
    <t>98922</t>
  </si>
  <si>
    <t>ATRAM</t>
  </si>
  <si>
    <t>6,25MG TBL NOB 30</t>
  </si>
  <si>
    <t>KLARITHROMYCIN</t>
  </si>
  <si>
    <t>235808</t>
  </si>
  <si>
    <t>KLACID</t>
  </si>
  <si>
    <t>500MG TBL FLM 14</t>
  </si>
  <si>
    <t>KLOPIDOGREL</t>
  </si>
  <si>
    <t>149480</t>
  </si>
  <si>
    <t>ZYLLT</t>
  </si>
  <si>
    <t>75MG TBL FLM 28</t>
  </si>
  <si>
    <t>125114</t>
  </si>
  <si>
    <t>100MG TBL NOB 60(3X20)</t>
  </si>
  <si>
    <t>99295</t>
  </si>
  <si>
    <t>100MG TBL NOB 20(2X10)</t>
  </si>
  <si>
    <t>188850</t>
  </si>
  <si>
    <t>STACYL</t>
  </si>
  <si>
    <t>100MG TBL ENT 100 I</t>
  </si>
  <si>
    <t>207933</t>
  </si>
  <si>
    <t>207935</t>
  </si>
  <si>
    <t>LÉČIVA K TERAPII ONEMOCNĚNÍ JATER</t>
  </si>
  <si>
    <t>125753</t>
  </si>
  <si>
    <t>ESSENTIALE FORTE N</t>
  </si>
  <si>
    <t>300MG CPS DUR 100</t>
  </si>
  <si>
    <t>LEVOCETIRIZIN</t>
  </si>
  <si>
    <t>124343</t>
  </si>
  <si>
    <t>CEZERA</t>
  </si>
  <si>
    <t>5MG TBL FLM 30 I</t>
  </si>
  <si>
    <t>LOSARTAN</t>
  </si>
  <si>
    <t>114067</t>
  </si>
  <si>
    <t>LOZAP 50 ZENTIVA</t>
  </si>
  <si>
    <t>50MG TBL FLM 90 II</t>
  </si>
  <si>
    <t>47610</t>
  </si>
  <si>
    <t>LORISTA 50</t>
  </si>
  <si>
    <t>50MG TBL FLM 84</t>
  </si>
  <si>
    <t>MAKROGOL</t>
  </si>
  <si>
    <t>58827</t>
  </si>
  <si>
    <t>FORTRANS</t>
  </si>
  <si>
    <t>POR PLV SOL 4</t>
  </si>
  <si>
    <t>46980</t>
  </si>
  <si>
    <t>BETALOC SR</t>
  </si>
  <si>
    <t>200MG TBL PRO 100</t>
  </si>
  <si>
    <t>46981</t>
  </si>
  <si>
    <t>200MG TBL PRO 30</t>
  </si>
  <si>
    <t>214628</t>
  </si>
  <si>
    <t>VASOCARDIN 50</t>
  </si>
  <si>
    <t>50MG TBL NOB 50</t>
  </si>
  <si>
    <t>231688</t>
  </si>
  <si>
    <t>MOXONIDIN</t>
  </si>
  <si>
    <t>16932</t>
  </si>
  <si>
    <t>MOXOSTAD</t>
  </si>
  <si>
    <t>0,4MG TBL FLM 30</t>
  </si>
  <si>
    <t>213484</t>
  </si>
  <si>
    <t>FRAXIPARINE FORTE</t>
  </si>
  <si>
    <t>19000IU/ML INJ SOL ISP 10X1ML</t>
  </si>
  <si>
    <t>NIMESULID</t>
  </si>
  <si>
    <t>12892</t>
  </si>
  <si>
    <t>AULIN</t>
  </si>
  <si>
    <t>OFLOXACIN</t>
  </si>
  <si>
    <t>55636</t>
  </si>
  <si>
    <t>OFLOXIN</t>
  </si>
  <si>
    <t>200MG TBL FLM 10</t>
  </si>
  <si>
    <t>OMEPRAZOL</t>
  </si>
  <si>
    <t>122112</t>
  </si>
  <si>
    <t>APO-OME 20</t>
  </si>
  <si>
    <t>20MG CPS ETD 28</t>
  </si>
  <si>
    <t>17104</t>
  </si>
  <si>
    <t>LOSEPRAZOL</t>
  </si>
  <si>
    <t>215606</t>
  </si>
  <si>
    <t>HELICID 20 ZENTIVA</t>
  </si>
  <si>
    <t>20MG CPS ETD 90 I</t>
  </si>
  <si>
    <t>214525</t>
  </si>
  <si>
    <t>40MG TBL ENT 28 I</t>
  </si>
  <si>
    <t>214435</t>
  </si>
  <si>
    <t>20MG TBL ENT 100</t>
  </si>
  <si>
    <t>214463</t>
  </si>
  <si>
    <t>20MG TBL ENT 90 II</t>
  </si>
  <si>
    <t>162012</t>
  </si>
  <si>
    <t>10MG/2,5MG TBL FLM 90(3X30)</t>
  </si>
  <si>
    <t>215906</t>
  </si>
  <si>
    <t>RYTMONORM</t>
  </si>
  <si>
    <t>215909</t>
  </si>
  <si>
    <t>300MG TBL FLM 100</t>
  </si>
  <si>
    <t>RAMIPRIL</t>
  </si>
  <si>
    <t>56976</t>
  </si>
  <si>
    <t>TRITACE</t>
  </si>
  <si>
    <t>2,5MG TBL NOB 20</t>
  </si>
  <si>
    <t>RAMIPRIL A DIURETIKA</t>
  </si>
  <si>
    <t>51377</t>
  </si>
  <si>
    <t>AMPRILAN H</t>
  </si>
  <si>
    <t>2,5MG/12,5MG TBL NOB 30</t>
  </si>
  <si>
    <t>224816</t>
  </si>
  <si>
    <t>RAMIPRIL H ACTAVIS</t>
  </si>
  <si>
    <t>225543</t>
  </si>
  <si>
    <t>RILMENIDIN</t>
  </si>
  <si>
    <t>125641</t>
  </si>
  <si>
    <t>TENAXUM</t>
  </si>
  <si>
    <t>1MG TBL NOB 90</t>
  </si>
  <si>
    <t>84360</t>
  </si>
  <si>
    <t>1MG TBL NOB 30</t>
  </si>
  <si>
    <t>148074</t>
  </si>
  <si>
    <t>145574</t>
  </si>
  <si>
    <t>145558</t>
  </si>
  <si>
    <t>SACCHAROMYCES BOULARDII</t>
  </si>
  <si>
    <t>10502</t>
  </si>
  <si>
    <t>ENTEROL</t>
  </si>
  <si>
    <t>250MG CPS DUR 10</t>
  </si>
  <si>
    <t>SERTRALIN</t>
  </si>
  <si>
    <t>53950</t>
  </si>
  <si>
    <t>ZOLOFT</t>
  </si>
  <si>
    <t>50MG TBL FLM 28</t>
  </si>
  <si>
    <t>SILYMARIN</t>
  </si>
  <si>
    <t>19571</t>
  </si>
  <si>
    <t>LAGOSA</t>
  </si>
  <si>
    <t>TBL OBD 100</t>
  </si>
  <si>
    <t>SPIRONOLAKTON</t>
  </si>
  <si>
    <t>30434</t>
  </si>
  <si>
    <t>VEROSPIRON</t>
  </si>
  <si>
    <t>25MG TBL NOB 100</t>
  </si>
  <si>
    <t>3550</t>
  </si>
  <si>
    <t>SULFAMETHOXAZOL A TRIMETHOPRIM</t>
  </si>
  <si>
    <t>203954</t>
  </si>
  <si>
    <t>BISEPTOL</t>
  </si>
  <si>
    <t>400MG/80MG TBL NOB 28</t>
  </si>
  <si>
    <t>158191</t>
  </si>
  <si>
    <t>TELMISARTAN SANDOZ</t>
  </si>
  <si>
    <t>80MG TBL NOB 30</t>
  </si>
  <si>
    <t>26554</t>
  </si>
  <si>
    <t>MICARDIS</t>
  </si>
  <si>
    <t>80MG TBL NOB 28</t>
  </si>
  <si>
    <t>167859</t>
  </si>
  <si>
    <t>80MG/10MG TBL NOB 28</t>
  </si>
  <si>
    <t>TELMISARTAN A DIURETIKA</t>
  </si>
  <si>
    <t>26578</t>
  </si>
  <si>
    <t>MICARDISPLUS</t>
  </si>
  <si>
    <t>80MG/12,5MG TBL NOB 28</t>
  </si>
  <si>
    <t>193884</t>
  </si>
  <si>
    <t>TOLUCOMBI</t>
  </si>
  <si>
    <t>80MG/12,5MG TBL NOB 28X1 II</t>
  </si>
  <si>
    <t>190084</t>
  </si>
  <si>
    <t>TELMISARTAN/HYDROCHLOROTHIAZID EGIS</t>
  </si>
  <si>
    <t>80MG/12,5MG TBL NOB 28 II</t>
  </si>
  <si>
    <t>190076</t>
  </si>
  <si>
    <t>40MG/12,5MG TBL NOB 28 II</t>
  </si>
  <si>
    <t>TRIMETAZIDIN</t>
  </si>
  <si>
    <t>32917</t>
  </si>
  <si>
    <t>PREDUCTAL MR</t>
  </si>
  <si>
    <t>35MG TBL RET 60</t>
  </si>
  <si>
    <t>178689</t>
  </si>
  <si>
    <t>PROTEVASC</t>
  </si>
  <si>
    <t>35MG TBL PRO 60</t>
  </si>
  <si>
    <t>VALSARTAN A DIURETIKA</t>
  </si>
  <si>
    <t>134281</t>
  </si>
  <si>
    <t>VALSACOMBI</t>
  </si>
  <si>
    <t>160MG/12,5MG TBL FLM 28</t>
  </si>
  <si>
    <t>APIXABAN</t>
  </si>
  <si>
    <t>193745</t>
  </si>
  <si>
    <t>ELIQUIS</t>
  </si>
  <si>
    <t>5MG TBL FLM 60</t>
  </si>
  <si>
    <t>193741</t>
  </si>
  <si>
    <t>2,5MG TBL FLM 168</t>
  </si>
  <si>
    <t>190968</t>
  </si>
  <si>
    <t>10MG/2,5MG/5MG TBL FLM 30</t>
  </si>
  <si>
    <t>190973</t>
  </si>
  <si>
    <t>10MG/2,5MG/10MG TBL FLM 30</t>
  </si>
  <si>
    <t>220637</t>
  </si>
  <si>
    <t>LOPRIDAM</t>
  </si>
  <si>
    <t>8MG/2,5MG/5MG TBL NOB 90</t>
  </si>
  <si>
    <t>ITOPRIDUM</t>
  </si>
  <si>
    <t>166760</t>
  </si>
  <si>
    <t>KINITO</t>
  </si>
  <si>
    <t>50MG TBL FLM 100(10X10)</t>
  </si>
  <si>
    <t>ATORVASTATIN A EZETIMIB</t>
  </si>
  <si>
    <t>204756</t>
  </si>
  <si>
    <t>ZOLETORV</t>
  </si>
  <si>
    <t>10MG/20MG TBL FLM 30</t>
  </si>
  <si>
    <t>VALSARTAN A SAKUBITRIL</t>
  </si>
  <si>
    <t>209038</t>
  </si>
  <si>
    <t>ENTRESTO</t>
  </si>
  <si>
    <t>24MG/26MG TBL FLM 28</t>
  </si>
  <si>
    <t>PERINDOPRIL A BISOPROLOL</t>
  </si>
  <si>
    <t>213255</t>
  </si>
  <si>
    <t>COSYREL</t>
  </si>
  <si>
    <t>5MG/5MG TBL FLM 30</t>
  </si>
  <si>
    <t>5951</t>
  </si>
  <si>
    <t>147466</t>
  </si>
  <si>
    <t>EUTHYROX</t>
  </si>
  <si>
    <t>137MCG TBL NOB 100 II</t>
  </si>
  <si>
    <t>187427</t>
  </si>
  <si>
    <t>100MCG TBL NOB 100</t>
  </si>
  <si>
    <t>234736</t>
  </si>
  <si>
    <t>32967</t>
  </si>
  <si>
    <t>BISOPROLOL-RATIOPHARM</t>
  </si>
  <si>
    <t>186665</t>
  </si>
  <si>
    <t>35MG TBL RET 180</t>
  </si>
  <si>
    <t>THIETHYLPERAZIN</t>
  </si>
  <si>
    <t>9844</t>
  </si>
  <si>
    <t>TORECAN</t>
  </si>
  <si>
    <t>6,5MG TBL OBD 50</t>
  </si>
  <si>
    <t>9847</t>
  </si>
  <si>
    <t>6,5MG SUP 6</t>
  </si>
  <si>
    <t>15379</t>
  </si>
  <si>
    <t>204670</t>
  </si>
  <si>
    <t>10MG TBL FLM 90</t>
  </si>
  <si>
    <t>208623</t>
  </si>
  <si>
    <t>ATORVASTATIN KRKA</t>
  </si>
  <si>
    <t>208601</t>
  </si>
  <si>
    <t>158673</t>
  </si>
  <si>
    <t>28837</t>
  </si>
  <si>
    <t>AERIUS</t>
  </si>
  <si>
    <t>0,5MG/ML POR SOL 60ML+LŽ</t>
  </si>
  <si>
    <t>GLYCEROL-TRINITRÁT</t>
  </si>
  <si>
    <t>85071</t>
  </si>
  <si>
    <t>NITROMINT</t>
  </si>
  <si>
    <t>0,4MG/DÁV SPR SLG 10G I</t>
  </si>
  <si>
    <t>141036</t>
  </si>
  <si>
    <t>TROMBEX</t>
  </si>
  <si>
    <t>75MG TBL FLM 90</t>
  </si>
  <si>
    <t>155781</t>
  </si>
  <si>
    <t>GODASAL 100</t>
  </si>
  <si>
    <t>100MG/50MG TBL NOB 50</t>
  </si>
  <si>
    <t>124346</t>
  </si>
  <si>
    <t>LOSARTAN A DIURETIKA</t>
  </si>
  <si>
    <t>15317</t>
  </si>
  <si>
    <t>LOZAP H</t>
  </si>
  <si>
    <t>50MG/12,5MG TBL FLM 90</t>
  </si>
  <si>
    <t>12895</t>
  </si>
  <si>
    <t>100MG POR GRA SUS 30 I</t>
  </si>
  <si>
    <t>NITROFURANTOIN</t>
  </si>
  <si>
    <t>207280</t>
  </si>
  <si>
    <t>FUROLIN</t>
  </si>
  <si>
    <t>25366</t>
  </si>
  <si>
    <t>124101</t>
  </si>
  <si>
    <t>5MG/10MG TBL NOB 30</t>
  </si>
  <si>
    <t>RAMIPRIL A FELODIPIN</t>
  </si>
  <si>
    <t>50117</t>
  </si>
  <si>
    <t>TRIASYN</t>
  </si>
  <si>
    <t>5MG/5MG TBL RET 30</t>
  </si>
  <si>
    <t>148072</t>
  </si>
  <si>
    <t>SIMVASTATIN</t>
  </si>
  <si>
    <t>144127</t>
  </si>
  <si>
    <t>SIMVASTATIN MYLAN</t>
  </si>
  <si>
    <t>20MG TBL FLM 100 I</t>
  </si>
  <si>
    <t>TRAZODON</t>
  </si>
  <si>
    <t>46444</t>
  </si>
  <si>
    <t>TRITTICO AC 150</t>
  </si>
  <si>
    <t>150MG TBL RET 60</t>
  </si>
  <si>
    <t>ZOLPIDEM</t>
  </si>
  <si>
    <t>146894</t>
  </si>
  <si>
    <t>ZOLPIDEM MYLAN</t>
  </si>
  <si>
    <t>10MG TBL FLM 20</t>
  </si>
  <si>
    <t>221061</t>
  </si>
  <si>
    <t>STILNOX</t>
  </si>
  <si>
    <t>10MG TBL FLM 28</t>
  </si>
  <si>
    <t>107869</t>
  </si>
  <si>
    <t>APO-ALLOPURINOL</t>
  </si>
  <si>
    <t>1710</t>
  </si>
  <si>
    <t>2592</t>
  </si>
  <si>
    <t>216285</t>
  </si>
  <si>
    <t>300MG TBL NOB 90</t>
  </si>
  <si>
    <t>132921</t>
  </si>
  <si>
    <t>MILURIT 100</t>
  </si>
  <si>
    <t>AMIODARON</t>
  </si>
  <si>
    <t>13767</t>
  </si>
  <si>
    <t>CORDARONE</t>
  </si>
  <si>
    <t>200MG TBL NOB 30</t>
  </si>
  <si>
    <t>13768</t>
  </si>
  <si>
    <t>200MG TBL NOB 60</t>
  </si>
  <si>
    <t>14709</t>
  </si>
  <si>
    <t>RIVODARON</t>
  </si>
  <si>
    <t>122632</t>
  </si>
  <si>
    <t>80MG TBL FLM 30</t>
  </si>
  <si>
    <t>103844</t>
  </si>
  <si>
    <t>ATORIS 20</t>
  </si>
  <si>
    <t>204682</t>
  </si>
  <si>
    <t>204702</t>
  </si>
  <si>
    <t>204690</t>
  </si>
  <si>
    <t>204694</t>
  </si>
  <si>
    <t>132556</t>
  </si>
  <si>
    <t>204706</t>
  </si>
  <si>
    <t>80MG TBL FLM 90</t>
  </si>
  <si>
    <t>ATORVASTATIN A AMLODIPIN</t>
  </si>
  <si>
    <t>101172</t>
  </si>
  <si>
    <t>CADUET</t>
  </si>
  <si>
    <t>5MG/10MG TBL FLM 90</t>
  </si>
  <si>
    <t>30543</t>
  </si>
  <si>
    <t>5MG/10MG TBL FLM 30</t>
  </si>
  <si>
    <t>BETAHISTIN</t>
  </si>
  <si>
    <t>215566</t>
  </si>
  <si>
    <t>BETASERC 16</t>
  </si>
  <si>
    <t>16MG TBL NOB 60</t>
  </si>
  <si>
    <t>BETAMETHASON A ANTIBIOTIKA</t>
  </si>
  <si>
    <t>17170</t>
  </si>
  <si>
    <t>BELOGENT</t>
  </si>
  <si>
    <t>0,5MG/G+1MG/G CRM 30G</t>
  </si>
  <si>
    <t>139479</t>
  </si>
  <si>
    <t>BETAMED</t>
  </si>
  <si>
    <t>163141</t>
  </si>
  <si>
    <t>176914</t>
  </si>
  <si>
    <t>3801</t>
  </si>
  <si>
    <t>2,5MG TBL FLM 28</t>
  </si>
  <si>
    <t>47740</t>
  </si>
  <si>
    <t>94163</t>
  </si>
  <si>
    <t>CONCOR 10</t>
  </si>
  <si>
    <t>158716</t>
  </si>
  <si>
    <t>158711</t>
  </si>
  <si>
    <t>218835</t>
  </si>
  <si>
    <t>219840</t>
  </si>
  <si>
    <t>2,5MG TBL FLM 100</t>
  </si>
  <si>
    <t>219839</t>
  </si>
  <si>
    <t>BISOPROLOL A THIAZIDY</t>
  </si>
  <si>
    <t>13603</t>
  </si>
  <si>
    <t>LODOZ</t>
  </si>
  <si>
    <t>5MG/6,25MG TBL FLM 30</t>
  </si>
  <si>
    <t>13601</t>
  </si>
  <si>
    <t>2,5MG/6,25MG TBL FLM 30</t>
  </si>
  <si>
    <t>13605</t>
  </si>
  <si>
    <t>10MG/6,25MG TBL FLM 30</t>
  </si>
  <si>
    <t>CEFUROXIM</t>
  </si>
  <si>
    <t>169033</t>
  </si>
  <si>
    <t>XORIMAX</t>
  </si>
  <si>
    <t>500MG TBL FLM 16</t>
  </si>
  <si>
    <t>CINARIZIN</t>
  </si>
  <si>
    <t>99886</t>
  </si>
  <si>
    <t>CINARIZIN LEK</t>
  </si>
  <si>
    <t>25MG TBL NOB 50</t>
  </si>
  <si>
    <t>CITALOPRAM</t>
  </si>
  <si>
    <t>230409</t>
  </si>
  <si>
    <t>CITALEC 10 ZENTIVA</t>
  </si>
  <si>
    <t>26331</t>
  </si>
  <si>
    <t>83318</t>
  </si>
  <si>
    <t>0,125MG TBL NOB 30</t>
  </si>
  <si>
    <t>DIKLOFENAK</t>
  </si>
  <si>
    <t>75632</t>
  </si>
  <si>
    <t>DICLOFENAC AL RETARD</t>
  </si>
  <si>
    <t>100MG TBL PRO 50</t>
  </si>
  <si>
    <t>202789</t>
  </si>
  <si>
    <t>VERAL</t>
  </si>
  <si>
    <t>10MG/G GEL 50G II</t>
  </si>
  <si>
    <t>132908</t>
  </si>
  <si>
    <t>230583</t>
  </si>
  <si>
    <t>500MG TBL FLM 180</t>
  </si>
  <si>
    <t>107794</t>
  </si>
  <si>
    <t>45215</t>
  </si>
  <si>
    <t>4MG TBL NOB 30</t>
  </si>
  <si>
    <t>235193</t>
  </si>
  <si>
    <t>DOXAZOSIN MYLAN</t>
  </si>
  <si>
    <t>4MG TBL PRO 98</t>
  </si>
  <si>
    <t>DRASLÍK</t>
  </si>
  <si>
    <t>88356</t>
  </si>
  <si>
    <t>CARDILAN</t>
  </si>
  <si>
    <t>0,175G/0,175G TBL NOB 100</t>
  </si>
  <si>
    <t>EPLERENON</t>
  </si>
  <si>
    <t>85265</t>
  </si>
  <si>
    <t>INSPRA</t>
  </si>
  <si>
    <t>50MG TBL FLM 30X1</t>
  </si>
  <si>
    <t>92757</t>
  </si>
  <si>
    <t>300MG CPS DUR 10</t>
  </si>
  <si>
    <t>147933</t>
  </si>
  <si>
    <t>40MG CPS ETD 90 I</t>
  </si>
  <si>
    <t>2961</t>
  </si>
  <si>
    <t>2,5MG TBL PRO 30</t>
  </si>
  <si>
    <t>225973</t>
  </si>
  <si>
    <t>FLUVASTATIN</t>
  </si>
  <si>
    <t>16055</t>
  </si>
  <si>
    <t>LESCOL XL</t>
  </si>
  <si>
    <t>80MG TBL PRO 28(2X14)</t>
  </si>
  <si>
    <t>GLIKLAZID</t>
  </si>
  <si>
    <t>139392</t>
  </si>
  <si>
    <t>DIAPREL MR</t>
  </si>
  <si>
    <t>60MG TBL RET 30</t>
  </si>
  <si>
    <t>GLIMEPIRID</t>
  </si>
  <si>
    <t>12026</t>
  </si>
  <si>
    <t>GLIMEPIRID SANDOZ</t>
  </si>
  <si>
    <t>12048</t>
  </si>
  <si>
    <t>2MG TBL NOB 120</t>
  </si>
  <si>
    <t>231</t>
  </si>
  <si>
    <t>NITROGLYCERIN-SLOVAKOFARMA</t>
  </si>
  <si>
    <t>0,5MG TBL SLG 20</t>
  </si>
  <si>
    <t>47478</t>
  </si>
  <si>
    <t>LORADUR MITE</t>
  </si>
  <si>
    <t>2,5MG/25MG TBL NOB 50</t>
  </si>
  <si>
    <t>76380</t>
  </si>
  <si>
    <t>RHEFLUIN</t>
  </si>
  <si>
    <t>CHOLEKALCIFEROL</t>
  </si>
  <si>
    <t>12023</t>
  </si>
  <si>
    <t>VIGANTOL</t>
  </si>
  <si>
    <t>0,5MG/ML POR GTT SOL 1X10ML</t>
  </si>
  <si>
    <t>CHONDROITIN-SULFÁT</t>
  </si>
  <si>
    <t>14821</t>
  </si>
  <si>
    <t>CONDROSULF</t>
  </si>
  <si>
    <t>800MG TBL FLM 30</t>
  </si>
  <si>
    <t>124416</t>
  </si>
  <si>
    <t>INDAPAMIDE ORION</t>
  </si>
  <si>
    <t>1,5MG TBL PRO 90</t>
  </si>
  <si>
    <t>120329</t>
  </si>
  <si>
    <t>1,5MG TBL PRO 100</t>
  </si>
  <si>
    <t>ISOSORBID-MONONITRÁT</t>
  </si>
  <si>
    <t>21795</t>
  </si>
  <si>
    <t>MONOTAB SR</t>
  </si>
  <si>
    <t>100MG TBL PRO 100(10X10)</t>
  </si>
  <si>
    <t>207960</t>
  </si>
  <si>
    <t>100MG TBL PRO 50(5X10)</t>
  </si>
  <si>
    <t>IVABRADIN</t>
  </si>
  <si>
    <t>25974</t>
  </si>
  <si>
    <t>PROCORALAN</t>
  </si>
  <si>
    <t>7,5MG TBL FLM 112 KAL</t>
  </si>
  <si>
    <t>25978</t>
  </si>
  <si>
    <t>7,5MG TBL FLM 56 KAL</t>
  </si>
  <si>
    <t>Jiná</t>
  </si>
  <si>
    <t>223400</t>
  </si>
  <si>
    <t>Jiný</t>
  </si>
  <si>
    <t>171539</t>
  </si>
  <si>
    <t>8MG TBL NOB 28</t>
  </si>
  <si>
    <t>171547</t>
  </si>
  <si>
    <t>16MG TBL NOB 28</t>
  </si>
  <si>
    <t>KANDESARTAN A DIURETIKA</t>
  </si>
  <si>
    <t>158993</t>
  </si>
  <si>
    <t>CANCOMBINO</t>
  </si>
  <si>
    <t>16MG/12,5MG TBL NOB 28 I</t>
  </si>
  <si>
    <t>171575</t>
  </si>
  <si>
    <t>CARZAP HCT</t>
  </si>
  <si>
    <t>16MG/12,5MG TBL NOB 90</t>
  </si>
  <si>
    <t>183377</t>
  </si>
  <si>
    <t>32MG/12,5MG TBL NOB 28</t>
  </si>
  <si>
    <t>171571</t>
  </si>
  <si>
    <t>16MG/12,5MG TBL NOB 28</t>
  </si>
  <si>
    <t>KARBAMAZEPIN</t>
  </si>
  <si>
    <t>71954</t>
  </si>
  <si>
    <t>TIMONIL 150 RETARD</t>
  </si>
  <si>
    <t>150MG TBL PRO 50</t>
  </si>
  <si>
    <t>102608</t>
  </si>
  <si>
    <t>CARVESAN</t>
  </si>
  <si>
    <t>25MG TBL NOB 30</t>
  </si>
  <si>
    <t>102612</t>
  </si>
  <si>
    <t>216199</t>
  </si>
  <si>
    <t>169252</t>
  </si>
  <si>
    <t>149483</t>
  </si>
  <si>
    <t>75MG TBL FLM 56</t>
  </si>
  <si>
    <t>KLOTRIMAZOL</t>
  </si>
  <si>
    <t>16895</t>
  </si>
  <si>
    <t>IMAZOL KRÉMPASTA</t>
  </si>
  <si>
    <t>10MG/G DRM PST 1X30G</t>
  </si>
  <si>
    <t>KODEIN</t>
  </si>
  <si>
    <t>56992</t>
  </si>
  <si>
    <t>CODEIN SLOVAKOFARMA</t>
  </si>
  <si>
    <t>15MG TBL NOB 10</t>
  </si>
  <si>
    <t>KOMPLEX ŽELEZA S ISOMALTOSOU A KYSELINA LISTOVÁ</t>
  </si>
  <si>
    <t>16593</t>
  </si>
  <si>
    <t>MALTOFER FOL TABLETY</t>
  </si>
  <si>
    <t>100MG/0,35MG TBL MND 30</t>
  </si>
  <si>
    <t>KYANOKOBALAMIN</t>
  </si>
  <si>
    <t>643</t>
  </si>
  <si>
    <t>VITAMIN B12 LÉČIVA</t>
  </si>
  <si>
    <t>1000MCG INJ SOL 5X1ML</t>
  </si>
  <si>
    <t>155782</t>
  </si>
  <si>
    <t>100MG/50MG TBL NOB 100</t>
  </si>
  <si>
    <t>KYSELINA LISTOVÁ</t>
  </si>
  <si>
    <t>76064</t>
  </si>
  <si>
    <t>ACIDUM FOLICUM LÉČIVA</t>
  </si>
  <si>
    <t>10MG TBL OBD 30</t>
  </si>
  <si>
    <t>KYSELINA URSODEOXYCHOLOVÁ</t>
  </si>
  <si>
    <t>97864</t>
  </si>
  <si>
    <t>URSOSAN</t>
  </si>
  <si>
    <t>250MG CPS DUR 50 I</t>
  </si>
  <si>
    <t>KYSELINA VALPROOVÁ</t>
  </si>
  <si>
    <t>44997</t>
  </si>
  <si>
    <t>DEPAKINE CHRONO 500 MG SÉCABLE</t>
  </si>
  <si>
    <t>500MG TBL RET 100</t>
  </si>
  <si>
    <t>LACIDIPIN</t>
  </si>
  <si>
    <t>47670</t>
  </si>
  <si>
    <t>LACIPIL</t>
  </si>
  <si>
    <t>4MG TBL FLM 28</t>
  </si>
  <si>
    <t>LANSOPRAZOL</t>
  </si>
  <si>
    <t>17122</t>
  </si>
  <si>
    <t>LANZUL</t>
  </si>
  <si>
    <t>30MG CPS DUR 56</t>
  </si>
  <si>
    <t>LERKANIDIPIN</t>
  </si>
  <si>
    <t>169629</t>
  </si>
  <si>
    <t>KAPIDIN</t>
  </si>
  <si>
    <t>10MG TBL FLM 100 II</t>
  </si>
  <si>
    <t>216532</t>
  </si>
  <si>
    <t>ZENARO</t>
  </si>
  <si>
    <t>5MG TBL FLM 90 IV</t>
  </si>
  <si>
    <t>114065</t>
  </si>
  <si>
    <t>50MG TBL FLM 30 II</t>
  </si>
  <si>
    <t>13892</t>
  </si>
  <si>
    <t>50MG TBL FLM 30 I</t>
  </si>
  <si>
    <t>13894</t>
  </si>
  <si>
    <t>50MG TBL FLM 90 I</t>
  </si>
  <si>
    <t>15316</t>
  </si>
  <si>
    <t>50MG/12,5MG TBL FLM 30</t>
  </si>
  <si>
    <t>MAGNESIUM-LAKTÁT</t>
  </si>
  <si>
    <t>17992</t>
  </si>
  <si>
    <t>MAGNESII LACTICI 0,5 TBL. MEDICAMENTA</t>
  </si>
  <si>
    <t>0,5G TBL NOB 100</t>
  </si>
  <si>
    <t>MEFENOXALON</t>
  </si>
  <si>
    <t>3645</t>
  </si>
  <si>
    <t>DIMEXOL</t>
  </si>
  <si>
    <t>MELATONIN</t>
  </si>
  <si>
    <t>29957</t>
  </si>
  <si>
    <t>CIRCADIN</t>
  </si>
  <si>
    <t>2MG TBL PRO 21</t>
  </si>
  <si>
    <t>METFORMIN</t>
  </si>
  <si>
    <t>23746</t>
  </si>
  <si>
    <t>GLUCOPHAGE XR</t>
  </si>
  <si>
    <t>500MG TBL PRO 30</t>
  </si>
  <si>
    <t>23797</t>
  </si>
  <si>
    <t>GLUCOPHAGE</t>
  </si>
  <si>
    <t>1000MG TBL FLM 60</t>
  </si>
  <si>
    <t>191922</t>
  </si>
  <si>
    <t>SIOFOR</t>
  </si>
  <si>
    <t>132576</t>
  </si>
  <si>
    <t>850MG TBL FLM 120</t>
  </si>
  <si>
    <t>208204</t>
  </si>
  <si>
    <t>500MG TBL FLM 60 II</t>
  </si>
  <si>
    <t>208206</t>
  </si>
  <si>
    <t>850MG TBL FLM 120 II</t>
  </si>
  <si>
    <t>207953</t>
  </si>
  <si>
    <t>METFORMIN ZENTIVA</t>
  </si>
  <si>
    <t>850MG TBL FLM 60</t>
  </si>
  <si>
    <t>235443</t>
  </si>
  <si>
    <t>METFORMIN MYLAN</t>
  </si>
  <si>
    <t>125516</t>
  </si>
  <si>
    <t>APO-METOPROLOL 50</t>
  </si>
  <si>
    <t>50MG TBL NOB 100</t>
  </si>
  <si>
    <t>32225</t>
  </si>
  <si>
    <t>25MG TBL PRO 28</t>
  </si>
  <si>
    <t>49941</t>
  </si>
  <si>
    <t>58038</t>
  </si>
  <si>
    <t>50MG TBL PRO 100</t>
  </si>
  <si>
    <t>58041</t>
  </si>
  <si>
    <t>231687</t>
  </si>
  <si>
    <t>METRONIDAZOL</t>
  </si>
  <si>
    <t>2430</t>
  </si>
  <si>
    <t>ENTIZOL</t>
  </si>
  <si>
    <t>500MG VAG TBL 10</t>
  </si>
  <si>
    <t>MOLSIDOMIN</t>
  </si>
  <si>
    <t>76155</t>
  </si>
  <si>
    <t>CORVATON FORTE</t>
  </si>
  <si>
    <t>1017</t>
  </si>
  <si>
    <t>0,4MG TBL FLM 100</t>
  </si>
  <si>
    <t>MUPIROCIN</t>
  </si>
  <si>
    <t>90778</t>
  </si>
  <si>
    <t>BACTROBAN</t>
  </si>
  <si>
    <t>20MG/G UNG 15G</t>
  </si>
  <si>
    <t>213490</t>
  </si>
  <si>
    <t>9500IU/ML INJ SOL ISP 10X1ML</t>
  </si>
  <si>
    <t>213485</t>
  </si>
  <si>
    <t>9500IU/ML INJ SOL ISP 10X0,8ML</t>
  </si>
  <si>
    <t>NEBIVOLOL</t>
  </si>
  <si>
    <t>53761</t>
  </si>
  <si>
    <t>NEBILET</t>
  </si>
  <si>
    <t>5MG TBL NOB 28</t>
  </si>
  <si>
    <t>112572</t>
  </si>
  <si>
    <t>NEBIVOLOL SANDOZ</t>
  </si>
  <si>
    <t>213939</t>
  </si>
  <si>
    <t>115318</t>
  </si>
  <si>
    <t>119513</t>
  </si>
  <si>
    <t>20MG CPS ETD 98</t>
  </si>
  <si>
    <t>122114</t>
  </si>
  <si>
    <t>20MG CPS ETD 100</t>
  </si>
  <si>
    <t>109415</t>
  </si>
  <si>
    <t>NOLPAZA</t>
  </si>
  <si>
    <t>40MG TBL ENT 84</t>
  </si>
  <si>
    <t>116439</t>
  </si>
  <si>
    <t>APO-PANTO</t>
  </si>
  <si>
    <t>40MG TBL ENT 100</t>
  </si>
  <si>
    <t>160379</t>
  </si>
  <si>
    <t>PANTOMYL</t>
  </si>
  <si>
    <t>180476</t>
  </si>
  <si>
    <t>PANTOPRAZOLE ZENTIVA</t>
  </si>
  <si>
    <t>20MG TBL ENT 28</t>
  </si>
  <si>
    <t>101233</t>
  </si>
  <si>
    <t>PRESTARIUM NEO FORTE</t>
  </si>
  <si>
    <t>10MG TBL FLM 90(3X30)</t>
  </si>
  <si>
    <t>120796</t>
  </si>
  <si>
    <t>APO-PERINDO</t>
  </si>
  <si>
    <t>4MG TBL NOB 100</t>
  </si>
  <si>
    <t>85156</t>
  </si>
  <si>
    <t>85159</t>
  </si>
  <si>
    <t>187809</t>
  </si>
  <si>
    <t>TONARSSA</t>
  </si>
  <si>
    <t>8MG/5MG TBL NOB 90</t>
  </si>
  <si>
    <t>206184</t>
  </si>
  <si>
    <t>PRIAMLO</t>
  </si>
  <si>
    <t>4MG/5MG TBL NOB 30</t>
  </si>
  <si>
    <t>206185</t>
  </si>
  <si>
    <t>4MG/5MG TBL NOB 90</t>
  </si>
  <si>
    <t>178624</t>
  </si>
  <si>
    <t>VIDONORM</t>
  </si>
  <si>
    <t>4MG/10MG TBL NOB 30</t>
  </si>
  <si>
    <t>122685</t>
  </si>
  <si>
    <t>5MG/1,25MG TBL FLM 30</t>
  </si>
  <si>
    <t>126031</t>
  </si>
  <si>
    <t>PRENEWEL</t>
  </si>
  <si>
    <t>4MG/1,25MG TBL NOB 30 II</t>
  </si>
  <si>
    <t>126035</t>
  </si>
  <si>
    <t>4MG/1,25MG TBL NOB 90 II</t>
  </si>
  <si>
    <t>PIRACETAM</t>
  </si>
  <si>
    <t>66648</t>
  </si>
  <si>
    <t>PIRACETAM AL 800</t>
  </si>
  <si>
    <t>800MG TBL FLM 100</t>
  </si>
  <si>
    <t>53536</t>
  </si>
  <si>
    <t>PROPAFENON AL 150</t>
  </si>
  <si>
    <t>59942</t>
  </si>
  <si>
    <t>150MG TBL FLM 50</t>
  </si>
  <si>
    <t>215904</t>
  </si>
  <si>
    <t>58838</t>
  </si>
  <si>
    <t>300MG TBL FLM 50</t>
  </si>
  <si>
    <t>53535</t>
  </si>
  <si>
    <t>235815</t>
  </si>
  <si>
    <t>56972</t>
  </si>
  <si>
    <t>1,25MG TBL NOB 20</t>
  </si>
  <si>
    <t>56981</t>
  </si>
  <si>
    <t>56983</t>
  </si>
  <si>
    <t>23965</t>
  </si>
  <si>
    <t>AMPRILAN</t>
  </si>
  <si>
    <t>125561</t>
  </si>
  <si>
    <t>ACESIAL</t>
  </si>
  <si>
    <t>224841</t>
  </si>
  <si>
    <t>5MG/25MG TBL NOB 50</t>
  </si>
  <si>
    <t>RIVAROXABAN</t>
  </si>
  <si>
    <t>168904</t>
  </si>
  <si>
    <t>XARELTO</t>
  </si>
  <si>
    <t>20MG TBL FLM 98 II</t>
  </si>
  <si>
    <t>168899</t>
  </si>
  <si>
    <t>15MG TBL FLM 98 II</t>
  </si>
  <si>
    <t>148070</t>
  </si>
  <si>
    <t>162083</t>
  </si>
  <si>
    <t>250MG CPS DUR 50</t>
  </si>
  <si>
    <t>SALBUTAMOL</t>
  </si>
  <si>
    <t>31934</t>
  </si>
  <si>
    <t>VENTOLIN INHALER N</t>
  </si>
  <si>
    <t>100MCG/DÁV INH SUS PSS 200DÁV</t>
  </si>
  <si>
    <t>125077</t>
  </si>
  <si>
    <t>APO-SIMVA</t>
  </si>
  <si>
    <t>235635</t>
  </si>
  <si>
    <t>13257</t>
  </si>
  <si>
    <t>CORSIM</t>
  </si>
  <si>
    <t>SIMVASTATIN A EZETIMIB</t>
  </si>
  <si>
    <t>202409</t>
  </si>
  <si>
    <t>INEGY</t>
  </si>
  <si>
    <t>10MG/10MG TBL NOB 98</t>
  </si>
  <si>
    <t>SÍRAN ŽELEZNATÝ</t>
  </si>
  <si>
    <t>14712</t>
  </si>
  <si>
    <t>TARDYFERON</t>
  </si>
  <si>
    <t>80MG TBL RET 100 I</t>
  </si>
  <si>
    <t>SODNÁ SŮL METAMIZOLU</t>
  </si>
  <si>
    <t>55823</t>
  </si>
  <si>
    <t>NOVALGIN</t>
  </si>
  <si>
    <t>500MG TBL FLM 20</t>
  </si>
  <si>
    <t>46754</t>
  </si>
  <si>
    <t>100MG CPS DUR 30</t>
  </si>
  <si>
    <t>57339</t>
  </si>
  <si>
    <t>3378</t>
  </si>
  <si>
    <t>100MG/20MG TBL NOB 20</t>
  </si>
  <si>
    <t>SULODEXID</t>
  </si>
  <si>
    <t>96118</t>
  </si>
  <si>
    <t>VESSEL DUE F</t>
  </si>
  <si>
    <t>250SU CPS MOL 50</t>
  </si>
  <si>
    <t>173401</t>
  </si>
  <si>
    <t>250SU CPS MOL 120</t>
  </si>
  <si>
    <t>173400</t>
  </si>
  <si>
    <t>250SU CPS MOL 60</t>
  </si>
  <si>
    <t>225450</t>
  </si>
  <si>
    <t>TAMSULOSIN</t>
  </si>
  <si>
    <t>101293</t>
  </si>
  <si>
    <t>TAMSULOSIN HCL SANDOZ 0,4</t>
  </si>
  <si>
    <t>0,4MG CPS RDR 30</t>
  </si>
  <si>
    <t>159920</t>
  </si>
  <si>
    <t>TAMSULOSIN HCL TEVA</t>
  </si>
  <si>
    <t>0,4MG TBL PRO 100</t>
  </si>
  <si>
    <t>152959</t>
  </si>
  <si>
    <t>TEZEO</t>
  </si>
  <si>
    <t>80MG TBL NOB 90</t>
  </si>
  <si>
    <t>152957</t>
  </si>
  <si>
    <t>40MG TBL NOB 90</t>
  </si>
  <si>
    <t>169727</t>
  </si>
  <si>
    <t>206208</t>
  </si>
  <si>
    <t>TEZEFORT</t>
  </si>
  <si>
    <t>80MG/5MG TBL NOB 90</t>
  </si>
  <si>
    <t>189688</t>
  </si>
  <si>
    <t>TEZEO HCT</t>
  </si>
  <si>
    <t>80MG/12,5MG TBL NOB 90</t>
  </si>
  <si>
    <t>189691</t>
  </si>
  <si>
    <t>80MG/25MG TBL NOB 28</t>
  </si>
  <si>
    <t>189684</t>
  </si>
  <si>
    <t>190852</t>
  </si>
  <si>
    <t>TELMISARTAN/HYDROCHLOROTHIAZIDE LICONSA</t>
  </si>
  <si>
    <t>THEOFYLIN</t>
  </si>
  <si>
    <t>44303</t>
  </si>
  <si>
    <t>EUPHYLLIN CR N 100</t>
  </si>
  <si>
    <t>100MG CPS PRO 50</t>
  </si>
  <si>
    <t>TIAPRID</t>
  </si>
  <si>
    <t>48578</t>
  </si>
  <si>
    <t>TIAPRIDAL</t>
  </si>
  <si>
    <t>TOLPERISON</t>
  </si>
  <si>
    <t>57525</t>
  </si>
  <si>
    <t>MYDOCALM</t>
  </si>
  <si>
    <t>150MG TBL FLM 30</t>
  </si>
  <si>
    <t>54094</t>
  </si>
  <si>
    <t>TRITTICO AC 75</t>
  </si>
  <si>
    <t>75MG TBL RET 30</t>
  </si>
  <si>
    <t>VALSARTAN</t>
  </si>
  <si>
    <t>125598</t>
  </si>
  <si>
    <t>VALSACOR</t>
  </si>
  <si>
    <t>160MG TBL FLM 84</t>
  </si>
  <si>
    <t>163192</t>
  </si>
  <si>
    <t>VALZAP</t>
  </si>
  <si>
    <t>80MG TBL FLM 28</t>
  </si>
  <si>
    <t>125589</t>
  </si>
  <si>
    <t>134292</t>
  </si>
  <si>
    <t>160MG/25MG TBL FLM 28</t>
  </si>
  <si>
    <t>VERAPAMIL</t>
  </si>
  <si>
    <t>215965</t>
  </si>
  <si>
    <t>ISOPTIN SR</t>
  </si>
  <si>
    <t>240MG TBL PRO 100</t>
  </si>
  <si>
    <t>VINPOCETIN</t>
  </si>
  <si>
    <t>10253</t>
  </si>
  <si>
    <t>CAVINTON FORTE</t>
  </si>
  <si>
    <t>94113</t>
  </si>
  <si>
    <t>WARFARIN ORION</t>
  </si>
  <si>
    <t>3MG TBL NOB 100</t>
  </si>
  <si>
    <t>146899</t>
  </si>
  <si>
    <t>10MG TBL FLM 50</t>
  </si>
  <si>
    <t>135900</t>
  </si>
  <si>
    <t>ZOLPIDEM ORION</t>
  </si>
  <si>
    <t>MAGNESIUM-OROTÁT</t>
  </si>
  <si>
    <t>32889</t>
  </si>
  <si>
    <t>MAGNEROT</t>
  </si>
  <si>
    <t>500MG TBL NOB 100 I</t>
  </si>
  <si>
    <t>193747</t>
  </si>
  <si>
    <t>5MG TBL FLM 168</t>
  </si>
  <si>
    <t>TAMSULOSIN A SOLIFENACIN</t>
  </si>
  <si>
    <t>197787</t>
  </si>
  <si>
    <t>URIZIA</t>
  </si>
  <si>
    <t>6MG/0,4MG TBL RET 100</t>
  </si>
  <si>
    <t>220631</t>
  </si>
  <si>
    <t>4MG/1,25MG/5MG TBL NOB 90</t>
  </si>
  <si>
    <t>220640</t>
  </si>
  <si>
    <t>8MG/2,5MG/10MG TBL NOB 90</t>
  </si>
  <si>
    <t>220629</t>
  </si>
  <si>
    <t>4MG/1,25MG/5MG TBL NOB 30</t>
  </si>
  <si>
    <t>220638</t>
  </si>
  <si>
    <t>8MG/2,5MG/10MG TBL NOB 30</t>
  </si>
  <si>
    <t>166759</t>
  </si>
  <si>
    <t>50MG TBL FLM 40(4X10)</t>
  </si>
  <si>
    <t>KANDESARTAN A AMLODIPIN</t>
  </si>
  <si>
    <t>195474</t>
  </si>
  <si>
    <t>CARAMLO</t>
  </si>
  <si>
    <t>8MG/5MG TBL NOB 28</t>
  </si>
  <si>
    <t>204762</t>
  </si>
  <si>
    <t>10MG/40MG TBL FLM 30</t>
  </si>
  <si>
    <t>TRAMADOL A PARACETAMOL</t>
  </si>
  <si>
    <t>132872</t>
  </si>
  <si>
    <t>ZALDIAR</t>
  </si>
  <si>
    <t>37,5MG/325MG TBL FLM 30</t>
  </si>
  <si>
    <t>209040</t>
  </si>
  <si>
    <t>49MG/51MG TBL FLM 56</t>
  </si>
  <si>
    <t>213261</t>
  </si>
  <si>
    <t>10MG/5MG TBL FLM 30</t>
  </si>
  <si>
    <t>MULTIENZYMOVÉ PŘÍPRAVKY (LIPASA, PROTEASA APOD.)</t>
  </si>
  <si>
    <t>215168</t>
  </si>
  <si>
    <t>KREON 10 000</t>
  </si>
  <si>
    <t>10000U CPS ETD 50</t>
  </si>
  <si>
    <t>147454</t>
  </si>
  <si>
    <t>88MCG TBL NOB 100 II</t>
  </si>
  <si>
    <t>147458</t>
  </si>
  <si>
    <t>112MCG TBL NOB 100 II</t>
  </si>
  <si>
    <t>169714</t>
  </si>
  <si>
    <t>125MCG TBL NOB 100</t>
  </si>
  <si>
    <t>172044</t>
  </si>
  <si>
    <t>150MCG TBL NOB 100</t>
  </si>
  <si>
    <t>184245</t>
  </si>
  <si>
    <t>75MCG TBL NOB 100</t>
  </si>
  <si>
    <t>46694</t>
  </si>
  <si>
    <t>125MCG TBL NOB 100 II</t>
  </si>
  <si>
    <t>69189</t>
  </si>
  <si>
    <t>50MCG TBL NOB 100 II</t>
  </si>
  <si>
    <t>97186</t>
  </si>
  <si>
    <t>100MCG TBL NOB 100 I</t>
  </si>
  <si>
    <t>JINANOVÝ LIST</t>
  </si>
  <si>
    <t>130502</t>
  </si>
  <si>
    <t>TEBOKAN</t>
  </si>
  <si>
    <t>120MG TBL FLM 30</t>
  </si>
  <si>
    <t>ROSUVASTATIN A EZETIMIB</t>
  </si>
  <si>
    <t>224298</t>
  </si>
  <si>
    <t>ROSUVASTATIN/EZETIMIBE TEVA</t>
  </si>
  <si>
    <t>20MG/10MG TBL NOB 90</t>
  </si>
  <si>
    <t>EDOXABAN</t>
  </si>
  <si>
    <t>210612</t>
  </si>
  <si>
    <t>LIXIANA</t>
  </si>
  <si>
    <t>30MG TBL FLM 30</t>
  </si>
  <si>
    <t>*1005</t>
  </si>
  <si>
    <t>*2049</t>
  </si>
  <si>
    <t>Kompresní punčochy a návleky</t>
  </si>
  <si>
    <t>45763</t>
  </si>
  <si>
    <t>PUNČOCHY KOMPRESNÍ LÝTKOVÉ II.K.T.</t>
  </si>
  <si>
    <t>MAXIS B/BRILANT/ A-D</t>
  </si>
  <si>
    <t>45765</t>
  </si>
  <si>
    <t>PUNČOCHY KOMPRESNÍ STEHENNÍ II.K.T.</t>
  </si>
  <si>
    <t>MAXIS B /BRILANT/ A-G SAMODRŽÍCÍ S KRAJKOU</t>
  </si>
  <si>
    <t>45483</t>
  </si>
  <si>
    <t>MAXIS MICRO A-D</t>
  </si>
  <si>
    <t>45764</t>
  </si>
  <si>
    <t>MAXIS B /BRILANT/ A-G SAMODRŽÍCÍ S LEMEM</t>
  </si>
  <si>
    <t>45771</t>
  </si>
  <si>
    <t>MAXIS B /MICRO/ A-G</t>
  </si>
  <si>
    <t>ALPRAZOLAM</t>
  </si>
  <si>
    <t>6618</t>
  </si>
  <si>
    <t>NEUROL</t>
  </si>
  <si>
    <t>0,5MG TBL NOB 30</t>
  </si>
  <si>
    <t>125060</t>
  </si>
  <si>
    <t>APO-AMLO</t>
  </si>
  <si>
    <t>176166</t>
  </si>
  <si>
    <t>AMLODIPIN MYLAN</t>
  </si>
  <si>
    <t>176183</t>
  </si>
  <si>
    <t>10MG TBL NOB 100</t>
  </si>
  <si>
    <t>ATENOLOL</t>
  </si>
  <si>
    <t>58661</t>
  </si>
  <si>
    <t>ATENOLOL AL 25</t>
  </si>
  <si>
    <t>148309</t>
  </si>
  <si>
    <t>93016</t>
  </si>
  <si>
    <t>50309</t>
  </si>
  <si>
    <t>10MG TBL FLM 30X1</t>
  </si>
  <si>
    <t>132989</t>
  </si>
  <si>
    <t>225132</t>
  </si>
  <si>
    <t>ATORVASTATIN ACTAVIS</t>
  </si>
  <si>
    <t>208605</t>
  </si>
  <si>
    <t>102684</t>
  </si>
  <si>
    <t>BETAHISTIN ACTAVIS</t>
  </si>
  <si>
    <t>176348</t>
  </si>
  <si>
    <t>BISOPROLOL VITABALANS</t>
  </si>
  <si>
    <t>5MG TBL NOB 30 I</t>
  </si>
  <si>
    <t>99600</t>
  </si>
  <si>
    <t>17425</t>
  </si>
  <si>
    <t>17431</t>
  </si>
  <si>
    <t>CITALEC 20 ZENTIVA</t>
  </si>
  <si>
    <t>89025</t>
  </si>
  <si>
    <t>DICLOFENAC AL 50</t>
  </si>
  <si>
    <t>50MG TBL ENT 50</t>
  </si>
  <si>
    <t>132647</t>
  </si>
  <si>
    <t>230582</t>
  </si>
  <si>
    <t>94167</t>
  </si>
  <si>
    <t>PLENDIL ER</t>
  </si>
  <si>
    <t>10MG TBL PRO 30 I</t>
  </si>
  <si>
    <t>207098</t>
  </si>
  <si>
    <t>267MG CPS DUR 30</t>
  </si>
  <si>
    <t>IBUPROFEN</t>
  </si>
  <si>
    <t>125526</t>
  </si>
  <si>
    <t>APO-IBUPROFEN</t>
  </si>
  <si>
    <t>400MG TBL FLM 100</t>
  </si>
  <si>
    <t>191880</t>
  </si>
  <si>
    <t>2,5MG TBL NOB 100</t>
  </si>
  <si>
    <t>ISOSORBID-DINITRÁT</t>
  </si>
  <si>
    <t>85719</t>
  </si>
  <si>
    <t>ISOKET SPRAY</t>
  </si>
  <si>
    <t>1,25MG/DÁV SLG SPR SOL 1X15ML</t>
  </si>
  <si>
    <t>21793</t>
  </si>
  <si>
    <t>100MG TBL PRO 20(2X10)</t>
  </si>
  <si>
    <t>21794</t>
  </si>
  <si>
    <t>KAPTOPRIL</t>
  </si>
  <si>
    <t>31385</t>
  </si>
  <si>
    <t>TENSIOMIN</t>
  </si>
  <si>
    <t>12,5MG TBL NOB 30</t>
  </si>
  <si>
    <t>102600</t>
  </si>
  <si>
    <t>6,25MG TBL NOB 100</t>
  </si>
  <si>
    <t>84587</t>
  </si>
  <si>
    <t>25MG TBL NOB 90</t>
  </si>
  <si>
    <t>225180</t>
  </si>
  <si>
    <t>CLOPIDOGREL STADA</t>
  </si>
  <si>
    <t>75MG TBL FLM 30 III</t>
  </si>
  <si>
    <t>163425</t>
  </si>
  <si>
    <t>ASPIRIN PROTECT 100</t>
  </si>
  <si>
    <t>100MG TBL ENT 50</t>
  </si>
  <si>
    <t>223519</t>
  </si>
  <si>
    <t>ASPIRIN PROTECT</t>
  </si>
  <si>
    <t>100MG TBL ENT 98</t>
  </si>
  <si>
    <t>12354</t>
  </si>
  <si>
    <t>SIOFOR 500</t>
  </si>
  <si>
    <t>500MG TBL FLM 120 I</t>
  </si>
  <si>
    <t>12356</t>
  </si>
  <si>
    <t>SIOFOR 850</t>
  </si>
  <si>
    <t>850MG TBL FLM 120 I</t>
  </si>
  <si>
    <t>56503</t>
  </si>
  <si>
    <t>500MG TBL FLM 60 I</t>
  </si>
  <si>
    <t>203988</t>
  </si>
  <si>
    <t>METOPROLOL MYLAN</t>
  </si>
  <si>
    <t>230590</t>
  </si>
  <si>
    <t>CYNT 0,2</t>
  </si>
  <si>
    <t>0,2MG TBL FLM 30 I</t>
  </si>
  <si>
    <t>49123</t>
  </si>
  <si>
    <t>PENTOXIFYLIN</t>
  </si>
  <si>
    <t>20028</t>
  </si>
  <si>
    <t>AGAPURIN SR 400</t>
  </si>
  <si>
    <t>400MG TBL PRO 100</t>
  </si>
  <si>
    <t>101227</t>
  </si>
  <si>
    <t>124115</t>
  </si>
  <si>
    <t>10MG/5MG TBL NOB 30</t>
  </si>
  <si>
    <t>124119</t>
  </si>
  <si>
    <t>10MG/5MG TBL NOB 90(3X30)</t>
  </si>
  <si>
    <t>124129</t>
  </si>
  <si>
    <t>10MG/10MG TBL NOB 30</t>
  </si>
  <si>
    <t>124133</t>
  </si>
  <si>
    <t>10MG/10MG TBL NOB 90(3X30)</t>
  </si>
  <si>
    <t>124107</t>
  </si>
  <si>
    <t>5MG/10MG TBL NOB 120(4X30)</t>
  </si>
  <si>
    <t>99309</t>
  </si>
  <si>
    <t>173892</t>
  </si>
  <si>
    <t>ROSUVASTATIN ACCORD</t>
  </si>
  <si>
    <t>SOTALOL</t>
  </si>
  <si>
    <t>49014</t>
  </si>
  <si>
    <t>SOTAHEXAL 80</t>
  </si>
  <si>
    <t>80MG TBL NOB 100</t>
  </si>
  <si>
    <t>158198</t>
  </si>
  <si>
    <t>173562</t>
  </si>
  <si>
    <t>40MG/5MG TBL NOB 28</t>
  </si>
  <si>
    <t>172293</t>
  </si>
  <si>
    <t>TRIMETAZIDIN MYLAN</t>
  </si>
  <si>
    <t>35MG TBL PRO 60 III</t>
  </si>
  <si>
    <t>172294</t>
  </si>
  <si>
    <t>35MG TBL PRO 60 IV</t>
  </si>
  <si>
    <t>159760</t>
  </si>
  <si>
    <t>35MG TBL PRO 60 II</t>
  </si>
  <si>
    <t>215600</t>
  </si>
  <si>
    <t>VEROGALID ER</t>
  </si>
  <si>
    <t>233479</t>
  </si>
  <si>
    <t>233478</t>
  </si>
  <si>
    <t>240MG TBL PRO 30</t>
  </si>
  <si>
    <t>168327</t>
  </si>
  <si>
    <t>2,5MG TBL FLM 60</t>
  </si>
  <si>
    <t>210108</t>
  </si>
  <si>
    <t>168328</t>
  </si>
  <si>
    <t>2,5MG TBL FLM 60X1</t>
  </si>
  <si>
    <t>190963</t>
  </si>
  <si>
    <t>5MG/1,25MG/10MG TBL FLM 30</t>
  </si>
  <si>
    <t>190965</t>
  </si>
  <si>
    <t>5MG/1,25MG/10MG TBL FLM 90(3X30)</t>
  </si>
  <si>
    <t>46692</t>
  </si>
  <si>
    <t>75MCG TBL NOB 100 II</t>
  </si>
  <si>
    <t>214572</t>
  </si>
  <si>
    <t>40MG TBL ENT 90</t>
  </si>
  <si>
    <t>SALMETEROL A FLUTIKASON</t>
  </si>
  <si>
    <t>203820</t>
  </si>
  <si>
    <t>FULLHALE</t>
  </si>
  <si>
    <t>25MCG/125MCG/DÁV INH SUS PSS 1X120DÁV</t>
  </si>
  <si>
    <t>MEBENDAZOL</t>
  </si>
  <si>
    <t>122198</t>
  </si>
  <si>
    <t>VERMOX</t>
  </si>
  <si>
    <t>100MG TBL NOB 6</t>
  </si>
  <si>
    <t>Ambulance - tělovýchovné lékařství</t>
  </si>
  <si>
    <t>Ambulance-tělovýchovné lékařství</t>
  </si>
  <si>
    <t>Ambulance kardiologická</t>
  </si>
  <si>
    <t>P</t>
  </si>
  <si>
    <t>Preskripce a záchyt receptů a poukazů - orientační přehled</t>
  </si>
  <si>
    <t>Přehled plnění pozitivního listu (PL) - 
   preskripce léčivých přípravků dle objemu Kč mimo PL</t>
  </si>
  <si>
    <t>C10AX09 - EZETIMIB</t>
  </si>
  <si>
    <t>C10AA05 - ATORVASTATIN</t>
  </si>
  <si>
    <t>C10AA07 - ROSUVASTATIN</t>
  </si>
  <si>
    <t>C01BC03 - PROPAFENON</t>
  </si>
  <si>
    <t>C09DA07 - TELMISARTAN A DIURETIKA</t>
  </si>
  <si>
    <t>C01EB15 - TRIMETAZIDIN</t>
  </si>
  <si>
    <t>C07AB07 - BISOPROLOL</t>
  </si>
  <si>
    <t>B01AC04 - KLOPIDOGREL</t>
  </si>
  <si>
    <t>C07AB05 - BETAXOLOL</t>
  </si>
  <si>
    <t>C08DA01 - VERAPAMIL</t>
  </si>
  <si>
    <t>C09CA07 - TELMISARTAN</t>
  </si>
  <si>
    <t>M04AA01 - ALOPURINOL</t>
  </si>
  <si>
    <t>C07AB12 - NEBIVOLOL</t>
  </si>
  <si>
    <t>C09CA01 - LOSARTAN</t>
  </si>
  <si>
    <t>G04CA02 - TAMSULOSIN</t>
  </si>
  <si>
    <t>C09BB04 - PERINDOPRIL A AMLODIPIN</t>
  </si>
  <si>
    <t>A02BC02 - PANTOPRAZOL</t>
  </si>
  <si>
    <t>C03CA01 - FUROSEMID</t>
  </si>
  <si>
    <t>C09AA04 - PERINDOPRIL</t>
  </si>
  <si>
    <t>C10BX03 - ATORVASTATIN A AMLODIPIN</t>
  </si>
  <si>
    <t>H03AA01 - SODNÁ SŮL LEVOTHYROXINU</t>
  </si>
  <si>
    <t>C09AA05 - RAMIPRIL</t>
  </si>
  <si>
    <t>R06AX27 - DESLORATADIN</t>
  </si>
  <si>
    <t>C07AG02 - KARVEDILOL</t>
  </si>
  <si>
    <t>C09DB04 - TELMISARTAN A AMLODIPIN</t>
  </si>
  <si>
    <t>C09BA05 - RAMIPRIL A DIURETIKA</t>
  </si>
  <si>
    <t>A10BA02 - METFORMIN</t>
  </si>
  <si>
    <t>C01BD01 - AMIODARON</t>
  </si>
  <si>
    <t>A02BC05 - ESOMEPRAZOL</t>
  </si>
  <si>
    <t>C02CA04 - DOXAZOSIN</t>
  </si>
  <si>
    <t>C08CA01 - AMLODIPIN</t>
  </si>
  <si>
    <t>C07AB02 - METOPROLOL</t>
  </si>
  <si>
    <t>C10AA01 - SIMVASTATIN</t>
  </si>
  <si>
    <t>N07CA01 - BETAHISTIN</t>
  </si>
  <si>
    <t>A10BB12 - GLIMEPIRID</t>
  </si>
  <si>
    <t>B01AB06 - NADROPARIN</t>
  </si>
  <si>
    <t>N05CF02 - ZOLPIDEM</t>
  </si>
  <si>
    <t>A03FA07 - ITOPRIDUM</t>
  </si>
  <si>
    <t>C09AA10 - TRANDOLAPRIL</t>
  </si>
  <si>
    <t>N06AB06 - SERTRALIN</t>
  </si>
  <si>
    <t>C10AB05 - FENOFIBRÁT</t>
  </si>
  <si>
    <t>R03AK06 - SALMETEROL A FLUTIKASON</t>
  </si>
  <si>
    <t>C07AB03 - ATENOLOL</t>
  </si>
  <si>
    <t>A02BC03 - LANSOPRAZOL</t>
  </si>
  <si>
    <t>C07BB07 - BISOPROLOL A THIAZIDY</t>
  </si>
  <si>
    <t>N06AB04 - CITALOPRAM</t>
  </si>
  <si>
    <t>B01AA03 - WARFARIN</t>
  </si>
  <si>
    <t>N06BX18 - VINPOCETIN</t>
  </si>
  <si>
    <t>R03AC02 - SALBUTAMOL</t>
  </si>
  <si>
    <t>C09DA01 - LOSARTAN A DIURETIKA</t>
  </si>
  <si>
    <t>R06AE07 - CETIRIZIN</t>
  </si>
  <si>
    <t>J01DC02 - CEFUROXIM</t>
  </si>
  <si>
    <t>B01AF02 - APIXABAN</t>
  </si>
  <si>
    <t>C08CA13 - LERKANIDIPIN</t>
  </si>
  <si>
    <t>C09BX01 - PERINDOPRIL, AMLODIPIN A INDAPAMID</t>
  </si>
  <si>
    <t>N02BB02 - SODNÁ SŮL METAMIZOLU</t>
  </si>
  <si>
    <t>J01CR02 - AMOXICILIN A  INHIBITOR BETA-LAKTAMASY</t>
  </si>
  <si>
    <t>N03AG01 - KYSELINA VALPROOVÁ</t>
  </si>
  <si>
    <t>N05BA12 - ALPRAZOLAM</t>
  </si>
  <si>
    <t>C02AC05 - MOXONIDIN</t>
  </si>
  <si>
    <t>A02BC02</t>
  </si>
  <si>
    <t>A02BC03</t>
  </si>
  <si>
    <t>A02BC05</t>
  </si>
  <si>
    <t>A10BA02</t>
  </si>
  <si>
    <t>A10BB12</t>
  </si>
  <si>
    <t>B01AA03</t>
  </si>
  <si>
    <t>B01AB06</t>
  </si>
  <si>
    <t>B01AC04</t>
  </si>
  <si>
    <t>C01BC03</t>
  </si>
  <si>
    <t>C01BD01</t>
  </si>
  <si>
    <t>C01EB15</t>
  </si>
  <si>
    <t>PORTORA</t>
  </si>
  <si>
    <t>35MG TBL PRO 90 II</t>
  </si>
  <si>
    <t>C02AC05</t>
  </si>
  <si>
    <t>C02CA04</t>
  </si>
  <si>
    <t>C03CA01</t>
  </si>
  <si>
    <t>C07AB02</t>
  </si>
  <si>
    <t>C07AB05</t>
  </si>
  <si>
    <t>C07AB07</t>
  </si>
  <si>
    <t>C07AB12</t>
  </si>
  <si>
    <t>C07AG02</t>
  </si>
  <si>
    <t>C07BB07</t>
  </si>
  <si>
    <t>C08CA01</t>
  </si>
  <si>
    <t>C08CA13</t>
  </si>
  <si>
    <t>C08DA01</t>
  </si>
  <si>
    <t>C09AA04</t>
  </si>
  <si>
    <t>C09AA05</t>
  </si>
  <si>
    <t>C09AA10</t>
  </si>
  <si>
    <t>C09BB04</t>
  </si>
  <si>
    <t>C09CA01</t>
  </si>
  <si>
    <t>C09CA07</t>
  </si>
  <si>
    <t>C09DA01</t>
  </si>
  <si>
    <t>C09DA07</t>
  </si>
  <si>
    <t>C09DB04</t>
  </si>
  <si>
    <t>C10AA01</t>
  </si>
  <si>
    <t>C10AA05</t>
  </si>
  <si>
    <t>C10AA07</t>
  </si>
  <si>
    <t>C10AB05</t>
  </si>
  <si>
    <t>C10AX09</t>
  </si>
  <si>
    <t>C10BX03</t>
  </si>
  <si>
    <t>G04CA02</t>
  </si>
  <si>
    <t>H03AA01</t>
  </si>
  <si>
    <t>J01DC02</t>
  </si>
  <si>
    <t>M04AA01</t>
  </si>
  <si>
    <t>N02BB02</t>
  </si>
  <si>
    <t>N03AG01</t>
  </si>
  <si>
    <t>N05CF02</t>
  </si>
  <si>
    <t>N06BX18</t>
  </si>
  <si>
    <t>N07CA01</t>
  </si>
  <si>
    <t>R03AC02</t>
  </si>
  <si>
    <t>R06AX27</t>
  </si>
  <si>
    <t>B01AF02</t>
  </si>
  <si>
    <t>C09BX01</t>
  </si>
  <si>
    <t>A03FA07</t>
  </si>
  <si>
    <t>C07AB03</t>
  </si>
  <si>
    <t>C09BA05</t>
  </si>
  <si>
    <t>N05BA12</t>
  </si>
  <si>
    <t>N06AB04</t>
  </si>
  <si>
    <t>R06AE07</t>
  </si>
  <si>
    <t>J01CR02</t>
  </si>
  <si>
    <t>N06AB06</t>
  </si>
  <si>
    <t>R03AK06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</si>
  <si>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</si>
  <si>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</si>
  <si>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</si>
  <si>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</si>
  <si>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</si>
  <si>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</si>
  <si>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</si>
  <si>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</si>
  <si>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</si>
  <si>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2723</t>
  </si>
  <si>
    <t>KTVL: ambulance - akupunktura</t>
  </si>
  <si>
    <t>KTVL: ambulance - akupunktura Celkem</t>
  </si>
  <si>
    <t>50115020</t>
  </si>
  <si>
    <t>laboratorní diagnostika-LEK (Z501)</t>
  </si>
  <si>
    <t>DA002</t>
  </si>
  <si>
    <t>PROUZKY TETRAPHAN DIA  KATALOGO</t>
  </si>
  <si>
    <t>50115050</t>
  </si>
  <si>
    <t>obvazový materiál (Z502)</t>
  </si>
  <si>
    <t>ZB404</t>
  </si>
  <si>
    <t>Náplast cosmos 8 cm x 1 m 5403353</t>
  </si>
  <si>
    <t>ZQ117</t>
  </si>
  <si>
    <t>Náplast transparentní Airoplast cívka 2,5 cm x 9,14 m (náhrada za transpore) P-AIRO2591</t>
  </si>
  <si>
    <t>ZL996</t>
  </si>
  <si>
    <t>Obinadlo hyrofilní sterilní  8 cm x 5 m  004310182</t>
  </si>
  <si>
    <t>ZL999</t>
  </si>
  <si>
    <t>Rychloobvaz 8 x 4 cm 001445510</t>
  </si>
  <si>
    <t>ZQ569</t>
  </si>
  <si>
    <t>Vata buničitá dělená cellin 2 role / 500 ks 40 x 50 mm 1230206310</t>
  </si>
  <si>
    <t>ZA446</t>
  </si>
  <si>
    <t>Vata buničitá přířezy 20 x 30 cm 1230200129</t>
  </si>
  <si>
    <t>50115060</t>
  </si>
  <si>
    <t>ZPr - ostatní (Z503)</t>
  </si>
  <si>
    <t>ZB771</t>
  </si>
  <si>
    <t>Držák jehly základní 450201</t>
  </si>
  <si>
    <t>ZQ490</t>
  </si>
  <si>
    <t>Elektroda EKG pěnová pr. 48 mm pro dospělé (ES GS48) H-108003</t>
  </si>
  <si>
    <t>ZQ248</t>
  </si>
  <si>
    <t>Hadička spojovací HS 1,8 x 450 mm LL DEPH free 2200 045 ND</t>
  </si>
  <si>
    <t>ZB387</t>
  </si>
  <si>
    <t>Kanyla ET 8,0 s manžetou 9480E</t>
  </si>
  <si>
    <t>ZD809</t>
  </si>
  <si>
    <t>Kanyla vasofix 20G růžová safety 4269110S-01</t>
  </si>
  <si>
    <t>ZD808</t>
  </si>
  <si>
    <t>Kanyla vasofix 22G modrá safety 4269098S-01</t>
  </si>
  <si>
    <t>ZB724</t>
  </si>
  <si>
    <t>Kapilára sedimentační kalibrovaná 727111</t>
  </si>
  <si>
    <t>ZF159</t>
  </si>
  <si>
    <t>Nádoba na kontaminovaný odpad 1 obdélník l 15-0002</t>
  </si>
  <si>
    <t>ZF192</t>
  </si>
  <si>
    <t>Nádoba na kontaminovaný odpad 4 l 15-0004</t>
  </si>
  <si>
    <t>ZE577</t>
  </si>
  <si>
    <t>Nádoba na kontaminovaný odpad CS 3 l I003802300</t>
  </si>
  <si>
    <t>ZL105</t>
  </si>
  <si>
    <t>Nástavec pro odběr moče ke zkumavce vacuete 450251</t>
  </si>
  <si>
    <t>ZA788</t>
  </si>
  <si>
    <t>Stříkačka injekční 2-dílná 20 ml L Inject Solo 4606205V</t>
  </si>
  <si>
    <t>ZB755</t>
  </si>
  <si>
    <t>Zkumavka 1,0 ml K3 edta fialová 454034</t>
  </si>
  <si>
    <t>ZB756</t>
  </si>
  <si>
    <t>Zkumavka 3 ml K3 edta fialová 454086</t>
  </si>
  <si>
    <t>ZB757</t>
  </si>
  <si>
    <t>Zkumavka 6 ml K3 edta fialová 456036</t>
  </si>
  <si>
    <t>ZB758</t>
  </si>
  <si>
    <t>Zkumavka 9 ml K3 edta NR 455036</t>
  </si>
  <si>
    <t>ZB754</t>
  </si>
  <si>
    <t>Zkumavka černá 2 ml 454073</t>
  </si>
  <si>
    <t>ZB774</t>
  </si>
  <si>
    <t>Zkumavka červená 5 ml gel 456071</t>
  </si>
  <si>
    <t>ZB759</t>
  </si>
  <si>
    <t>Zkumavka červená 8 ml gel 455071</t>
  </si>
  <si>
    <t>ZE468</t>
  </si>
  <si>
    <t>Zkumavka koagulace modrá Quick 1 ml 454320</t>
  </si>
  <si>
    <t>ZB775</t>
  </si>
  <si>
    <t>Zkumavka koagulace modrá Quick 4 ml modrá 454329</t>
  </si>
  <si>
    <t>ZB764</t>
  </si>
  <si>
    <t>Zkumavka zelená 4 ml 454051</t>
  </si>
  <si>
    <t>50115063</t>
  </si>
  <si>
    <t>ZPr - vaky, sety (Z528)</t>
  </si>
  <si>
    <t>ZA715</t>
  </si>
  <si>
    <t>Set infuzní intrafix primeline classic 150 cm 4062957</t>
  </si>
  <si>
    <t>50115065</t>
  </si>
  <si>
    <t>ZPr - vpichovací materiál (Z530)</t>
  </si>
  <si>
    <t>ZB768</t>
  </si>
  <si>
    <t>Jehla vakuová 216/38 mm zelená 450076</t>
  </si>
  <si>
    <t>50115067</t>
  </si>
  <si>
    <t>ZPr - rukavice (Z532)</t>
  </si>
  <si>
    <t>ZK474</t>
  </si>
  <si>
    <t>Rukavice operační latex s pudrem sterilní ansell, vasco surgical powderet vel. 6,5 6035518 (303503)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</si>
  <si>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</si>
  <si>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</si>
  <si>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</si>
  <si>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</si>
  <si>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ZP947</t>
  </si>
  <si>
    <t>Rukavice vyšetřovací nitril basic bez pudru modré M bal. á 200 ks 44751</t>
  </si>
  <si>
    <t>50115079</t>
  </si>
  <si>
    <t>ZPr - internzivní péče (Z542)</t>
  </si>
  <si>
    <t>ZB173</t>
  </si>
  <si>
    <t>Maska kyslíková dospělá s hadičkou a nosní svorkou (OS/100) H-103013</t>
  </si>
  <si>
    <t>ZN646</t>
  </si>
  <si>
    <t>Fonendoskop oboustranný různé barvy 710045-s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</si>
  <si>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</si>
  <si>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</si>
  <si>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</si>
  <si>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</si>
  <si>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</si>
  <si>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</si>
  <si>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</si>
  <si>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</si>
  <si>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</si>
  <si>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</si>
  <si>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</si>
  <si>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</si>
  <si>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</si>
  <si>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praktické sestry</t>
  </si>
  <si>
    <t>fyzioterapeuti</t>
  </si>
  <si>
    <t>THP</t>
  </si>
  <si>
    <t>Specializovaná ambulantní péče</t>
  </si>
  <si>
    <t>101 - Pracoviště interního lékařství</t>
  </si>
  <si>
    <t>107 - Pracoviště kardiologie</t>
  </si>
  <si>
    <t>204 - Pracoviště tělovýchovného lékařství</t>
  </si>
  <si>
    <t>301 - Pracoviště pediatrie</t>
  </si>
  <si>
    <t>403 - Pracoviště radioterapie a radiační onkologie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</si>
  <si>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</si>
  <si>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</si>
  <si>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</si>
  <si>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</si>
  <si>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</si>
  <si>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</si>
  <si>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Bednářová Andrea</t>
  </si>
  <si>
    <t>Doubravská Lenka</t>
  </si>
  <si>
    <t>Erlebachová Kateřina</t>
  </si>
  <si>
    <t>Fargašová Hana</t>
  </si>
  <si>
    <t>Houda Jiří</t>
  </si>
  <si>
    <t>Imrichová Barbora</t>
  </si>
  <si>
    <t>Jochec Martin</t>
  </si>
  <si>
    <t>Kadleček Petr</t>
  </si>
  <si>
    <t>Křivohlávková Jana</t>
  </si>
  <si>
    <t>Macounová Pavla</t>
  </si>
  <si>
    <t>Martinů Jiří</t>
  </si>
  <si>
    <t>Masný Oldřich</t>
  </si>
  <si>
    <t>Mikulášková Monika</t>
  </si>
  <si>
    <t>Musilová Nicole</t>
  </si>
  <si>
    <t>Palla Viktor</t>
  </si>
  <si>
    <t>Ripplová Dana</t>
  </si>
  <si>
    <t>Skálová Pavla</t>
  </si>
  <si>
    <t>ŠpatnáOndrášková Lenka</t>
  </si>
  <si>
    <t>Šrámek Vlastislav</t>
  </si>
  <si>
    <t>Štégnerová Lenka</t>
  </si>
  <si>
    <t>Vaculíková Jana</t>
  </si>
  <si>
    <t>Zdravotní výkony vykázané na pracovišti v rámci ambulantní péče dle lékařů *</t>
  </si>
  <si>
    <t>06</t>
  </si>
  <si>
    <t>101</t>
  </si>
  <si>
    <t>V</t>
  </si>
  <si>
    <t>09117</t>
  </si>
  <si>
    <t>ODBĚR KRVE ZE ŽÍLY U DÍTĚTĚ DO 10 LET</t>
  </si>
  <si>
    <t>09511</t>
  </si>
  <si>
    <t>MINIMÁLNÍ KONTAKT LÉKAŘE S PACIENTEM</t>
  </si>
  <si>
    <t>11110</t>
  </si>
  <si>
    <t>TEST IZOMETRICKÉ ZÁTĚŽE (HAND-GRIP)</t>
  </si>
  <si>
    <t>11220</t>
  </si>
  <si>
    <t>NEPŘÍMÁ KALORIMETRIE</t>
  </si>
  <si>
    <t>17215</t>
  </si>
  <si>
    <t>ZÁKLADNÍ ERGOMETRICKÉ VYŠETŘENÍ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</si>
  <si>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</si>
  <si>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</si>
  <si>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</si>
  <si>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</si>
  <si>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</si>
  <si>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</si>
  <si>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</si>
  <si>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</si>
  <si>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11021</t>
  </si>
  <si>
    <t>KOMPLEXNÍ VYŠETŘENÍ INTERNISTOU</t>
  </si>
  <si>
    <t>11023</t>
  </si>
  <si>
    <t>KONTROLNÍ VYŠETŘENÍ INTERNISTOU</t>
  </si>
  <si>
    <t>09513</t>
  </si>
  <si>
    <t>TELEFONICKÁ KONZULTACE OŠETŘUJÍCÍHO LÉKAŘE PACIENT</t>
  </si>
  <si>
    <t>09523</t>
  </si>
  <si>
    <t>EDUKAČNÍ POHOVOR LÉKAŘE S NEMOCNÝM ČI RODINOU</t>
  </si>
  <si>
    <t>09125</t>
  </si>
  <si>
    <t>PULZNÍ OXYMETRIE</t>
  </si>
  <si>
    <t>09115</t>
  </si>
  <si>
    <t>ODBĚR BIOLOGICKÉHO MATERIÁLU JINÉHO NEŽ KREV NA KV</t>
  </si>
  <si>
    <t>09123</t>
  </si>
  <si>
    <t>ANALÝZA MOČI CHEMICKY</t>
  </si>
  <si>
    <t>107</t>
  </si>
  <si>
    <t>17021</t>
  </si>
  <si>
    <t>KOMPLEXNÍ VYŠETŘENÍ KARDIOLOGEM</t>
  </si>
  <si>
    <t>17111</t>
  </si>
  <si>
    <t>EKG VYŠETŘENÍ SPECIALISTOU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</si>
  <si>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</si>
  <si>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</si>
  <si>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</si>
  <si>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</si>
  <si>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</si>
  <si>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</si>
  <si>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17129</t>
  </si>
  <si>
    <t>NEINVASIVNÍ AMBULANTNÍ MONITOROVÁNÍ KREVNÍHO TLAKU</t>
  </si>
  <si>
    <t>17113</t>
  </si>
  <si>
    <t>SPECIALIZOVANÉ ERGOMETRICKÉ VYŠETŘENÍ</t>
  </si>
  <si>
    <t>17022</t>
  </si>
  <si>
    <t>CÍLENÉ VYŠETŘENÍ KARDIOLOGEM</t>
  </si>
  <si>
    <t>17023</t>
  </si>
  <si>
    <t>KONTROLNÍ VYŠETŘENÍ KARDIOLOGEM</t>
  </si>
  <si>
    <t>204</t>
  </si>
  <si>
    <t>24040</t>
  </si>
  <si>
    <t>TELEMETRICKÉ SLEDOVÁNÍ ZÁKLADNÍCH KARDIORESPIRAČNÍ</t>
  </si>
  <si>
    <t>24023</t>
  </si>
  <si>
    <t>KONTROLNÍ VYŠETŘENÍ TĚLOVÝCHOVNÝM LÉKAŘEM ZE ZDRAV</t>
  </si>
  <si>
    <t>24022</t>
  </si>
  <si>
    <t>CÍLENÉ VYŠETŘENÍ TĚLOVÝCHOVNÝM LÉKAŘEM ZE ZDRAVOTN</t>
  </si>
  <si>
    <t>24021</t>
  </si>
  <si>
    <t>KOMPLEXNÍ VYŠETŘENÍ TĚLOVÝCHOVNÝM LÉKAŘEM ZE ZDRAV</t>
  </si>
  <si>
    <t>301</t>
  </si>
  <si>
    <t>31023</t>
  </si>
  <si>
    <t>KONTROLNÍ VYŠETŘENÍ DĚTSKÝM LÉKAŘEM</t>
  </si>
  <si>
    <t>09555</t>
  </si>
  <si>
    <t>OŠETŘENÍ DÍTĚTE DO 6 LET</t>
  </si>
  <si>
    <t>31022</t>
  </si>
  <si>
    <t>CÍLENÉ VYŠETŘENÍ DĚTSKÝM LÉKAŘEM</t>
  </si>
  <si>
    <t>31021</t>
  </si>
  <si>
    <t>KOMPLEXNÍ VYŠETŘENÍ DĚTSKÝM LÉKAŘEM</t>
  </si>
  <si>
    <t>09525</t>
  </si>
  <si>
    <t>ROZHOVOR LÉKAŘE S RODINOU</t>
  </si>
  <si>
    <t>403</t>
  </si>
  <si>
    <t>43023</t>
  </si>
  <si>
    <t>KONTROLNÍ VYŠETŘENÍ RADIAČNÍM ONKOLOGEM</t>
  </si>
  <si>
    <t>43021</t>
  </si>
  <si>
    <t>KOMPLEXNÍ VYŠETŘENÍ RADIAČNÍM ONKOLOGEM</t>
  </si>
  <si>
    <t>11</t>
  </si>
  <si>
    <t>902</t>
  </si>
  <si>
    <t>21215</t>
  </si>
  <si>
    <t>LÉČEBNÁ TĚLESNÁ VÝCHOVA - INSTRUKTÁŽ A ZÁCVIK PACI</t>
  </si>
  <si>
    <t>21219</t>
  </si>
  <si>
    <t xml:space="preserve">LÉČEBNÁ TĚLESNÁ VÝCHOVA INDIVIDUÁLNÍ POD DOHLEDEM </t>
  </si>
  <si>
    <t>21225</t>
  </si>
  <si>
    <t xml:space="preserve">INDIVIDUÁLNÍ KINEZIOTERAPIE II. / DO 31. 12. 2018 </t>
  </si>
  <si>
    <t>21221</t>
  </si>
  <si>
    <t>INDIVIDUÁLNÍ KINEZIOTERAPIE I. / do 31. 12. 2018 L</t>
  </si>
  <si>
    <t>21717</t>
  </si>
  <si>
    <t>INDIVIDUÁLNÍ LTV - NÁCVIK LOKOMOCE A MOBILITY</t>
  </si>
  <si>
    <t>21001</t>
  </si>
  <si>
    <t>KOMPLEXNÍ KINEZIOLOGICKÉ VYŠETŘENÍ</t>
  </si>
  <si>
    <t>21413</t>
  </si>
  <si>
    <t>TECHNIKY MĚKKÝCH TKÁNÍ</t>
  </si>
  <si>
    <t>21003</t>
  </si>
  <si>
    <t>KONTROLNÍ KINEZIOLOGICKÉ VYŠETŘENÍ</t>
  </si>
  <si>
    <t>21113</t>
  </si>
  <si>
    <t>FYZIKÁLNÍ TERAPIE II</t>
  </si>
  <si>
    <t>21713</t>
  </si>
  <si>
    <t>MASÁŽ REFLEXNÍ A VAZIVOVÁ</t>
  </si>
  <si>
    <t>21117</t>
  </si>
  <si>
    <t>FYZIKÁLNÍ TERAPIE IV</t>
  </si>
  <si>
    <t>21002</t>
  </si>
  <si>
    <t>KINEZIOLOGICKÉ VYŠETŘENÍ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</si>
  <si>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</si>
  <si>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</si>
  <si>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</si>
  <si>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03 - III. interní klinika - nefrologická, revmatologická a endokrinologická</t>
  </si>
  <si>
    <t>05 - II. chirurgická klinika - cévně-transplantační</t>
  </si>
  <si>
    <t>06 - Neurochirurgická klinika</t>
  </si>
  <si>
    <t>08 - Porodnicko-gynekologická klinika</t>
  </si>
  <si>
    <t>11 - Ortopedická klinika</t>
  </si>
  <si>
    <t>16 - Klinika plicních nemocí a tuberkulózy</t>
  </si>
  <si>
    <t>17 - Neurologická klinika</t>
  </si>
  <si>
    <t>18 - Klinika psychiatrie</t>
  </si>
  <si>
    <t>30 - Oddělení geriatrie</t>
  </si>
  <si>
    <t>01</t>
  </si>
  <si>
    <t>03</t>
  </si>
  <si>
    <t>05</t>
  </si>
  <si>
    <t>08</t>
  </si>
  <si>
    <t>16</t>
  </si>
  <si>
    <t>17</t>
  </si>
  <si>
    <t>18</t>
  </si>
  <si>
    <t>30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</si>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</sst>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5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3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2"/>
      <tableStyleElement type="headerRow" dxfId="101"/>
      <tableStyleElement type="totalRow" dxfId="100"/>
      <tableStyleElement type="firstColumn" dxfId="99"/>
      <tableStyleElement type="lastColumn" dxfId="98"/>
      <tableStyleElement type="firstRowStripe" dxfId="97"/>
      <tableStyleElement type="firstColumnStripe" dxfId="96"/>
    </tableStyle>
    <tableStyle name="TableStyleMedium2 2" pivot="0" count="7">
      <tableStyleElement type="wholeTable" dxfId="95"/>
      <tableStyleElement type="headerRow" dxfId="94"/>
      <tableStyleElement type="totalRow" dxfId="93"/>
      <tableStyleElement type="firstColumn" dxfId="92"/>
      <tableStyleElement type="lastColumn" dxfId="91"/>
      <tableStyleElement type="firstRowStripe" dxfId="90"/>
      <tableStyleElement type="firstColumnStripe" dxfId="8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0.90267328103304234</c:v>
                </c:pt>
                <c:pt idx="1">
                  <c:v>0.89580560053416647</c:v>
                </c:pt>
                <c:pt idx="2">
                  <c:v>0.89053945988707739</c:v>
                </c:pt>
                <c:pt idx="3">
                  <c:v>0.90649960814814667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0.79119790231265807</c:v>
                </c:pt>
                <c:pt idx="1">
                  <c:v>0.79119790231265807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8" totalsRowShown="0" headerRowDxfId="88" tableBorderDxfId="87">
  <autoFilter ref="A7:S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6"/>
    <tableColumn id="2" name="popis" dataDxfId="85"/>
    <tableColumn id="3" name="01 uv_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69">
      <calculatedColumnFormula>IF(Tabulka[[#This Row],[15_vzpl]]=0,"",Tabulka[[#This Row],[14_vzsk]]/Tabulka[[#This Row],[15_vzpl]])</calculatedColumnFormula>
    </tableColumn>
    <tableColumn id="20" name="17_vzroz" dataDxfId="6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51" totalsRowShown="0">
  <autoFilter ref="C3:S5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265</v>
      </c>
      <c r="B2" s="46"/>
    </row>
    <row r="3" spans="1:3" ht="14.4" customHeight="1" thickBot="1" x14ac:dyDescent="0.35">
      <c r="A3" s="325" t="s">
        <v>139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135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267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" customHeight="1" x14ac:dyDescent="0.3">
      <c r="A13" s="146" t="str">
        <f t="shared" si="2"/>
        <v>LŽ Statim</v>
      </c>
      <c r="B13" s="254" t="s">
        <v>191</v>
      </c>
      <c r="C13" s="47" t="s">
        <v>201</v>
      </c>
    </row>
    <row r="14" spans="1:3" ht="14.4" customHeight="1" x14ac:dyDescent="0.3">
      <c r="A14" s="146" t="str">
        <f t="shared" si="2"/>
        <v>Léky Recepty</v>
      </c>
      <c r="B14" s="90" t="s">
        <v>137</v>
      </c>
      <c r="C14" s="47" t="s">
        <v>115</v>
      </c>
    </row>
    <row r="15" spans="1:3" ht="14.4" customHeight="1" x14ac:dyDescent="0.3">
      <c r="A15" s="146" t="str">
        <f t="shared" si="2"/>
        <v>LRp Lékaři</v>
      </c>
      <c r="B15" s="90" t="s">
        <v>145</v>
      </c>
      <c r="C15" s="47" t="s">
        <v>146</v>
      </c>
    </row>
    <row r="16" spans="1:3" ht="14.4" customHeight="1" x14ac:dyDescent="0.3">
      <c r="A16" s="146" t="str">
        <f t="shared" si="2"/>
        <v>LRp Detail</v>
      </c>
      <c r="B16" s="90" t="s">
        <v>1788</v>
      </c>
      <c r="C16" s="47" t="s">
        <v>116</v>
      </c>
    </row>
    <row r="17" spans="1:3" ht="28.8" customHeight="1" x14ac:dyDescent="0.3">
      <c r="A17" s="146" t="str">
        <f t="shared" si="2"/>
        <v>LRp PL</v>
      </c>
      <c r="B17" s="592" t="s">
        <v>1789</v>
      </c>
      <c r="C17" s="47" t="s">
        <v>142</v>
      </c>
    </row>
    <row r="18" spans="1:3" ht="14.4" customHeight="1" x14ac:dyDescent="0.3">
      <c r="A18" s="146" t="str">
        <f>HYPERLINK("#'"&amp;C18&amp;"'!A1",C18)</f>
        <v>LRp PL Detail</v>
      </c>
      <c r="B18" s="90" t="s">
        <v>1912</v>
      </c>
      <c r="C18" s="47" t="s">
        <v>143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" customHeight="1" x14ac:dyDescent="0.3">
      <c r="A20" s="146" t="str">
        <f t="shared" si="2"/>
        <v>MŽ Detail</v>
      </c>
      <c r="B20" s="90" t="s">
        <v>2012</v>
      </c>
      <c r="C20" s="47" t="s">
        <v>118</v>
      </c>
    </row>
    <row r="21" spans="1:3" ht="14.4" customHeight="1" thickBot="1" x14ac:dyDescent="0.3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8" t="s">
        <v>109</v>
      </c>
      <c r="B23" s="326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2035</v>
      </c>
      <c r="C24" s="47" t="s">
        <v>122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2061</v>
      </c>
      <c r="C25" s="47" t="s">
        <v>204</v>
      </c>
    </row>
    <row r="26" spans="1:3" ht="14.4" customHeight="1" x14ac:dyDescent="0.3">
      <c r="A26" s="146" t="str">
        <f t="shared" si="4"/>
        <v>ZV Vykáz.-A Detail</v>
      </c>
      <c r="B26" s="90" t="s">
        <v>2167</v>
      </c>
      <c r="C26" s="47" t="s">
        <v>123</v>
      </c>
    </row>
    <row r="27" spans="1:3" ht="14.4" customHeight="1" x14ac:dyDescent="0.3">
      <c r="A27" s="267" t="str">
        <f>HYPERLINK("#'"&amp;C27&amp;"'!A1",C27)</f>
        <v>ZV Vykáz.-A Det.Lék.</v>
      </c>
      <c r="B27" s="90" t="s">
        <v>2168</v>
      </c>
      <c r="C27" s="47" t="s">
        <v>208</v>
      </c>
    </row>
    <row r="28" spans="1:3" ht="14.4" customHeight="1" x14ac:dyDescent="0.3">
      <c r="A28" s="146" t="str">
        <f t="shared" si="4"/>
        <v>ZV Vykáz.-H</v>
      </c>
      <c r="B28" s="90" t="s">
        <v>126</v>
      </c>
      <c r="C28" s="47" t="s">
        <v>124</v>
      </c>
    </row>
    <row r="29" spans="1:3" ht="14.4" customHeight="1" x14ac:dyDescent="0.3">
      <c r="A29" s="146" t="str">
        <f t="shared" si="4"/>
        <v>ZV Vykáz.-H Detail</v>
      </c>
      <c r="B29" s="90" t="s">
        <v>2187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265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27</v>
      </c>
      <c r="B5" s="488" t="s">
        <v>483</v>
      </c>
      <c r="C5" s="491">
        <v>1058214.7500000002</v>
      </c>
      <c r="D5" s="491">
        <v>1233</v>
      </c>
      <c r="E5" s="491">
        <v>607475.20999999973</v>
      </c>
      <c r="F5" s="543">
        <v>0.57405664587457284</v>
      </c>
      <c r="G5" s="491">
        <v>659</v>
      </c>
      <c r="H5" s="543">
        <v>0.53446877534468773</v>
      </c>
      <c r="I5" s="491">
        <v>450739.54000000044</v>
      </c>
      <c r="J5" s="543">
        <v>0.42594335412542711</v>
      </c>
      <c r="K5" s="491">
        <v>574</v>
      </c>
      <c r="L5" s="543">
        <v>0.46553122465531227</v>
      </c>
      <c r="M5" s="491" t="s">
        <v>68</v>
      </c>
      <c r="N5" s="150"/>
    </row>
    <row r="6" spans="1:14" ht="14.4" customHeight="1" x14ac:dyDescent="0.3">
      <c r="A6" s="487">
        <v>27</v>
      </c>
      <c r="B6" s="488" t="s">
        <v>484</v>
      </c>
      <c r="C6" s="491">
        <v>1055608.1700000002</v>
      </c>
      <c r="D6" s="491">
        <v>1223</v>
      </c>
      <c r="E6" s="491">
        <v>605865.20999999973</v>
      </c>
      <c r="F6" s="543">
        <v>0.57394895873153351</v>
      </c>
      <c r="G6" s="491">
        <v>652</v>
      </c>
      <c r="H6" s="543">
        <v>0.53311529026982829</v>
      </c>
      <c r="I6" s="491">
        <v>449742.96000000043</v>
      </c>
      <c r="J6" s="543">
        <v>0.42605104126846643</v>
      </c>
      <c r="K6" s="491">
        <v>571</v>
      </c>
      <c r="L6" s="543">
        <v>0.46688470973017171</v>
      </c>
      <c r="M6" s="491" t="s">
        <v>1</v>
      </c>
      <c r="N6" s="150"/>
    </row>
    <row r="7" spans="1:14" ht="14.4" customHeight="1" x14ac:dyDescent="0.3">
      <c r="A7" s="487">
        <v>27</v>
      </c>
      <c r="B7" s="488" t="s">
        <v>485</v>
      </c>
      <c r="C7" s="491">
        <v>0</v>
      </c>
      <c r="D7" s="491">
        <v>5</v>
      </c>
      <c r="E7" s="491">
        <v>0</v>
      </c>
      <c r="F7" s="543" t="s">
        <v>457</v>
      </c>
      <c r="G7" s="491">
        <v>4</v>
      </c>
      <c r="H7" s="543">
        <v>0.8</v>
      </c>
      <c r="I7" s="491">
        <v>0</v>
      </c>
      <c r="J7" s="543" t="s">
        <v>457</v>
      </c>
      <c r="K7" s="491">
        <v>1</v>
      </c>
      <c r="L7" s="543">
        <v>0.2</v>
      </c>
      <c r="M7" s="491" t="s">
        <v>1</v>
      </c>
      <c r="N7" s="150"/>
    </row>
    <row r="8" spans="1:14" ht="14.4" customHeight="1" x14ac:dyDescent="0.3">
      <c r="A8" s="487">
        <v>27</v>
      </c>
      <c r="B8" s="488" t="s">
        <v>486</v>
      </c>
      <c r="C8" s="491">
        <v>2606.58</v>
      </c>
      <c r="D8" s="491">
        <v>5</v>
      </c>
      <c r="E8" s="491">
        <v>1610</v>
      </c>
      <c r="F8" s="543">
        <v>0.61766759508628166</v>
      </c>
      <c r="G8" s="491">
        <v>3</v>
      </c>
      <c r="H8" s="543">
        <v>0.6</v>
      </c>
      <c r="I8" s="491">
        <v>996.58</v>
      </c>
      <c r="J8" s="543">
        <v>0.38233240491371839</v>
      </c>
      <c r="K8" s="491">
        <v>2</v>
      </c>
      <c r="L8" s="543">
        <v>0.4</v>
      </c>
      <c r="M8" s="491" t="s">
        <v>1</v>
      </c>
      <c r="N8" s="150"/>
    </row>
    <row r="9" spans="1:14" ht="14.4" customHeight="1" x14ac:dyDescent="0.3">
      <c r="A9" s="487" t="s">
        <v>455</v>
      </c>
      <c r="B9" s="488" t="s">
        <v>3</v>
      </c>
      <c r="C9" s="491">
        <v>1058214.7500000002</v>
      </c>
      <c r="D9" s="491">
        <v>1233</v>
      </c>
      <c r="E9" s="491">
        <v>607475.20999999973</v>
      </c>
      <c r="F9" s="543">
        <v>0.57405664587457284</v>
      </c>
      <c r="G9" s="491">
        <v>659</v>
      </c>
      <c r="H9" s="543">
        <v>0.53446877534468773</v>
      </c>
      <c r="I9" s="491">
        <v>450739.54000000044</v>
      </c>
      <c r="J9" s="543">
        <v>0.42594335412542711</v>
      </c>
      <c r="K9" s="491">
        <v>574</v>
      </c>
      <c r="L9" s="543">
        <v>0.46553122465531227</v>
      </c>
      <c r="M9" s="491" t="s">
        <v>461</v>
      </c>
      <c r="N9" s="150"/>
    </row>
    <row r="11" spans="1:14" ht="14.4" customHeight="1" x14ac:dyDescent="0.3">
      <c r="A11" s="487">
        <v>27</v>
      </c>
      <c r="B11" s="488" t="s">
        <v>483</v>
      </c>
      <c r="C11" s="491" t="s">
        <v>457</v>
      </c>
      <c r="D11" s="491" t="s">
        <v>457</v>
      </c>
      <c r="E11" s="491" t="s">
        <v>457</v>
      </c>
      <c r="F11" s="543" t="s">
        <v>457</v>
      </c>
      <c r="G11" s="491" t="s">
        <v>457</v>
      </c>
      <c r="H11" s="543" t="s">
        <v>457</v>
      </c>
      <c r="I11" s="491" t="s">
        <v>457</v>
      </c>
      <c r="J11" s="543" t="s">
        <v>457</v>
      </c>
      <c r="K11" s="491" t="s">
        <v>457</v>
      </c>
      <c r="L11" s="543" t="s">
        <v>457</v>
      </c>
      <c r="M11" s="491" t="s">
        <v>68</v>
      </c>
      <c r="N11" s="150"/>
    </row>
    <row r="12" spans="1:14" ht="14.4" customHeight="1" x14ac:dyDescent="0.3">
      <c r="A12" s="487" t="s">
        <v>487</v>
      </c>
      <c r="B12" s="488" t="s">
        <v>484</v>
      </c>
      <c r="C12" s="491">
        <v>4654.5499999999993</v>
      </c>
      <c r="D12" s="491">
        <v>18</v>
      </c>
      <c r="E12" s="491">
        <v>4064.8199999999997</v>
      </c>
      <c r="F12" s="543">
        <v>0.87330031904265726</v>
      </c>
      <c r="G12" s="491">
        <v>15</v>
      </c>
      <c r="H12" s="543">
        <v>0.83333333333333337</v>
      </c>
      <c r="I12" s="491">
        <v>589.73</v>
      </c>
      <c r="J12" s="543">
        <v>0.12669968095734283</v>
      </c>
      <c r="K12" s="491">
        <v>3</v>
      </c>
      <c r="L12" s="543">
        <v>0.16666666666666666</v>
      </c>
      <c r="M12" s="491" t="s">
        <v>1</v>
      </c>
      <c r="N12" s="150"/>
    </row>
    <row r="13" spans="1:14" ht="14.4" customHeight="1" x14ac:dyDescent="0.3">
      <c r="A13" s="487" t="s">
        <v>487</v>
      </c>
      <c r="B13" s="488" t="s">
        <v>488</v>
      </c>
      <c r="C13" s="491">
        <v>4654.5499999999993</v>
      </c>
      <c r="D13" s="491">
        <v>18</v>
      </c>
      <c r="E13" s="491">
        <v>4064.8199999999997</v>
      </c>
      <c r="F13" s="543">
        <v>0.87330031904265726</v>
      </c>
      <c r="G13" s="491">
        <v>15</v>
      </c>
      <c r="H13" s="543">
        <v>0.83333333333333337</v>
      </c>
      <c r="I13" s="491">
        <v>589.73</v>
      </c>
      <c r="J13" s="543">
        <v>0.12669968095734283</v>
      </c>
      <c r="K13" s="491">
        <v>3</v>
      </c>
      <c r="L13" s="543">
        <v>0.16666666666666666</v>
      </c>
      <c r="M13" s="491" t="s">
        <v>465</v>
      </c>
      <c r="N13" s="150"/>
    </row>
    <row r="14" spans="1:14" ht="14.4" customHeight="1" x14ac:dyDescent="0.3">
      <c r="A14" s="487" t="s">
        <v>457</v>
      </c>
      <c r="B14" s="488" t="s">
        <v>457</v>
      </c>
      <c r="C14" s="491" t="s">
        <v>457</v>
      </c>
      <c r="D14" s="491" t="s">
        <v>457</v>
      </c>
      <c r="E14" s="491" t="s">
        <v>457</v>
      </c>
      <c r="F14" s="543" t="s">
        <v>457</v>
      </c>
      <c r="G14" s="491" t="s">
        <v>457</v>
      </c>
      <c r="H14" s="543" t="s">
        <v>457</v>
      </c>
      <c r="I14" s="491" t="s">
        <v>457</v>
      </c>
      <c r="J14" s="543" t="s">
        <v>457</v>
      </c>
      <c r="K14" s="491" t="s">
        <v>457</v>
      </c>
      <c r="L14" s="543" t="s">
        <v>457</v>
      </c>
      <c r="M14" s="491" t="s">
        <v>466</v>
      </c>
      <c r="N14" s="150"/>
    </row>
    <row r="15" spans="1:14" ht="14.4" customHeight="1" x14ac:dyDescent="0.3">
      <c r="A15" s="487" t="s">
        <v>489</v>
      </c>
      <c r="B15" s="488" t="s">
        <v>484</v>
      </c>
      <c r="C15" s="491">
        <v>245023.86000000004</v>
      </c>
      <c r="D15" s="491">
        <v>345</v>
      </c>
      <c r="E15" s="491">
        <v>169495.74</v>
      </c>
      <c r="F15" s="543">
        <v>0.69175197876647587</v>
      </c>
      <c r="G15" s="491">
        <v>217</v>
      </c>
      <c r="H15" s="543">
        <v>0.62898550724637681</v>
      </c>
      <c r="I15" s="491">
        <v>75528.120000000054</v>
      </c>
      <c r="J15" s="543">
        <v>0.30824802123352413</v>
      </c>
      <c r="K15" s="491">
        <v>128</v>
      </c>
      <c r="L15" s="543">
        <v>0.37101449275362319</v>
      </c>
      <c r="M15" s="491" t="s">
        <v>1</v>
      </c>
      <c r="N15" s="150"/>
    </row>
    <row r="16" spans="1:14" ht="14.4" customHeight="1" x14ac:dyDescent="0.3">
      <c r="A16" s="487" t="s">
        <v>489</v>
      </c>
      <c r="B16" s="488" t="s">
        <v>490</v>
      </c>
      <c r="C16" s="491">
        <v>245023.86000000004</v>
      </c>
      <c r="D16" s="491">
        <v>345</v>
      </c>
      <c r="E16" s="491">
        <v>169495.74</v>
      </c>
      <c r="F16" s="543">
        <v>0.69175197876647587</v>
      </c>
      <c r="G16" s="491">
        <v>217</v>
      </c>
      <c r="H16" s="543">
        <v>0.62898550724637681</v>
      </c>
      <c r="I16" s="491">
        <v>75528.120000000054</v>
      </c>
      <c r="J16" s="543">
        <v>0.30824802123352413</v>
      </c>
      <c r="K16" s="491">
        <v>128</v>
      </c>
      <c r="L16" s="543">
        <v>0.37101449275362319</v>
      </c>
      <c r="M16" s="491" t="s">
        <v>465</v>
      </c>
      <c r="N16" s="150"/>
    </row>
    <row r="17" spans="1:14" ht="14.4" customHeight="1" x14ac:dyDescent="0.3">
      <c r="A17" s="487" t="s">
        <v>457</v>
      </c>
      <c r="B17" s="488" t="s">
        <v>457</v>
      </c>
      <c r="C17" s="491" t="s">
        <v>457</v>
      </c>
      <c r="D17" s="491" t="s">
        <v>457</v>
      </c>
      <c r="E17" s="491" t="s">
        <v>457</v>
      </c>
      <c r="F17" s="543" t="s">
        <v>457</v>
      </c>
      <c r="G17" s="491" t="s">
        <v>457</v>
      </c>
      <c r="H17" s="543" t="s">
        <v>457</v>
      </c>
      <c r="I17" s="491" t="s">
        <v>457</v>
      </c>
      <c r="J17" s="543" t="s">
        <v>457</v>
      </c>
      <c r="K17" s="491" t="s">
        <v>457</v>
      </c>
      <c r="L17" s="543" t="s">
        <v>457</v>
      </c>
      <c r="M17" s="491" t="s">
        <v>466</v>
      </c>
      <c r="N17" s="150"/>
    </row>
    <row r="18" spans="1:14" ht="14.4" customHeight="1" x14ac:dyDescent="0.3">
      <c r="A18" s="487" t="s">
        <v>491</v>
      </c>
      <c r="B18" s="488" t="s">
        <v>484</v>
      </c>
      <c r="C18" s="491">
        <v>805929.76000000071</v>
      </c>
      <c r="D18" s="491">
        <v>860</v>
      </c>
      <c r="E18" s="491">
        <v>432304.65000000026</v>
      </c>
      <c r="F18" s="543">
        <v>0.53640487230549705</v>
      </c>
      <c r="G18" s="491">
        <v>420</v>
      </c>
      <c r="H18" s="543">
        <v>0.48837209302325579</v>
      </c>
      <c r="I18" s="491">
        <v>373625.11000000039</v>
      </c>
      <c r="J18" s="543">
        <v>0.4635951276945029</v>
      </c>
      <c r="K18" s="491">
        <v>440</v>
      </c>
      <c r="L18" s="543">
        <v>0.51162790697674421</v>
      </c>
      <c r="M18" s="491" t="s">
        <v>1</v>
      </c>
      <c r="N18" s="150"/>
    </row>
    <row r="19" spans="1:14" ht="14.4" customHeight="1" x14ac:dyDescent="0.3">
      <c r="A19" s="487" t="s">
        <v>491</v>
      </c>
      <c r="B19" s="488" t="s">
        <v>485</v>
      </c>
      <c r="C19" s="491">
        <v>0</v>
      </c>
      <c r="D19" s="491">
        <v>5</v>
      </c>
      <c r="E19" s="491">
        <v>0</v>
      </c>
      <c r="F19" s="543" t="s">
        <v>457</v>
      </c>
      <c r="G19" s="491">
        <v>4</v>
      </c>
      <c r="H19" s="543">
        <v>0.8</v>
      </c>
      <c r="I19" s="491">
        <v>0</v>
      </c>
      <c r="J19" s="543" t="s">
        <v>457</v>
      </c>
      <c r="K19" s="491">
        <v>1</v>
      </c>
      <c r="L19" s="543">
        <v>0.2</v>
      </c>
      <c r="M19" s="491" t="s">
        <v>1</v>
      </c>
      <c r="N19" s="150"/>
    </row>
    <row r="20" spans="1:14" ht="14.4" customHeight="1" x14ac:dyDescent="0.3">
      <c r="A20" s="487" t="s">
        <v>491</v>
      </c>
      <c r="B20" s="488" t="s">
        <v>486</v>
      </c>
      <c r="C20" s="491">
        <v>2606.58</v>
      </c>
      <c r="D20" s="491">
        <v>5</v>
      </c>
      <c r="E20" s="491">
        <v>1610</v>
      </c>
      <c r="F20" s="543">
        <v>0.61766759508628166</v>
      </c>
      <c r="G20" s="491">
        <v>3</v>
      </c>
      <c r="H20" s="543">
        <v>0.6</v>
      </c>
      <c r="I20" s="491">
        <v>996.58</v>
      </c>
      <c r="J20" s="543">
        <v>0.38233240491371839</v>
      </c>
      <c r="K20" s="491">
        <v>2</v>
      </c>
      <c r="L20" s="543">
        <v>0.4</v>
      </c>
      <c r="M20" s="491" t="s">
        <v>1</v>
      </c>
      <c r="N20" s="150"/>
    </row>
    <row r="21" spans="1:14" ht="14.4" customHeight="1" x14ac:dyDescent="0.3">
      <c r="A21" s="487" t="s">
        <v>491</v>
      </c>
      <c r="B21" s="488" t="s">
        <v>492</v>
      </c>
      <c r="C21" s="491">
        <v>808536.34000000067</v>
      </c>
      <c r="D21" s="491">
        <v>870</v>
      </c>
      <c r="E21" s="491">
        <v>433914.65000000026</v>
      </c>
      <c r="F21" s="543">
        <v>0.53666684913630458</v>
      </c>
      <c r="G21" s="491">
        <v>427</v>
      </c>
      <c r="H21" s="543">
        <v>0.49080459770114943</v>
      </c>
      <c r="I21" s="491">
        <v>374621.69000000041</v>
      </c>
      <c r="J21" s="543">
        <v>0.46333315086369536</v>
      </c>
      <c r="K21" s="491">
        <v>443</v>
      </c>
      <c r="L21" s="543">
        <v>0.50919540229885063</v>
      </c>
      <c r="M21" s="491" t="s">
        <v>465</v>
      </c>
      <c r="N21" s="150"/>
    </row>
    <row r="22" spans="1:14" ht="14.4" customHeight="1" x14ac:dyDescent="0.3">
      <c r="A22" s="487" t="s">
        <v>457</v>
      </c>
      <c r="B22" s="488" t="s">
        <v>457</v>
      </c>
      <c r="C22" s="491" t="s">
        <v>457</v>
      </c>
      <c r="D22" s="491" t="s">
        <v>457</v>
      </c>
      <c r="E22" s="491" t="s">
        <v>457</v>
      </c>
      <c r="F22" s="543" t="s">
        <v>457</v>
      </c>
      <c r="G22" s="491" t="s">
        <v>457</v>
      </c>
      <c r="H22" s="543" t="s">
        <v>457</v>
      </c>
      <c r="I22" s="491" t="s">
        <v>457</v>
      </c>
      <c r="J22" s="543" t="s">
        <v>457</v>
      </c>
      <c r="K22" s="491" t="s">
        <v>457</v>
      </c>
      <c r="L22" s="543" t="s">
        <v>457</v>
      </c>
      <c r="M22" s="491" t="s">
        <v>466</v>
      </c>
      <c r="N22" s="150"/>
    </row>
    <row r="23" spans="1:14" ht="14.4" customHeight="1" x14ac:dyDescent="0.3">
      <c r="A23" s="487" t="s">
        <v>455</v>
      </c>
      <c r="B23" s="488" t="s">
        <v>493</v>
      </c>
      <c r="C23" s="491">
        <v>1058214.7500000009</v>
      </c>
      <c r="D23" s="491">
        <v>1233</v>
      </c>
      <c r="E23" s="491">
        <v>607475.2100000002</v>
      </c>
      <c r="F23" s="543">
        <v>0.57405664587457284</v>
      </c>
      <c r="G23" s="491">
        <v>659</v>
      </c>
      <c r="H23" s="543">
        <v>0.53446877534468773</v>
      </c>
      <c r="I23" s="491">
        <v>450739.54000000044</v>
      </c>
      <c r="J23" s="543">
        <v>0.42594335412542683</v>
      </c>
      <c r="K23" s="491">
        <v>574</v>
      </c>
      <c r="L23" s="543">
        <v>0.46553122465531227</v>
      </c>
      <c r="M23" s="491" t="s">
        <v>461</v>
      </c>
      <c r="N23" s="150"/>
    </row>
    <row r="24" spans="1:14" ht="14.4" customHeight="1" x14ac:dyDescent="0.3">
      <c r="A24" s="544" t="s">
        <v>242</v>
      </c>
    </row>
    <row r="25" spans="1:14" ht="14.4" customHeight="1" x14ac:dyDescent="0.3">
      <c r="A25" s="545" t="s">
        <v>494</v>
      </c>
    </row>
    <row r="26" spans="1:14" ht="14.4" customHeight="1" x14ac:dyDescent="0.3">
      <c r="A26" s="544" t="s">
        <v>495</v>
      </c>
    </row>
  </sheetData>
  <autoFilter ref="A4:M4"/>
  <mergeCells count="4">
    <mergeCell ref="E3:H3"/>
    <mergeCell ref="C3:D3"/>
    <mergeCell ref="I3:L3"/>
    <mergeCell ref="A1:L1"/>
  </mergeCells>
  <conditionalFormatting sqref="F4 F10 F24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23">
    <cfRule type="expression" dxfId="28" priority="4">
      <formula>AND(LEFT(M11,6)&lt;&gt;"mezera",M11&lt;&gt;"")</formula>
    </cfRule>
  </conditionalFormatting>
  <conditionalFormatting sqref="A11:A23">
    <cfRule type="expression" dxfId="27" priority="2">
      <formula>AND(M11&lt;&gt;"",M11&lt;&gt;"mezeraKL")</formula>
    </cfRule>
  </conditionalFormatting>
  <conditionalFormatting sqref="F11:F23">
    <cfRule type="cellIs" dxfId="26" priority="1" operator="lessThan">
      <formula>0.6</formula>
    </cfRule>
  </conditionalFormatting>
  <conditionalFormatting sqref="B11:L23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23">
    <cfRule type="expression" dxfId="23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265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" customHeight="1" thickBot="1" x14ac:dyDescent="0.35">
      <c r="A4" s="519" t="s">
        <v>134</v>
      </c>
      <c r="B4" s="520" t="s">
        <v>19</v>
      </c>
      <c r="C4" s="549"/>
      <c r="D4" s="520" t="s">
        <v>20</v>
      </c>
      <c r="E4" s="549"/>
      <c r="F4" s="520" t="s">
        <v>19</v>
      </c>
      <c r="G4" s="523" t="s">
        <v>2</v>
      </c>
      <c r="H4" s="520" t="s">
        <v>20</v>
      </c>
      <c r="I4" s="523" t="s">
        <v>2</v>
      </c>
      <c r="J4" s="520" t="s">
        <v>19</v>
      </c>
      <c r="K4" s="523" t="s">
        <v>2</v>
      </c>
      <c r="L4" s="520" t="s">
        <v>20</v>
      </c>
      <c r="M4" s="524" t="s">
        <v>2</v>
      </c>
    </row>
    <row r="5" spans="1:13" ht="14.4" customHeight="1" x14ac:dyDescent="0.3">
      <c r="A5" s="546" t="s">
        <v>496</v>
      </c>
      <c r="B5" s="537">
        <v>153.36000000000001</v>
      </c>
      <c r="C5" s="499">
        <v>1</v>
      </c>
      <c r="D5" s="550">
        <v>1</v>
      </c>
      <c r="E5" s="553" t="s">
        <v>496</v>
      </c>
      <c r="F5" s="537"/>
      <c r="G5" s="525">
        <v>0</v>
      </c>
      <c r="H5" s="503"/>
      <c r="I5" s="526">
        <v>0</v>
      </c>
      <c r="J5" s="556">
        <v>153.36000000000001</v>
      </c>
      <c r="K5" s="525">
        <v>1</v>
      </c>
      <c r="L5" s="503">
        <v>1</v>
      </c>
      <c r="M5" s="526">
        <v>1</v>
      </c>
    </row>
    <row r="6" spans="1:13" ht="14.4" customHeight="1" x14ac:dyDescent="0.3">
      <c r="A6" s="547" t="s">
        <v>497</v>
      </c>
      <c r="B6" s="538">
        <v>478455.50999999978</v>
      </c>
      <c r="C6" s="506">
        <v>1</v>
      </c>
      <c r="D6" s="551">
        <v>497</v>
      </c>
      <c r="E6" s="554" t="s">
        <v>497</v>
      </c>
      <c r="F6" s="538">
        <v>230671.06999999998</v>
      </c>
      <c r="G6" s="527">
        <v>0.48211602788313607</v>
      </c>
      <c r="H6" s="510">
        <v>204</v>
      </c>
      <c r="I6" s="528">
        <v>0.41046277665995978</v>
      </c>
      <c r="J6" s="557">
        <v>247784.43999999977</v>
      </c>
      <c r="K6" s="527">
        <v>0.51788397211686388</v>
      </c>
      <c r="L6" s="510">
        <v>293</v>
      </c>
      <c r="M6" s="528">
        <v>0.58953722334004022</v>
      </c>
    </row>
    <row r="7" spans="1:13" ht="14.4" customHeight="1" x14ac:dyDescent="0.3">
      <c r="A7" s="547" t="s">
        <v>498</v>
      </c>
      <c r="B7" s="538">
        <v>722</v>
      </c>
      <c r="C7" s="506">
        <v>1</v>
      </c>
      <c r="D7" s="551">
        <v>3</v>
      </c>
      <c r="E7" s="554" t="s">
        <v>498</v>
      </c>
      <c r="F7" s="538">
        <v>394.51</v>
      </c>
      <c r="G7" s="527">
        <v>0.54641274238227144</v>
      </c>
      <c r="H7" s="510">
        <v>2</v>
      </c>
      <c r="I7" s="528">
        <v>0.66666666666666663</v>
      </c>
      <c r="J7" s="557">
        <v>327.49</v>
      </c>
      <c r="K7" s="527">
        <v>0.45358725761772856</v>
      </c>
      <c r="L7" s="510">
        <v>1</v>
      </c>
      <c r="M7" s="528">
        <v>0.33333333333333331</v>
      </c>
    </row>
    <row r="8" spans="1:13" ht="14.4" customHeight="1" x14ac:dyDescent="0.3">
      <c r="A8" s="547" t="s">
        <v>499</v>
      </c>
      <c r="B8" s="538">
        <v>28883.86</v>
      </c>
      <c r="C8" s="506">
        <v>1</v>
      </c>
      <c r="D8" s="551">
        <v>53</v>
      </c>
      <c r="E8" s="554" t="s">
        <v>499</v>
      </c>
      <c r="F8" s="538">
        <v>16474.719999999998</v>
      </c>
      <c r="G8" s="527">
        <v>0.57037805888825099</v>
      </c>
      <c r="H8" s="510">
        <v>39</v>
      </c>
      <c r="I8" s="528">
        <v>0.73584905660377353</v>
      </c>
      <c r="J8" s="557">
        <v>12409.140000000001</v>
      </c>
      <c r="K8" s="527">
        <v>0.42962194111174895</v>
      </c>
      <c r="L8" s="510">
        <v>14</v>
      </c>
      <c r="M8" s="528">
        <v>0.26415094339622641</v>
      </c>
    </row>
    <row r="9" spans="1:13" ht="14.4" customHeight="1" x14ac:dyDescent="0.3">
      <c r="A9" s="547" t="s">
        <v>500</v>
      </c>
      <c r="B9" s="538">
        <v>1571.4299999999998</v>
      </c>
      <c r="C9" s="506">
        <v>1</v>
      </c>
      <c r="D9" s="551">
        <v>5</v>
      </c>
      <c r="E9" s="554" t="s">
        <v>500</v>
      </c>
      <c r="F9" s="538">
        <v>1571.4299999999998</v>
      </c>
      <c r="G9" s="527">
        <v>1</v>
      </c>
      <c r="H9" s="510">
        <v>5</v>
      </c>
      <c r="I9" s="528">
        <v>1</v>
      </c>
      <c r="J9" s="557"/>
      <c r="K9" s="527">
        <v>0</v>
      </c>
      <c r="L9" s="510"/>
      <c r="M9" s="528">
        <v>0</v>
      </c>
    </row>
    <row r="10" spans="1:13" ht="14.4" customHeight="1" x14ac:dyDescent="0.3">
      <c r="A10" s="547" t="s">
        <v>501</v>
      </c>
      <c r="B10" s="538">
        <v>340585.73</v>
      </c>
      <c r="C10" s="506">
        <v>1</v>
      </c>
      <c r="D10" s="551">
        <v>402</v>
      </c>
      <c r="E10" s="554" t="s">
        <v>501</v>
      </c>
      <c r="F10" s="538">
        <v>207924.05999999994</v>
      </c>
      <c r="G10" s="527">
        <v>0.6104896408901217</v>
      </c>
      <c r="H10" s="510">
        <v>237</v>
      </c>
      <c r="I10" s="528">
        <v>0.58955223880597019</v>
      </c>
      <c r="J10" s="557">
        <v>132661.67000000004</v>
      </c>
      <c r="K10" s="527">
        <v>0.3895103591098783</v>
      </c>
      <c r="L10" s="510">
        <v>165</v>
      </c>
      <c r="M10" s="528">
        <v>0.41044776119402987</v>
      </c>
    </row>
    <row r="11" spans="1:13" ht="14.4" customHeight="1" x14ac:dyDescent="0.3">
      <c r="A11" s="547" t="s">
        <v>502</v>
      </c>
      <c r="B11" s="538">
        <v>199496.04999999993</v>
      </c>
      <c r="C11" s="506">
        <v>1</v>
      </c>
      <c r="D11" s="551">
        <v>258</v>
      </c>
      <c r="E11" s="554" t="s">
        <v>502</v>
      </c>
      <c r="F11" s="538">
        <v>143383.34999999992</v>
      </c>
      <c r="G11" s="527">
        <v>0.7187277642840546</v>
      </c>
      <c r="H11" s="510">
        <v>162</v>
      </c>
      <c r="I11" s="528">
        <v>0.62790697674418605</v>
      </c>
      <c r="J11" s="557">
        <v>56112.7</v>
      </c>
      <c r="K11" s="527">
        <v>0.28127223571594534</v>
      </c>
      <c r="L11" s="510">
        <v>96</v>
      </c>
      <c r="M11" s="528">
        <v>0.37209302325581395</v>
      </c>
    </row>
    <row r="12" spans="1:13" ht="14.4" customHeight="1" x14ac:dyDescent="0.3">
      <c r="A12" s="547" t="s">
        <v>503</v>
      </c>
      <c r="B12" s="538">
        <v>1379.6699999999998</v>
      </c>
      <c r="C12" s="506">
        <v>1</v>
      </c>
      <c r="D12" s="551">
        <v>4</v>
      </c>
      <c r="E12" s="554" t="s">
        <v>503</v>
      </c>
      <c r="F12" s="538">
        <v>303.46999999999997</v>
      </c>
      <c r="G12" s="527">
        <v>0.21995839584828256</v>
      </c>
      <c r="H12" s="510">
        <v>1</v>
      </c>
      <c r="I12" s="528">
        <v>0.25</v>
      </c>
      <c r="J12" s="557">
        <v>1076.1999999999998</v>
      </c>
      <c r="K12" s="527">
        <v>0.78004160415171742</v>
      </c>
      <c r="L12" s="510">
        <v>3</v>
      </c>
      <c r="M12" s="528">
        <v>0.75</v>
      </c>
    </row>
    <row r="13" spans="1:13" ht="14.4" customHeight="1" thickBot="1" x14ac:dyDescent="0.35">
      <c r="A13" s="548" t="s">
        <v>504</v>
      </c>
      <c r="B13" s="539">
        <v>6967.14</v>
      </c>
      <c r="C13" s="513">
        <v>1</v>
      </c>
      <c r="D13" s="552">
        <v>10</v>
      </c>
      <c r="E13" s="555" t="s">
        <v>504</v>
      </c>
      <c r="F13" s="539">
        <v>6752.6</v>
      </c>
      <c r="G13" s="529">
        <v>0.96920687685334295</v>
      </c>
      <c r="H13" s="517">
        <v>9</v>
      </c>
      <c r="I13" s="530">
        <v>0.9</v>
      </c>
      <c r="J13" s="558">
        <v>214.54</v>
      </c>
      <c r="K13" s="529">
        <v>3.0793123146657018E-2</v>
      </c>
      <c r="L13" s="517">
        <v>1</v>
      </c>
      <c r="M13" s="530">
        <v>0.1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3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1788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265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1058214.75</v>
      </c>
      <c r="N3" s="66">
        <f>SUBTOTAL(9,N7:N1048576)</f>
        <v>3232</v>
      </c>
      <c r="O3" s="66">
        <f>SUBTOTAL(9,O7:O1048576)</f>
        <v>1233</v>
      </c>
      <c r="P3" s="66">
        <f>SUBTOTAL(9,P7:P1048576)</f>
        <v>607475.20999999985</v>
      </c>
      <c r="Q3" s="67">
        <f>IF(M3=0,0,P3/M3)</f>
        <v>0.57405664587457306</v>
      </c>
      <c r="R3" s="66">
        <f>SUBTOTAL(9,R7:R1048576)</f>
        <v>1682</v>
      </c>
      <c r="S3" s="67">
        <f>IF(N3=0,0,R3/N3)</f>
        <v>0.52042079207920788</v>
      </c>
      <c r="T3" s="66">
        <f>SUBTOTAL(9,T7:T1048576)</f>
        <v>659</v>
      </c>
      <c r="U3" s="68">
        <f>IF(O3=0,0,T3/O3)</f>
        <v>0.53446877534468773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147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" customHeight="1" x14ac:dyDescent="0.3">
      <c r="A7" s="564">
        <v>27</v>
      </c>
      <c r="B7" s="565" t="s">
        <v>483</v>
      </c>
      <c r="C7" s="565" t="s">
        <v>487</v>
      </c>
      <c r="D7" s="566" t="s">
        <v>1784</v>
      </c>
      <c r="E7" s="567" t="s">
        <v>498</v>
      </c>
      <c r="F7" s="565" t="s">
        <v>484</v>
      </c>
      <c r="G7" s="565" t="s">
        <v>505</v>
      </c>
      <c r="H7" s="565" t="s">
        <v>457</v>
      </c>
      <c r="I7" s="565" t="s">
        <v>506</v>
      </c>
      <c r="J7" s="565" t="s">
        <v>507</v>
      </c>
      <c r="K7" s="565" t="s">
        <v>508</v>
      </c>
      <c r="L7" s="568">
        <v>42.14</v>
      </c>
      <c r="M7" s="568">
        <v>42.14</v>
      </c>
      <c r="N7" s="565">
        <v>1</v>
      </c>
      <c r="O7" s="569">
        <v>1</v>
      </c>
      <c r="P7" s="568">
        <v>42.14</v>
      </c>
      <c r="Q7" s="570">
        <v>1</v>
      </c>
      <c r="R7" s="565">
        <v>1</v>
      </c>
      <c r="S7" s="570">
        <v>1</v>
      </c>
      <c r="T7" s="569">
        <v>1</v>
      </c>
      <c r="U7" s="122">
        <v>1</v>
      </c>
    </row>
    <row r="8" spans="1:21" ht="14.4" customHeight="1" x14ac:dyDescent="0.3">
      <c r="A8" s="505">
        <v>27</v>
      </c>
      <c r="B8" s="506" t="s">
        <v>483</v>
      </c>
      <c r="C8" s="506" t="s">
        <v>487</v>
      </c>
      <c r="D8" s="571" t="s">
        <v>1784</v>
      </c>
      <c r="E8" s="572" t="s">
        <v>498</v>
      </c>
      <c r="F8" s="506" t="s">
        <v>484</v>
      </c>
      <c r="G8" s="506" t="s">
        <v>509</v>
      </c>
      <c r="H8" s="506" t="s">
        <v>1787</v>
      </c>
      <c r="I8" s="506" t="s">
        <v>510</v>
      </c>
      <c r="J8" s="506" t="s">
        <v>511</v>
      </c>
      <c r="K8" s="506" t="s">
        <v>512</v>
      </c>
      <c r="L8" s="507">
        <v>352.37</v>
      </c>
      <c r="M8" s="507">
        <v>352.37</v>
      </c>
      <c r="N8" s="506">
        <v>1</v>
      </c>
      <c r="O8" s="573">
        <v>1</v>
      </c>
      <c r="P8" s="507">
        <v>352.37</v>
      </c>
      <c r="Q8" s="527">
        <v>1</v>
      </c>
      <c r="R8" s="506">
        <v>1</v>
      </c>
      <c r="S8" s="527">
        <v>1</v>
      </c>
      <c r="T8" s="573">
        <v>1</v>
      </c>
      <c r="U8" s="528">
        <v>1</v>
      </c>
    </row>
    <row r="9" spans="1:21" ht="14.4" customHeight="1" x14ac:dyDescent="0.3">
      <c r="A9" s="505">
        <v>27</v>
      </c>
      <c r="B9" s="506" t="s">
        <v>483</v>
      </c>
      <c r="C9" s="506" t="s">
        <v>487</v>
      </c>
      <c r="D9" s="571" t="s">
        <v>1784</v>
      </c>
      <c r="E9" s="572" t="s">
        <v>498</v>
      </c>
      <c r="F9" s="506" t="s">
        <v>484</v>
      </c>
      <c r="G9" s="506" t="s">
        <v>513</v>
      </c>
      <c r="H9" s="506" t="s">
        <v>1787</v>
      </c>
      <c r="I9" s="506" t="s">
        <v>514</v>
      </c>
      <c r="J9" s="506" t="s">
        <v>515</v>
      </c>
      <c r="K9" s="506" t="s">
        <v>516</v>
      </c>
      <c r="L9" s="507">
        <v>327.49</v>
      </c>
      <c r="M9" s="507">
        <v>327.49</v>
      </c>
      <c r="N9" s="506">
        <v>1</v>
      </c>
      <c r="O9" s="573">
        <v>1</v>
      </c>
      <c r="P9" s="507"/>
      <c r="Q9" s="527">
        <v>0</v>
      </c>
      <c r="R9" s="506"/>
      <c r="S9" s="527">
        <v>0</v>
      </c>
      <c r="T9" s="573"/>
      <c r="U9" s="528">
        <v>0</v>
      </c>
    </row>
    <row r="10" spans="1:21" ht="14.4" customHeight="1" x14ac:dyDescent="0.3">
      <c r="A10" s="505">
        <v>27</v>
      </c>
      <c r="B10" s="506" t="s">
        <v>483</v>
      </c>
      <c r="C10" s="506" t="s">
        <v>487</v>
      </c>
      <c r="D10" s="571" t="s">
        <v>1784</v>
      </c>
      <c r="E10" s="572" t="s">
        <v>501</v>
      </c>
      <c r="F10" s="506" t="s">
        <v>484</v>
      </c>
      <c r="G10" s="506" t="s">
        <v>517</v>
      </c>
      <c r="H10" s="506" t="s">
        <v>1787</v>
      </c>
      <c r="I10" s="506" t="s">
        <v>518</v>
      </c>
      <c r="J10" s="506" t="s">
        <v>519</v>
      </c>
      <c r="K10" s="506" t="s">
        <v>520</v>
      </c>
      <c r="L10" s="507">
        <v>143.09</v>
      </c>
      <c r="M10" s="507">
        <v>143.09</v>
      </c>
      <c r="N10" s="506">
        <v>1</v>
      </c>
      <c r="O10" s="573">
        <v>1</v>
      </c>
      <c r="P10" s="507">
        <v>143.09</v>
      </c>
      <c r="Q10" s="527">
        <v>1</v>
      </c>
      <c r="R10" s="506">
        <v>1</v>
      </c>
      <c r="S10" s="527">
        <v>1</v>
      </c>
      <c r="T10" s="573">
        <v>1</v>
      </c>
      <c r="U10" s="528">
        <v>1</v>
      </c>
    </row>
    <row r="11" spans="1:21" ht="14.4" customHeight="1" x14ac:dyDescent="0.3">
      <c r="A11" s="505">
        <v>27</v>
      </c>
      <c r="B11" s="506" t="s">
        <v>483</v>
      </c>
      <c r="C11" s="506" t="s">
        <v>487</v>
      </c>
      <c r="D11" s="571" t="s">
        <v>1784</v>
      </c>
      <c r="E11" s="572" t="s">
        <v>501</v>
      </c>
      <c r="F11" s="506" t="s">
        <v>484</v>
      </c>
      <c r="G11" s="506" t="s">
        <v>513</v>
      </c>
      <c r="H11" s="506" t="s">
        <v>1787</v>
      </c>
      <c r="I11" s="506" t="s">
        <v>521</v>
      </c>
      <c r="J11" s="506" t="s">
        <v>515</v>
      </c>
      <c r="K11" s="506" t="s">
        <v>522</v>
      </c>
      <c r="L11" s="507">
        <v>544.38</v>
      </c>
      <c r="M11" s="507">
        <v>544.38</v>
      </c>
      <c r="N11" s="506">
        <v>1</v>
      </c>
      <c r="O11" s="573">
        <v>1</v>
      </c>
      <c r="P11" s="507">
        <v>544.38</v>
      </c>
      <c r="Q11" s="527">
        <v>1</v>
      </c>
      <c r="R11" s="506">
        <v>1</v>
      </c>
      <c r="S11" s="527">
        <v>1</v>
      </c>
      <c r="T11" s="573">
        <v>1</v>
      </c>
      <c r="U11" s="528">
        <v>1</v>
      </c>
    </row>
    <row r="12" spans="1:21" ht="14.4" customHeight="1" x14ac:dyDescent="0.3">
      <c r="A12" s="505">
        <v>27</v>
      </c>
      <c r="B12" s="506" t="s">
        <v>483</v>
      </c>
      <c r="C12" s="506" t="s">
        <v>487</v>
      </c>
      <c r="D12" s="571" t="s">
        <v>1784</v>
      </c>
      <c r="E12" s="572" t="s">
        <v>501</v>
      </c>
      <c r="F12" s="506" t="s">
        <v>484</v>
      </c>
      <c r="G12" s="506" t="s">
        <v>523</v>
      </c>
      <c r="H12" s="506" t="s">
        <v>457</v>
      </c>
      <c r="I12" s="506" t="s">
        <v>524</v>
      </c>
      <c r="J12" s="506" t="s">
        <v>525</v>
      </c>
      <c r="K12" s="506" t="s">
        <v>526</v>
      </c>
      <c r="L12" s="507">
        <v>248.55</v>
      </c>
      <c r="M12" s="507">
        <v>248.55</v>
      </c>
      <c r="N12" s="506">
        <v>1</v>
      </c>
      <c r="O12" s="573">
        <v>1</v>
      </c>
      <c r="P12" s="507">
        <v>248.55</v>
      </c>
      <c r="Q12" s="527">
        <v>1</v>
      </c>
      <c r="R12" s="506">
        <v>1</v>
      </c>
      <c r="S12" s="527">
        <v>1</v>
      </c>
      <c r="T12" s="573">
        <v>1</v>
      </c>
      <c r="U12" s="528">
        <v>1</v>
      </c>
    </row>
    <row r="13" spans="1:21" ht="14.4" customHeight="1" x14ac:dyDescent="0.3">
      <c r="A13" s="505">
        <v>27</v>
      </c>
      <c r="B13" s="506" t="s">
        <v>483</v>
      </c>
      <c r="C13" s="506" t="s">
        <v>487</v>
      </c>
      <c r="D13" s="571" t="s">
        <v>1784</v>
      </c>
      <c r="E13" s="572" t="s">
        <v>502</v>
      </c>
      <c r="F13" s="506" t="s">
        <v>484</v>
      </c>
      <c r="G13" s="506" t="s">
        <v>527</v>
      </c>
      <c r="H13" s="506" t="s">
        <v>457</v>
      </c>
      <c r="I13" s="506" t="s">
        <v>528</v>
      </c>
      <c r="J13" s="506" t="s">
        <v>529</v>
      </c>
      <c r="K13" s="506" t="s">
        <v>530</v>
      </c>
      <c r="L13" s="507">
        <v>53.57</v>
      </c>
      <c r="M13" s="507">
        <v>107.14</v>
      </c>
      <c r="N13" s="506">
        <v>2</v>
      </c>
      <c r="O13" s="573">
        <v>0.5</v>
      </c>
      <c r="P13" s="507">
        <v>107.14</v>
      </c>
      <c r="Q13" s="527">
        <v>1</v>
      </c>
      <c r="R13" s="506">
        <v>2</v>
      </c>
      <c r="S13" s="527">
        <v>1</v>
      </c>
      <c r="T13" s="573">
        <v>0.5</v>
      </c>
      <c r="U13" s="528">
        <v>1</v>
      </c>
    </row>
    <row r="14" spans="1:21" ht="14.4" customHeight="1" x14ac:dyDescent="0.3">
      <c r="A14" s="505">
        <v>27</v>
      </c>
      <c r="B14" s="506" t="s">
        <v>483</v>
      </c>
      <c r="C14" s="506" t="s">
        <v>487</v>
      </c>
      <c r="D14" s="571" t="s">
        <v>1784</v>
      </c>
      <c r="E14" s="572" t="s">
        <v>502</v>
      </c>
      <c r="F14" s="506" t="s">
        <v>484</v>
      </c>
      <c r="G14" s="506" t="s">
        <v>517</v>
      </c>
      <c r="H14" s="506" t="s">
        <v>1787</v>
      </c>
      <c r="I14" s="506" t="s">
        <v>531</v>
      </c>
      <c r="J14" s="506" t="s">
        <v>519</v>
      </c>
      <c r="K14" s="506" t="s">
        <v>532</v>
      </c>
      <c r="L14" s="507">
        <v>47.7</v>
      </c>
      <c r="M14" s="507">
        <v>47.7</v>
      </c>
      <c r="N14" s="506">
        <v>1</v>
      </c>
      <c r="O14" s="573">
        <v>1</v>
      </c>
      <c r="P14" s="507"/>
      <c r="Q14" s="527">
        <v>0</v>
      </c>
      <c r="R14" s="506"/>
      <c r="S14" s="527">
        <v>0</v>
      </c>
      <c r="T14" s="573"/>
      <c r="U14" s="528">
        <v>0</v>
      </c>
    </row>
    <row r="15" spans="1:21" ht="14.4" customHeight="1" x14ac:dyDescent="0.3">
      <c r="A15" s="505">
        <v>27</v>
      </c>
      <c r="B15" s="506" t="s">
        <v>483</v>
      </c>
      <c r="C15" s="506" t="s">
        <v>487</v>
      </c>
      <c r="D15" s="571" t="s">
        <v>1784</v>
      </c>
      <c r="E15" s="572" t="s">
        <v>502</v>
      </c>
      <c r="F15" s="506" t="s">
        <v>484</v>
      </c>
      <c r="G15" s="506" t="s">
        <v>533</v>
      </c>
      <c r="H15" s="506" t="s">
        <v>457</v>
      </c>
      <c r="I15" s="506" t="s">
        <v>534</v>
      </c>
      <c r="J15" s="506" t="s">
        <v>535</v>
      </c>
      <c r="K15" s="506" t="s">
        <v>536</v>
      </c>
      <c r="L15" s="507">
        <v>127.91</v>
      </c>
      <c r="M15" s="507">
        <v>127.91</v>
      </c>
      <c r="N15" s="506">
        <v>1</v>
      </c>
      <c r="O15" s="573">
        <v>1</v>
      </c>
      <c r="P15" s="507">
        <v>127.91</v>
      </c>
      <c r="Q15" s="527">
        <v>1</v>
      </c>
      <c r="R15" s="506">
        <v>1</v>
      </c>
      <c r="S15" s="527">
        <v>1</v>
      </c>
      <c r="T15" s="573">
        <v>1</v>
      </c>
      <c r="U15" s="528">
        <v>1</v>
      </c>
    </row>
    <row r="16" spans="1:21" ht="14.4" customHeight="1" x14ac:dyDescent="0.3">
      <c r="A16" s="505">
        <v>27</v>
      </c>
      <c r="B16" s="506" t="s">
        <v>483</v>
      </c>
      <c r="C16" s="506" t="s">
        <v>487</v>
      </c>
      <c r="D16" s="571" t="s">
        <v>1784</v>
      </c>
      <c r="E16" s="572" t="s">
        <v>502</v>
      </c>
      <c r="F16" s="506" t="s">
        <v>484</v>
      </c>
      <c r="G16" s="506" t="s">
        <v>537</v>
      </c>
      <c r="H16" s="506" t="s">
        <v>457</v>
      </c>
      <c r="I16" s="506" t="s">
        <v>538</v>
      </c>
      <c r="J16" s="506" t="s">
        <v>539</v>
      </c>
      <c r="K16" s="506" t="s">
        <v>540</v>
      </c>
      <c r="L16" s="507">
        <v>0</v>
      </c>
      <c r="M16" s="507">
        <v>0</v>
      </c>
      <c r="N16" s="506">
        <v>1</v>
      </c>
      <c r="O16" s="573">
        <v>0.5</v>
      </c>
      <c r="P16" s="507">
        <v>0</v>
      </c>
      <c r="Q16" s="527"/>
      <c r="R16" s="506">
        <v>1</v>
      </c>
      <c r="S16" s="527">
        <v>1</v>
      </c>
      <c r="T16" s="573">
        <v>0.5</v>
      </c>
      <c r="U16" s="528">
        <v>1</v>
      </c>
    </row>
    <row r="17" spans="1:21" ht="14.4" customHeight="1" x14ac:dyDescent="0.3">
      <c r="A17" s="505">
        <v>27</v>
      </c>
      <c r="B17" s="506" t="s">
        <v>483</v>
      </c>
      <c r="C17" s="506" t="s">
        <v>487</v>
      </c>
      <c r="D17" s="571" t="s">
        <v>1784</v>
      </c>
      <c r="E17" s="572" t="s">
        <v>502</v>
      </c>
      <c r="F17" s="506" t="s">
        <v>484</v>
      </c>
      <c r="G17" s="506" t="s">
        <v>541</v>
      </c>
      <c r="H17" s="506" t="s">
        <v>457</v>
      </c>
      <c r="I17" s="506" t="s">
        <v>542</v>
      </c>
      <c r="J17" s="506" t="s">
        <v>543</v>
      </c>
      <c r="K17" s="506" t="s">
        <v>544</v>
      </c>
      <c r="L17" s="507">
        <v>453.79</v>
      </c>
      <c r="M17" s="507">
        <v>453.79</v>
      </c>
      <c r="N17" s="506">
        <v>1</v>
      </c>
      <c r="O17" s="573">
        <v>0.5</v>
      </c>
      <c r="P17" s="507">
        <v>453.79</v>
      </c>
      <c r="Q17" s="527">
        <v>1</v>
      </c>
      <c r="R17" s="506">
        <v>1</v>
      </c>
      <c r="S17" s="527">
        <v>1</v>
      </c>
      <c r="T17" s="573">
        <v>0.5</v>
      </c>
      <c r="U17" s="528">
        <v>1</v>
      </c>
    </row>
    <row r="18" spans="1:21" ht="14.4" customHeight="1" x14ac:dyDescent="0.3">
      <c r="A18" s="505">
        <v>27</v>
      </c>
      <c r="B18" s="506" t="s">
        <v>483</v>
      </c>
      <c r="C18" s="506" t="s">
        <v>487</v>
      </c>
      <c r="D18" s="571" t="s">
        <v>1784</v>
      </c>
      <c r="E18" s="572" t="s">
        <v>502</v>
      </c>
      <c r="F18" s="506" t="s">
        <v>484</v>
      </c>
      <c r="G18" s="506" t="s">
        <v>545</v>
      </c>
      <c r="H18" s="506" t="s">
        <v>1787</v>
      </c>
      <c r="I18" s="506" t="s">
        <v>546</v>
      </c>
      <c r="J18" s="506" t="s">
        <v>547</v>
      </c>
      <c r="K18" s="506" t="s">
        <v>548</v>
      </c>
      <c r="L18" s="507">
        <v>155.81</v>
      </c>
      <c r="M18" s="507">
        <v>155.81</v>
      </c>
      <c r="N18" s="506">
        <v>1</v>
      </c>
      <c r="O18" s="573">
        <v>1</v>
      </c>
      <c r="P18" s="507">
        <v>155.81</v>
      </c>
      <c r="Q18" s="527">
        <v>1</v>
      </c>
      <c r="R18" s="506">
        <v>1</v>
      </c>
      <c r="S18" s="527">
        <v>1</v>
      </c>
      <c r="T18" s="573">
        <v>1</v>
      </c>
      <c r="U18" s="528">
        <v>1</v>
      </c>
    </row>
    <row r="19" spans="1:21" ht="14.4" customHeight="1" x14ac:dyDescent="0.3">
      <c r="A19" s="505">
        <v>27</v>
      </c>
      <c r="B19" s="506" t="s">
        <v>483</v>
      </c>
      <c r="C19" s="506" t="s">
        <v>487</v>
      </c>
      <c r="D19" s="571" t="s">
        <v>1784</v>
      </c>
      <c r="E19" s="572" t="s">
        <v>502</v>
      </c>
      <c r="F19" s="506" t="s">
        <v>484</v>
      </c>
      <c r="G19" s="506" t="s">
        <v>513</v>
      </c>
      <c r="H19" s="506" t="s">
        <v>1787</v>
      </c>
      <c r="I19" s="506" t="s">
        <v>549</v>
      </c>
      <c r="J19" s="506" t="s">
        <v>515</v>
      </c>
      <c r="K19" s="506" t="s">
        <v>550</v>
      </c>
      <c r="L19" s="507">
        <v>654.95000000000005</v>
      </c>
      <c r="M19" s="507">
        <v>654.95000000000005</v>
      </c>
      <c r="N19" s="506">
        <v>1</v>
      </c>
      <c r="O19" s="573">
        <v>1</v>
      </c>
      <c r="P19" s="507">
        <v>654.95000000000005</v>
      </c>
      <c r="Q19" s="527">
        <v>1</v>
      </c>
      <c r="R19" s="506">
        <v>1</v>
      </c>
      <c r="S19" s="527">
        <v>1</v>
      </c>
      <c r="T19" s="573">
        <v>1</v>
      </c>
      <c r="U19" s="528">
        <v>1</v>
      </c>
    </row>
    <row r="20" spans="1:21" ht="14.4" customHeight="1" x14ac:dyDescent="0.3">
      <c r="A20" s="505">
        <v>27</v>
      </c>
      <c r="B20" s="506" t="s">
        <v>483</v>
      </c>
      <c r="C20" s="506" t="s">
        <v>487</v>
      </c>
      <c r="D20" s="571" t="s">
        <v>1784</v>
      </c>
      <c r="E20" s="572" t="s">
        <v>502</v>
      </c>
      <c r="F20" s="506" t="s">
        <v>484</v>
      </c>
      <c r="G20" s="506" t="s">
        <v>513</v>
      </c>
      <c r="H20" s="506" t="s">
        <v>1787</v>
      </c>
      <c r="I20" s="506" t="s">
        <v>521</v>
      </c>
      <c r="J20" s="506" t="s">
        <v>515</v>
      </c>
      <c r="K20" s="506" t="s">
        <v>522</v>
      </c>
      <c r="L20" s="507">
        <v>544.38</v>
      </c>
      <c r="M20" s="507">
        <v>544.38</v>
      </c>
      <c r="N20" s="506">
        <v>1</v>
      </c>
      <c r="O20" s="573">
        <v>1</v>
      </c>
      <c r="P20" s="507">
        <v>544.38</v>
      </c>
      <c r="Q20" s="527">
        <v>1</v>
      </c>
      <c r="R20" s="506">
        <v>1</v>
      </c>
      <c r="S20" s="527">
        <v>1</v>
      </c>
      <c r="T20" s="573">
        <v>1</v>
      </c>
      <c r="U20" s="528">
        <v>1</v>
      </c>
    </row>
    <row r="21" spans="1:21" ht="14.4" customHeight="1" x14ac:dyDescent="0.3">
      <c r="A21" s="505">
        <v>27</v>
      </c>
      <c r="B21" s="506" t="s">
        <v>483</v>
      </c>
      <c r="C21" s="506" t="s">
        <v>487</v>
      </c>
      <c r="D21" s="571" t="s">
        <v>1784</v>
      </c>
      <c r="E21" s="572" t="s">
        <v>502</v>
      </c>
      <c r="F21" s="506" t="s">
        <v>484</v>
      </c>
      <c r="G21" s="506" t="s">
        <v>551</v>
      </c>
      <c r="H21" s="506" t="s">
        <v>457</v>
      </c>
      <c r="I21" s="506" t="s">
        <v>552</v>
      </c>
      <c r="J21" s="506" t="s">
        <v>553</v>
      </c>
      <c r="K21" s="506" t="s">
        <v>554</v>
      </c>
      <c r="L21" s="507">
        <v>154.36000000000001</v>
      </c>
      <c r="M21" s="507">
        <v>308.72000000000003</v>
      </c>
      <c r="N21" s="506">
        <v>2</v>
      </c>
      <c r="O21" s="573">
        <v>0.5</v>
      </c>
      <c r="P21" s="507">
        <v>308.72000000000003</v>
      </c>
      <c r="Q21" s="527">
        <v>1</v>
      </c>
      <c r="R21" s="506">
        <v>2</v>
      </c>
      <c r="S21" s="527">
        <v>1</v>
      </c>
      <c r="T21" s="573">
        <v>0.5</v>
      </c>
      <c r="U21" s="528">
        <v>1</v>
      </c>
    </row>
    <row r="22" spans="1:21" ht="14.4" customHeight="1" x14ac:dyDescent="0.3">
      <c r="A22" s="505">
        <v>27</v>
      </c>
      <c r="B22" s="506" t="s">
        <v>483</v>
      </c>
      <c r="C22" s="506" t="s">
        <v>487</v>
      </c>
      <c r="D22" s="571" t="s">
        <v>1784</v>
      </c>
      <c r="E22" s="572" t="s">
        <v>500</v>
      </c>
      <c r="F22" s="506" t="s">
        <v>484</v>
      </c>
      <c r="G22" s="506" t="s">
        <v>517</v>
      </c>
      <c r="H22" s="506" t="s">
        <v>1787</v>
      </c>
      <c r="I22" s="506" t="s">
        <v>518</v>
      </c>
      <c r="J22" s="506" t="s">
        <v>519</v>
      </c>
      <c r="K22" s="506" t="s">
        <v>520</v>
      </c>
      <c r="L22" s="507">
        <v>143.09</v>
      </c>
      <c r="M22" s="507">
        <v>143.09</v>
      </c>
      <c r="N22" s="506">
        <v>1</v>
      </c>
      <c r="O22" s="573">
        <v>1</v>
      </c>
      <c r="P22" s="507">
        <v>143.09</v>
      </c>
      <c r="Q22" s="527">
        <v>1</v>
      </c>
      <c r="R22" s="506">
        <v>1</v>
      </c>
      <c r="S22" s="527">
        <v>1</v>
      </c>
      <c r="T22" s="573">
        <v>1</v>
      </c>
      <c r="U22" s="528">
        <v>1</v>
      </c>
    </row>
    <row r="23" spans="1:21" ht="14.4" customHeight="1" x14ac:dyDescent="0.3">
      <c r="A23" s="505">
        <v>27</v>
      </c>
      <c r="B23" s="506" t="s">
        <v>483</v>
      </c>
      <c r="C23" s="506" t="s">
        <v>487</v>
      </c>
      <c r="D23" s="571" t="s">
        <v>1784</v>
      </c>
      <c r="E23" s="572" t="s">
        <v>504</v>
      </c>
      <c r="F23" s="506" t="s">
        <v>484</v>
      </c>
      <c r="G23" s="506" t="s">
        <v>517</v>
      </c>
      <c r="H23" s="506" t="s">
        <v>1787</v>
      </c>
      <c r="I23" s="506" t="s">
        <v>531</v>
      </c>
      <c r="J23" s="506" t="s">
        <v>519</v>
      </c>
      <c r="K23" s="506" t="s">
        <v>532</v>
      </c>
      <c r="L23" s="507">
        <v>47.7</v>
      </c>
      <c r="M23" s="507">
        <v>190.8</v>
      </c>
      <c r="N23" s="506">
        <v>4</v>
      </c>
      <c r="O23" s="573">
        <v>2</v>
      </c>
      <c r="P23" s="507">
        <v>190.8</v>
      </c>
      <c r="Q23" s="527">
        <v>1</v>
      </c>
      <c r="R23" s="506">
        <v>4</v>
      </c>
      <c r="S23" s="527">
        <v>1</v>
      </c>
      <c r="T23" s="573">
        <v>2</v>
      </c>
      <c r="U23" s="528">
        <v>1</v>
      </c>
    </row>
    <row r="24" spans="1:21" ht="14.4" customHeight="1" x14ac:dyDescent="0.3">
      <c r="A24" s="505">
        <v>27</v>
      </c>
      <c r="B24" s="506" t="s">
        <v>483</v>
      </c>
      <c r="C24" s="506" t="s">
        <v>487</v>
      </c>
      <c r="D24" s="571" t="s">
        <v>1784</v>
      </c>
      <c r="E24" s="572" t="s">
        <v>504</v>
      </c>
      <c r="F24" s="506" t="s">
        <v>484</v>
      </c>
      <c r="G24" s="506" t="s">
        <v>555</v>
      </c>
      <c r="H24" s="506" t="s">
        <v>457</v>
      </c>
      <c r="I24" s="506" t="s">
        <v>556</v>
      </c>
      <c r="J24" s="506" t="s">
        <v>557</v>
      </c>
      <c r="K24" s="506" t="s">
        <v>558</v>
      </c>
      <c r="L24" s="507">
        <v>107.27</v>
      </c>
      <c r="M24" s="507">
        <v>214.54</v>
      </c>
      <c r="N24" s="506">
        <v>2</v>
      </c>
      <c r="O24" s="573">
        <v>1</v>
      </c>
      <c r="P24" s="507"/>
      <c r="Q24" s="527">
        <v>0</v>
      </c>
      <c r="R24" s="506"/>
      <c r="S24" s="527">
        <v>0</v>
      </c>
      <c r="T24" s="573"/>
      <c r="U24" s="528">
        <v>0</v>
      </c>
    </row>
    <row r="25" spans="1:21" ht="14.4" customHeight="1" x14ac:dyDescent="0.3">
      <c r="A25" s="505">
        <v>27</v>
      </c>
      <c r="B25" s="506" t="s">
        <v>483</v>
      </c>
      <c r="C25" s="506" t="s">
        <v>487</v>
      </c>
      <c r="D25" s="571" t="s">
        <v>1784</v>
      </c>
      <c r="E25" s="572" t="s">
        <v>499</v>
      </c>
      <c r="F25" s="506" t="s">
        <v>484</v>
      </c>
      <c r="G25" s="506" t="s">
        <v>517</v>
      </c>
      <c r="H25" s="506" t="s">
        <v>1787</v>
      </c>
      <c r="I25" s="506" t="s">
        <v>531</v>
      </c>
      <c r="J25" s="506" t="s">
        <v>519</v>
      </c>
      <c r="K25" s="506" t="s">
        <v>532</v>
      </c>
      <c r="L25" s="507">
        <v>47.7</v>
      </c>
      <c r="M25" s="507">
        <v>47.7</v>
      </c>
      <c r="N25" s="506">
        <v>1</v>
      </c>
      <c r="O25" s="573">
        <v>1</v>
      </c>
      <c r="P25" s="507">
        <v>47.7</v>
      </c>
      <c r="Q25" s="527">
        <v>1</v>
      </c>
      <c r="R25" s="506">
        <v>1</v>
      </c>
      <c r="S25" s="527">
        <v>1</v>
      </c>
      <c r="T25" s="573">
        <v>1</v>
      </c>
      <c r="U25" s="528">
        <v>1</v>
      </c>
    </row>
    <row r="26" spans="1:21" ht="14.4" customHeight="1" x14ac:dyDescent="0.3">
      <c r="A26" s="505">
        <v>27</v>
      </c>
      <c r="B26" s="506" t="s">
        <v>483</v>
      </c>
      <c r="C26" s="506" t="s">
        <v>489</v>
      </c>
      <c r="D26" s="571" t="s">
        <v>1785</v>
      </c>
      <c r="E26" s="572" t="s">
        <v>497</v>
      </c>
      <c r="F26" s="506" t="s">
        <v>484</v>
      </c>
      <c r="G26" s="506" t="s">
        <v>559</v>
      </c>
      <c r="H26" s="506" t="s">
        <v>457</v>
      </c>
      <c r="I26" s="506" t="s">
        <v>560</v>
      </c>
      <c r="J26" s="506" t="s">
        <v>561</v>
      </c>
      <c r="K26" s="506" t="s">
        <v>562</v>
      </c>
      <c r="L26" s="507">
        <v>2666.33</v>
      </c>
      <c r="M26" s="507">
        <v>2666.33</v>
      </c>
      <c r="N26" s="506">
        <v>1</v>
      </c>
      <c r="O26" s="573">
        <v>1</v>
      </c>
      <c r="P26" s="507"/>
      <c r="Q26" s="527">
        <v>0</v>
      </c>
      <c r="R26" s="506"/>
      <c r="S26" s="527">
        <v>0</v>
      </c>
      <c r="T26" s="573"/>
      <c r="U26" s="528">
        <v>0</v>
      </c>
    </row>
    <row r="27" spans="1:21" ht="14.4" customHeight="1" x14ac:dyDescent="0.3">
      <c r="A27" s="505">
        <v>27</v>
      </c>
      <c r="B27" s="506" t="s">
        <v>483</v>
      </c>
      <c r="C27" s="506" t="s">
        <v>489</v>
      </c>
      <c r="D27" s="571" t="s">
        <v>1785</v>
      </c>
      <c r="E27" s="572" t="s">
        <v>501</v>
      </c>
      <c r="F27" s="506" t="s">
        <v>484</v>
      </c>
      <c r="G27" s="506" t="s">
        <v>563</v>
      </c>
      <c r="H27" s="506" t="s">
        <v>457</v>
      </c>
      <c r="I27" s="506" t="s">
        <v>564</v>
      </c>
      <c r="J27" s="506" t="s">
        <v>565</v>
      </c>
      <c r="K27" s="506" t="s">
        <v>566</v>
      </c>
      <c r="L27" s="507">
        <v>35.11</v>
      </c>
      <c r="M27" s="507">
        <v>105.33</v>
      </c>
      <c r="N27" s="506">
        <v>3</v>
      </c>
      <c r="O27" s="573">
        <v>0.5</v>
      </c>
      <c r="P27" s="507"/>
      <c r="Q27" s="527">
        <v>0</v>
      </c>
      <c r="R27" s="506"/>
      <c r="S27" s="527">
        <v>0</v>
      </c>
      <c r="T27" s="573"/>
      <c r="U27" s="528">
        <v>0</v>
      </c>
    </row>
    <row r="28" spans="1:21" ht="14.4" customHeight="1" x14ac:dyDescent="0.3">
      <c r="A28" s="505">
        <v>27</v>
      </c>
      <c r="B28" s="506" t="s">
        <v>483</v>
      </c>
      <c r="C28" s="506" t="s">
        <v>489</v>
      </c>
      <c r="D28" s="571" t="s">
        <v>1785</v>
      </c>
      <c r="E28" s="572" t="s">
        <v>501</v>
      </c>
      <c r="F28" s="506" t="s">
        <v>484</v>
      </c>
      <c r="G28" s="506" t="s">
        <v>567</v>
      </c>
      <c r="H28" s="506" t="s">
        <v>1787</v>
      </c>
      <c r="I28" s="506" t="s">
        <v>568</v>
      </c>
      <c r="J28" s="506" t="s">
        <v>569</v>
      </c>
      <c r="K28" s="506" t="s">
        <v>570</v>
      </c>
      <c r="L28" s="507">
        <v>31.09</v>
      </c>
      <c r="M28" s="507">
        <v>155.44999999999999</v>
      </c>
      <c r="N28" s="506">
        <v>5</v>
      </c>
      <c r="O28" s="573">
        <v>2.5</v>
      </c>
      <c r="P28" s="507">
        <v>155.44999999999999</v>
      </c>
      <c r="Q28" s="527">
        <v>1</v>
      </c>
      <c r="R28" s="506">
        <v>5</v>
      </c>
      <c r="S28" s="527">
        <v>1</v>
      </c>
      <c r="T28" s="573">
        <v>2.5</v>
      </c>
      <c r="U28" s="528">
        <v>1</v>
      </c>
    </row>
    <row r="29" spans="1:21" ht="14.4" customHeight="1" x14ac:dyDescent="0.3">
      <c r="A29" s="505">
        <v>27</v>
      </c>
      <c r="B29" s="506" t="s">
        <v>483</v>
      </c>
      <c r="C29" s="506" t="s">
        <v>489</v>
      </c>
      <c r="D29" s="571" t="s">
        <v>1785</v>
      </c>
      <c r="E29" s="572" t="s">
        <v>501</v>
      </c>
      <c r="F29" s="506" t="s">
        <v>484</v>
      </c>
      <c r="G29" s="506" t="s">
        <v>571</v>
      </c>
      <c r="H29" s="506" t="s">
        <v>457</v>
      </c>
      <c r="I29" s="506" t="s">
        <v>572</v>
      </c>
      <c r="J29" s="506" t="s">
        <v>573</v>
      </c>
      <c r="K29" s="506" t="s">
        <v>574</v>
      </c>
      <c r="L29" s="507">
        <v>392.41</v>
      </c>
      <c r="M29" s="507">
        <v>392.41</v>
      </c>
      <c r="N29" s="506">
        <v>1</v>
      </c>
      <c r="O29" s="573">
        <v>0.5</v>
      </c>
      <c r="P29" s="507">
        <v>392.41</v>
      </c>
      <c r="Q29" s="527">
        <v>1</v>
      </c>
      <c r="R29" s="506">
        <v>1</v>
      </c>
      <c r="S29" s="527">
        <v>1</v>
      </c>
      <c r="T29" s="573">
        <v>0.5</v>
      </c>
      <c r="U29" s="528">
        <v>1</v>
      </c>
    </row>
    <row r="30" spans="1:21" ht="14.4" customHeight="1" x14ac:dyDescent="0.3">
      <c r="A30" s="505">
        <v>27</v>
      </c>
      <c r="B30" s="506" t="s">
        <v>483</v>
      </c>
      <c r="C30" s="506" t="s">
        <v>489</v>
      </c>
      <c r="D30" s="571" t="s">
        <v>1785</v>
      </c>
      <c r="E30" s="572" t="s">
        <v>501</v>
      </c>
      <c r="F30" s="506" t="s">
        <v>484</v>
      </c>
      <c r="G30" s="506" t="s">
        <v>571</v>
      </c>
      <c r="H30" s="506" t="s">
        <v>457</v>
      </c>
      <c r="I30" s="506" t="s">
        <v>575</v>
      </c>
      <c r="J30" s="506" t="s">
        <v>573</v>
      </c>
      <c r="K30" s="506" t="s">
        <v>576</v>
      </c>
      <c r="L30" s="507">
        <v>603.72</v>
      </c>
      <c r="M30" s="507">
        <v>603.72</v>
      </c>
      <c r="N30" s="506">
        <v>1</v>
      </c>
      <c r="O30" s="573">
        <v>0.5</v>
      </c>
      <c r="P30" s="507"/>
      <c r="Q30" s="527">
        <v>0</v>
      </c>
      <c r="R30" s="506"/>
      <c r="S30" s="527">
        <v>0</v>
      </c>
      <c r="T30" s="573"/>
      <c r="U30" s="528">
        <v>0</v>
      </c>
    </row>
    <row r="31" spans="1:21" ht="14.4" customHeight="1" x14ac:dyDescent="0.3">
      <c r="A31" s="505">
        <v>27</v>
      </c>
      <c r="B31" s="506" t="s">
        <v>483</v>
      </c>
      <c r="C31" s="506" t="s">
        <v>489</v>
      </c>
      <c r="D31" s="571" t="s">
        <v>1785</v>
      </c>
      <c r="E31" s="572" t="s">
        <v>501</v>
      </c>
      <c r="F31" s="506" t="s">
        <v>484</v>
      </c>
      <c r="G31" s="506" t="s">
        <v>577</v>
      </c>
      <c r="H31" s="506" t="s">
        <v>457</v>
      </c>
      <c r="I31" s="506" t="s">
        <v>578</v>
      </c>
      <c r="J31" s="506" t="s">
        <v>579</v>
      </c>
      <c r="K31" s="506" t="s">
        <v>532</v>
      </c>
      <c r="L31" s="507">
        <v>35.11</v>
      </c>
      <c r="M31" s="507">
        <v>105.33</v>
      </c>
      <c r="N31" s="506">
        <v>3</v>
      </c>
      <c r="O31" s="573">
        <v>1</v>
      </c>
      <c r="P31" s="507"/>
      <c r="Q31" s="527">
        <v>0</v>
      </c>
      <c r="R31" s="506"/>
      <c r="S31" s="527">
        <v>0</v>
      </c>
      <c r="T31" s="573"/>
      <c r="U31" s="528">
        <v>0</v>
      </c>
    </row>
    <row r="32" spans="1:21" ht="14.4" customHeight="1" x14ac:dyDescent="0.3">
      <c r="A32" s="505">
        <v>27</v>
      </c>
      <c r="B32" s="506" t="s">
        <v>483</v>
      </c>
      <c r="C32" s="506" t="s">
        <v>489</v>
      </c>
      <c r="D32" s="571" t="s">
        <v>1785</v>
      </c>
      <c r="E32" s="572" t="s">
        <v>501</v>
      </c>
      <c r="F32" s="506" t="s">
        <v>484</v>
      </c>
      <c r="G32" s="506" t="s">
        <v>577</v>
      </c>
      <c r="H32" s="506" t="s">
        <v>1787</v>
      </c>
      <c r="I32" s="506" t="s">
        <v>580</v>
      </c>
      <c r="J32" s="506" t="s">
        <v>581</v>
      </c>
      <c r="K32" s="506" t="s">
        <v>532</v>
      </c>
      <c r="L32" s="507">
        <v>35.11</v>
      </c>
      <c r="M32" s="507">
        <v>105.33</v>
      </c>
      <c r="N32" s="506">
        <v>3</v>
      </c>
      <c r="O32" s="573">
        <v>1</v>
      </c>
      <c r="P32" s="507">
        <v>105.33</v>
      </c>
      <c r="Q32" s="527">
        <v>1</v>
      </c>
      <c r="R32" s="506">
        <v>3</v>
      </c>
      <c r="S32" s="527">
        <v>1</v>
      </c>
      <c r="T32" s="573">
        <v>1</v>
      </c>
      <c r="U32" s="528">
        <v>1</v>
      </c>
    </row>
    <row r="33" spans="1:21" ht="14.4" customHeight="1" x14ac:dyDescent="0.3">
      <c r="A33" s="505">
        <v>27</v>
      </c>
      <c r="B33" s="506" t="s">
        <v>483</v>
      </c>
      <c r="C33" s="506" t="s">
        <v>489</v>
      </c>
      <c r="D33" s="571" t="s">
        <v>1785</v>
      </c>
      <c r="E33" s="572" t="s">
        <v>501</v>
      </c>
      <c r="F33" s="506" t="s">
        <v>484</v>
      </c>
      <c r="G33" s="506" t="s">
        <v>577</v>
      </c>
      <c r="H33" s="506" t="s">
        <v>457</v>
      </c>
      <c r="I33" s="506" t="s">
        <v>582</v>
      </c>
      <c r="J33" s="506" t="s">
        <v>579</v>
      </c>
      <c r="K33" s="506" t="s">
        <v>532</v>
      </c>
      <c r="L33" s="507">
        <v>35.11</v>
      </c>
      <c r="M33" s="507">
        <v>140.44</v>
      </c>
      <c r="N33" s="506">
        <v>4</v>
      </c>
      <c r="O33" s="573">
        <v>1.5</v>
      </c>
      <c r="P33" s="507">
        <v>35.11</v>
      </c>
      <c r="Q33" s="527">
        <v>0.25</v>
      </c>
      <c r="R33" s="506">
        <v>1</v>
      </c>
      <c r="S33" s="527">
        <v>0.25</v>
      </c>
      <c r="T33" s="573">
        <v>1</v>
      </c>
      <c r="U33" s="528">
        <v>0.66666666666666663</v>
      </c>
    </row>
    <row r="34" spans="1:21" ht="14.4" customHeight="1" x14ac:dyDescent="0.3">
      <c r="A34" s="505">
        <v>27</v>
      </c>
      <c r="B34" s="506" t="s">
        <v>483</v>
      </c>
      <c r="C34" s="506" t="s">
        <v>489</v>
      </c>
      <c r="D34" s="571" t="s">
        <v>1785</v>
      </c>
      <c r="E34" s="572" t="s">
        <v>501</v>
      </c>
      <c r="F34" s="506" t="s">
        <v>484</v>
      </c>
      <c r="G34" s="506" t="s">
        <v>583</v>
      </c>
      <c r="H34" s="506" t="s">
        <v>457</v>
      </c>
      <c r="I34" s="506" t="s">
        <v>584</v>
      </c>
      <c r="J34" s="506" t="s">
        <v>585</v>
      </c>
      <c r="K34" s="506" t="s">
        <v>586</v>
      </c>
      <c r="L34" s="507">
        <v>1891.17</v>
      </c>
      <c r="M34" s="507">
        <v>5673.51</v>
      </c>
      <c r="N34" s="506">
        <v>3</v>
      </c>
      <c r="O34" s="573">
        <v>0.5</v>
      </c>
      <c r="P34" s="507"/>
      <c r="Q34" s="527">
        <v>0</v>
      </c>
      <c r="R34" s="506"/>
      <c r="S34" s="527">
        <v>0</v>
      </c>
      <c r="T34" s="573"/>
      <c r="U34" s="528">
        <v>0</v>
      </c>
    </row>
    <row r="35" spans="1:21" ht="14.4" customHeight="1" x14ac:dyDescent="0.3">
      <c r="A35" s="505">
        <v>27</v>
      </c>
      <c r="B35" s="506" t="s">
        <v>483</v>
      </c>
      <c r="C35" s="506" t="s">
        <v>489</v>
      </c>
      <c r="D35" s="571" t="s">
        <v>1785</v>
      </c>
      <c r="E35" s="572" t="s">
        <v>501</v>
      </c>
      <c r="F35" s="506" t="s">
        <v>484</v>
      </c>
      <c r="G35" s="506" t="s">
        <v>587</v>
      </c>
      <c r="H35" s="506" t="s">
        <v>457</v>
      </c>
      <c r="I35" s="506" t="s">
        <v>588</v>
      </c>
      <c r="J35" s="506" t="s">
        <v>589</v>
      </c>
      <c r="K35" s="506" t="s">
        <v>590</v>
      </c>
      <c r="L35" s="507">
        <v>182.22</v>
      </c>
      <c r="M35" s="507">
        <v>364.44</v>
      </c>
      <c r="N35" s="506">
        <v>2</v>
      </c>
      <c r="O35" s="573">
        <v>1</v>
      </c>
      <c r="P35" s="507"/>
      <c r="Q35" s="527">
        <v>0</v>
      </c>
      <c r="R35" s="506"/>
      <c r="S35" s="527">
        <v>0</v>
      </c>
      <c r="T35" s="573"/>
      <c r="U35" s="528">
        <v>0</v>
      </c>
    </row>
    <row r="36" spans="1:21" ht="14.4" customHeight="1" x14ac:dyDescent="0.3">
      <c r="A36" s="505">
        <v>27</v>
      </c>
      <c r="B36" s="506" t="s">
        <v>483</v>
      </c>
      <c r="C36" s="506" t="s">
        <v>489</v>
      </c>
      <c r="D36" s="571" t="s">
        <v>1785</v>
      </c>
      <c r="E36" s="572" t="s">
        <v>501</v>
      </c>
      <c r="F36" s="506" t="s">
        <v>484</v>
      </c>
      <c r="G36" s="506" t="s">
        <v>591</v>
      </c>
      <c r="H36" s="506" t="s">
        <v>457</v>
      </c>
      <c r="I36" s="506" t="s">
        <v>592</v>
      </c>
      <c r="J36" s="506" t="s">
        <v>593</v>
      </c>
      <c r="K36" s="506" t="s">
        <v>594</v>
      </c>
      <c r="L36" s="507">
        <v>1065.51</v>
      </c>
      <c r="M36" s="507">
        <v>3196.5299999999997</v>
      </c>
      <c r="N36" s="506">
        <v>3</v>
      </c>
      <c r="O36" s="573">
        <v>0.5</v>
      </c>
      <c r="P36" s="507">
        <v>3196.5299999999997</v>
      </c>
      <c r="Q36" s="527">
        <v>1</v>
      </c>
      <c r="R36" s="506">
        <v>3</v>
      </c>
      <c r="S36" s="527">
        <v>1</v>
      </c>
      <c r="T36" s="573">
        <v>0.5</v>
      </c>
      <c r="U36" s="528">
        <v>1</v>
      </c>
    </row>
    <row r="37" spans="1:21" ht="14.4" customHeight="1" x14ac:dyDescent="0.3">
      <c r="A37" s="505">
        <v>27</v>
      </c>
      <c r="B37" s="506" t="s">
        <v>483</v>
      </c>
      <c r="C37" s="506" t="s">
        <v>489</v>
      </c>
      <c r="D37" s="571" t="s">
        <v>1785</v>
      </c>
      <c r="E37" s="572" t="s">
        <v>501</v>
      </c>
      <c r="F37" s="506" t="s">
        <v>484</v>
      </c>
      <c r="G37" s="506" t="s">
        <v>595</v>
      </c>
      <c r="H37" s="506" t="s">
        <v>1787</v>
      </c>
      <c r="I37" s="506" t="s">
        <v>596</v>
      </c>
      <c r="J37" s="506" t="s">
        <v>597</v>
      </c>
      <c r="K37" s="506" t="s">
        <v>598</v>
      </c>
      <c r="L37" s="507">
        <v>556.04</v>
      </c>
      <c r="M37" s="507">
        <v>1112.08</v>
      </c>
      <c r="N37" s="506">
        <v>2</v>
      </c>
      <c r="O37" s="573">
        <v>1.5</v>
      </c>
      <c r="P37" s="507">
        <v>556.04</v>
      </c>
      <c r="Q37" s="527">
        <v>0.5</v>
      </c>
      <c r="R37" s="506">
        <v>1</v>
      </c>
      <c r="S37" s="527">
        <v>0.5</v>
      </c>
      <c r="T37" s="573">
        <v>1</v>
      </c>
      <c r="U37" s="528">
        <v>0.66666666666666663</v>
      </c>
    </row>
    <row r="38" spans="1:21" ht="14.4" customHeight="1" x14ac:dyDescent="0.3">
      <c r="A38" s="505">
        <v>27</v>
      </c>
      <c r="B38" s="506" t="s">
        <v>483</v>
      </c>
      <c r="C38" s="506" t="s">
        <v>489</v>
      </c>
      <c r="D38" s="571" t="s">
        <v>1785</v>
      </c>
      <c r="E38" s="572" t="s">
        <v>501</v>
      </c>
      <c r="F38" s="506" t="s">
        <v>484</v>
      </c>
      <c r="G38" s="506" t="s">
        <v>599</v>
      </c>
      <c r="H38" s="506" t="s">
        <v>457</v>
      </c>
      <c r="I38" s="506" t="s">
        <v>600</v>
      </c>
      <c r="J38" s="506" t="s">
        <v>601</v>
      </c>
      <c r="K38" s="506" t="s">
        <v>602</v>
      </c>
      <c r="L38" s="507">
        <v>105.63</v>
      </c>
      <c r="M38" s="507">
        <v>105.63</v>
      </c>
      <c r="N38" s="506">
        <v>1</v>
      </c>
      <c r="O38" s="573">
        <v>1</v>
      </c>
      <c r="P38" s="507">
        <v>105.63</v>
      </c>
      <c r="Q38" s="527">
        <v>1</v>
      </c>
      <c r="R38" s="506">
        <v>1</v>
      </c>
      <c r="S38" s="527">
        <v>1</v>
      </c>
      <c r="T38" s="573">
        <v>1</v>
      </c>
      <c r="U38" s="528">
        <v>1</v>
      </c>
    </row>
    <row r="39" spans="1:21" ht="14.4" customHeight="1" x14ac:dyDescent="0.3">
      <c r="A39" s="505">
        <v>27</v>
      </c>
      <c r="B39" s="506" t="s">
        <v>483</v>
      </c>
      <c r="C39" s="506" t="s">
        <v>489</v>
      </c>
      <c r="D39" s="571" t="s">
        <v>1785</v>
      </c>
      <c r="E39" s="572" t="s">
        <v>501</v>
      </c>
      <c r="F39" s="506" t="s">
        <v>484</v>
      </c>
      <c r="G39" s="506" t="s">
        <v>603</v>
      </c>
      <c r="H39" s="506" t="s">
        <v>457</v>
      </c>
      <c r="I39" s="506" t="s">
        <v>604</v>
      </c>
      <c r="J39" s="506" t="s">
        <v>605</v>
      </c>
      <c r="K39" s="506" t="s">
        <v>606</v>
      </c>
      <c r="L39" s="507">
        <v>164.01</v>
      </c>
      <c r="M39" s="507">
        <v>328.02</v>
      </c>
      <c r="N39" s="506">
        <v>2</v>
      </c>
      <c r="O39" s="573">
        <v>1.5</v>
      </c>
      <c r="P39" s="507"/>
      <c r="Q39" s="527">
        <v>0</v>
      </c>
      <c r="R39" s="506"/>
      <c r="S39" s="527">
        <v>0</v>
      </c>
      <c r="T39" s="573"/>
      <c r="U39" s="528">
        <v>0</v>
      </c>
    </row>
    <row r="40" spans="1:21" ht="14.4" customHeight="1" x14ac:dyDescent="0.3">
      <c r="A40" s="505">
        <v>27</v>
      </c>
      <c r="B40" s="506" t="s">
        <v>483</v>
      </c>
      <c r="C40" s="506" t="s">
        <v>489</v>
      </c>
      <c r="D40" s="571" t="s">
        <v>1785</v>
      </c>
      <c r="E40" s="572" t="s">
        <v>501</v>
      </c>
      <c r="F40" s="506" t="s">
        <v>484</v>
      </c>
      <c r="G40" s="506" t="s">
        <v>603</v>
      </c>
      <c r="H40" s="506" t="s">
        <v>457</v>
      </c>
      <c r="I40" s="506" t="s">
        <v>607</v>
      </c>
      <c r="J40" s="506" t="s">
        <v>608</v>
      </c>
      <c r="K40" s="506" t="s">
        <v>609</v>
      </c>
      <c r="L40" s="507">
        <v>49.2</v>
      </c>
      <c r="M40" s="507">
        <v>147.60000000000002</v>
      </c>
      <c r="N40" s="506">
        <v>3</v>
      </c>
      <c r="O40" s="573">
        <v>0.5</v>
      </c>
      <c r="P40" s="507">
        <v>147.60000000000002</v>
      </c>
      <c r="Q40" s="527">
        <v>1</v>
      </c>
      <c r="R40" s="506">
        <v>3</v>
      </c>
      <c r="S40" s="527">
        <v>1</v>
      </c>
      <c r="T40" s="573">
        <v>0.5</v>
      </c>
      <c r="U40" s="528">
        <v>1</v>
      </c>
    </row>
    <row r="41" spans="1:21" ht="14.4" customHeight="1" x14ac:dyDescent="0.3">
      <c r="A41" s="505">
        <v>27</v>
      </c>
      <c r="B41" s="506" t="s">
        <v>483</v>
      </c>
      <c r="C41" s="506" t="s">
        <v>489</v>
      </c>
      <c r="D41" s="571" t="s">
        <v>1785</v>
      </c>
      <c r="E41" s="572" t="s">
        <v>501</v>
      </c>
      <c r="F41" s="506" t="s">
        <v>484</v>
      </c>
      <c r="G41" s="506" t="s">
        <v>610</v>
      </c>
      <c r="H41" s="506" t="s">
        <v>457</v>
      </c>
      <c r="I41" s="506" t="s">
        <v>611</v>
      </c>
      <c r="J41" s="506" t="s">
        <v>612</v>
      </c>
      <c r="K41" s="506" t="s">
        <v>613</v>
      </c>
      <c r="L41" s="507">
        <v>237.31</v>
      </c>
      <c r="M41" s="507">
        <v>237.31</v>
      </c>
      <c r="N41" s="506">
        <v>1</v>
      </c>
      <c r="O41" s="573">
        <v>0.5</v>
      </c>
      <c r="P41" s="507">
        <v>237.31</v>
      </c>
      <c r="Q41" s="527">
        <v>1</v>
      </c>
      <c r="R41" s="506">
        <v>1</v>
      </c>
      <c r="S41" s="527">
        <v>1</v>
      </c>
      <c r="T41" s="573">
        <v>0.5</v>
      </c>
      <c r="U41" s="528">
        <v>1</v>
      </c>
    </row>
    <row r="42" spans="1:21" ht="14.4" customHeight="1" x14ac:dyDescent="0.3">
      <c r="A42" s="505">
        <v>27</v>
      </c>
      <c r="B42" s="506" t="s">
        <v>483</v>
      </c>
      <c r="C42" s="506" t="s">
        <v>489</v>
      </c>
      <c r="D42" s="571" t="s">
        <v>1785</v>
      </c>
      <c r="E42" s="572" t="s">
        <v>501</v>
      </c>
      <c r="F42" s="506" t="s">
        <v>484</v>
      </c>
      <c r="G42" s="506" t="s">
        <v>614</v>
      </c>
      <c r="H42" s="506" t="s">
        <v>457</v>
      </c>
      <c r="I42" s="506" t="s">
        <v>615</v>
      </c>
      <c r="J42" s="506" t="s">
        <v>616</v>
      </c>
      <c r="K42" s="506" t="s">
        <v>617</v>
      </c>
      <c r="L42" s="507">
        <v>132.97999999999999</v>
      </c>
      <c r="M42" s="507">
        <v>265.95999999999998</v>
      </c>
      <c r="N42" s="506">
        <v>2</v>
      </c>
      <c r="O42" s="573">
        <v>1</v>
      </c>
      <c r="P42" s="507"/>
      <c r="Q42" s="527">
        <v>0</v>
      </c>
      <c r="R42" s="506"/>
      <c r="S42" s="527">
        <v>0</v>
      </c>
      <c r="T42" s="573"/>
      <c r="U42" s="528">
        <v>0</v>
      </c>
    </row>
    <row r="43" spans="1:21" ht="14.4" customHeight="1" x14ac:dyDescent="0.3">
      <c r="A43" s="505">
        <v>27</v>
      </c>
      <c r="B43" s="506" t="s">
        <v>483</v>
      </c>
      <c r="C43" s="506" t="s">
        <v>489</v>
      </c>
      <c r="D43" s="571" t="s">
        <v>1785</v>
      </c>
      <c r="E43" s="572" t="s">
        <v>501</v>
      </c>
      <c r="F43" s="506" t="s">
        <v>484</v>
      </c>
      <c r="G43" s="506" t="s">
        <v>618</v>
      </c>
      <c r="H43" s="506" t="s">
        <v>457</v>
      </c>
      <c r="I43" s="506" t="s">
        <v>619</v>
      </c>
      <c r="J43" s="506" t="s">
        <v>620</v>
      </c>
      <c r="K43" s="506" t="s">
        <v>621</v>
      </c>
      <c r="L43" s="507">
        <v>58.62</v>
      </c>
      <c r="M43" s="507">
        <v>175.85999999999999</v>
      </c>
      <c r="N43" s="506">
        <v>3</v>
      </c>
      <c r="O43" s="573">
        <v>2</v>
      </c>
      <c r="P43" s="507">
        <v>117.24</v>
      </c>
      <c r="Q43" s="527">
        <v>0.66666666666666674</v>
      </c>
      <c r="R43" s="506">
        <v>2</v>
      </c>
      <c r="S43" s="527">
        <v>0.66666666666666663</v>
      </c>
      <c r="T43" s="573">
        <v>1</v>
      </c>
      <c r="U43" s="528">
        <v>0.5</v>
      </c>
    </row>
    <row r="44" spans="1:21" ht="14.4" customHeight="1" x14ac:dyDescent="0.3">
      <c r="A44" s="505">
        <v>27</v>
      </c>
      <c r="B44" s="506" t="s">
        <v>483</v>
      </c>
      <c r="C44" s="506" t="s">
        <v>489</v>
      </c>
      <c r="D44" s="571" t="s">
        <v>1785</v>
      </c>
      <c r="E44" s="572" t="s">
        <v>501</v>
      </c>
      <c r="F44" s="506" t="s">
        <v>484</v>
      </c>
      <c r="G44" s="506" t="s">
        <v>622</v>
      </c>
      <c r="H44" s="506" t="s">
        <v>1787</v>
      </c>
      <c r="I44" s="506" t="s">
        <v>623</v>
      </c>
      <c r="J44" s="506" t="s">
        <v>624</v>
      </c>
      <c r="K44" s="506" t="s">
        <v>625</v>
      </c>
      <c r="L44" s="507">
        <v>38.04</v>
      </c>
      <c r="M44" s="507">
        <v>76.08</v>
      </c>
      <c r="N44" s="506">
        <v>2</v>
      </c>
      <c r="O44" s="573">
        <v>1.5</v>
      </c>
      <c r="P44" s="507">
        <v>38.04</v>
      </c>
      <c r="Q44" s="527">
        <v>0.5</v>
      </c>
      <c r="R44" s="506">
        <v>1</v>
      </c>
      <c r="S44" s="527">
        <v>0.5</v>
      </c>
      <c r="T44" s="573">
        <v>0.5</v>
      </c>
      <c r="U44" s="528">
        <v>0.33333333333333331</v>
      </c>
    </row>
    <row r="45" spans="1:21" ht="14.4" customHeight="1" x14ac:dyDescent="0.3">
      <c r="A45" s="505">
        <v>27</v>
      </c>
      <c r="B45" s="506" t="s">
        <v>483</v>
      </c>
      <c r="C45" s="506" t="s">
        <v>489</v>
      </c>
      <c r="D45" s="571" t="s">
        <v>1785</v>
      </c>
      <c r="E45" s="572" t="s">
        <v>501</v>
      </c>
      <c r="F45" s="506" t="s">
        <v>484</v>
      </c>
      <c r="G45" s="506" t="s">
        <v>622</v>
      </c>
      <c r="H45" s="506" t="s">
        <v>1787</v>
      </c>
      <c r="I45" s="506" t="s">
        <v>626</v>
      </c>
      <c r="J45" s="506" t="s">
        <v>624</v>
      </c>
      <c r="K45" s="506" t="s">
        <v>627</v>
      </c>
      <c r="L45" s="507">
        <v>17.559999999999999</v>
      </c>
      <c r="M45" s="507">
        <v>52.679999999999993</v>
      </c>
      <c r="N45" s="506">
        <v>3</v>
      </c>
      <c r="O45" s="573">
        <v>0.5</v>
      </c>
      <c r="P45" s="507"/>
      <c r="Q45" s="527">
        <v>0</v>
      </c>
      <c r="R45" s="506"/>
      <c r="S45" s="527">
        <v>0</v>
      </c>
      <c r="T45" s="573"/>
      <c r="U45" s="528">
        <v>0</v>
      </c>
    </row>
    <row r="46" spans="1:21" ht="14.4" customHeight="1" x14ac:dyDescent="0.3">
      <c r="A46" s="505">
        <v>27</v>
      </c>
      <c r="B46" s="506" t="s">
        <v>483</v>
      </c>
      <c r="C46" s="506" t="s">
        <v>489</v>
      </c>
      <c r="D46" s="571" t="s">
        <v>1785</v>
      </c>
      <c r="E46" s="572" t="s">
        <v>501</v>
      </c>
      <c r="F46" s="506" t="s">
        <v>484</v>
      </c>
      <c r="G46" s="506" t="s">
        <v>628</v>
      </c>
      <c r="H46" s="506" t="s">
        <v>1787</v>
      </c>
      <c r="I46" s="506" t="s">
        <v>629</v>
      </c>
      <c r="J46" s="506" t="s">
        <v>630</v>
      </c>
      <c r="K46" s="506" t="s">
        <v>631</v>
      </c>
      <c r="L46" s="507">
        <v>736.33</v>
      </c>
      <c r="M46" s="507">
        <v>2208.9900000000002</v>
      </c>
      <c r="N46" s="506">
        <v>3</v>
      </c>
      <c r="O46" s="573">
        <v>2</v>
      </c>
      <c r="P46" s="507">
        <v>2208.9900000000002</v>
      </c>
      <c r="Q46" s="527">
        <v>1</v>
      </c>
      <c r="R46" s="506">
        <v>3</v>
      </c>
      <c r="S46" s="527">
        <v>1</v>
      </c>
      <c r="T46" s="573">
        <v>2</v>
      </c>
      <c r="U46" s="528">
        <v>1</v>
      </c>
    </row>
    <row r="47" spans="1:21" ht="14.4" customHeight="1" x14ac:dyDescent="0.3">
      <c r="A47" s="505">
        <v>27</v>
      </c>
      <c r="B47" s="506" t="s">
        <v>483</v>
      </c>
      <c r="C47" s="506" t="s">
        <v>489</v>
      </c>
      <c r="D47" s="571" t="s">
        <v>1785</v>
      </c>
      <c r="E47" s="572" t="s">
        <v>501</v>
      </c>
      <c r="F47" s="506" t="s">
        <v>484</v>
      </c>
      <c r="G47" s="506" t="s">
        <v>632</v>
      </c>
      <c r="H47" s="506" t="s">
        <v>457</v>
      </c>
      <c r="I47" s="506" t="s">
        <v>633</v>
      </c>
      <c r="J47" s="506" t="s">
        <v>634</v>
      </c>
      <c r="K47" s="506" t="s">
        <v>635</v>
      </c>
      <c r="L47" s="507">
        <v>134.47999999999999</v>
      </c>
      <c r="M47" s="507">
        <v>268.95999999999998</v>
      </c>
      <c r="N47" s="506">
        <v>2</v>
      </c>
      <c r="O47" s="573">
        <v>0.5</v>
      </c>
      <c r="P47" s="507"/>
      <c r="Q47" s="527">
        <v>0</v>
      </c>
      <c r="R47" s="506"/>
      <c r="S47" s="527">
        <v>0</v>
      </c>
      <c r="T47" s="573"/>
      <c r="U47" s="528">
        <v>0</v>
      </c>
    </row>
    <row r="48" spans="1:21" ht="14.4" customHeight="1" x14ac:dyDescent="0.3">
      <c r="A48" s="505">
        <v>27</v>
      </c>
      <c r="B48" s="506" t="s">
        <v>483</v>
      </c>
      <c r="C48" s="506" t="s">
        <v>489</v>
      </c>
      <c r="D48" s="571" t="s">
        <v>1785</v>
      </c>
      <c r="E48" s="572" t="s">
        <v>501</v>
      </c>
      <c r="F48" s="506" t="s">
        <v>484</v>
      </c>
      <c r="G48" s="506" t="s">
        <v>636</v>
      </c>
      <c r="H48" s="506" t="s">
        <v>1787</v>
      </c>
      <c r="I48" s="506" t="s">
        <v>637</v>
      </c>
      <c r="J48" s="506" t="s">
        <v>638</v>
      </c>
      <c r="K48" s="506" t="s">
        <v>639</v>
      </c>
      <c r="L48" s="507">
        <v>115.18</v>
      </c>
      <c r="M48" s="507">
        <v>115.18</v>
      </c>
      <c r="N48" s="506">
        <v>1</v>
      </c>
      <c r="O48" s="573">
        <v>1</v>
      </c>
      <c r="P48" s="507"/>
      <c r="Q48" s="527">
        <v>0</v>
      </c>
      <c r="R48" s="506"/>
      <c r="S48" s="527">
        <v>0</v>
      </c>
      <c r="T48" s="573"/>
      <c r="U48" s="528">
        <v>0</v>
      </c>
    </row>
    <row r="49" spans="1:21" ht="14.4" customHeight="1" x14ac:dyDescent="0.3">
      <c r="A49" s="505">
        <v>27</v>
      </c>
      <c r="B49" s="506" t="s">
        <v>483</v>
      </c>
      <c r="C49" s="506" t="s">
        <v>489</v>
      </c>
      <c r="D49" s="571" t="s">
        <v>1785</v>
      </c>
      <c r="E49" s="572" t="s">
        <v>501</v>
      </c>
      <c r="F49" s="506" t="s">
        <v>484</v>
      </c>
      <c r="G49" s="506" t="s">
        <v>517</v>
      </c>
      <c r="H49" s="506" t="s">
        <v>1787</v>
      </c>
      <c r="I49" s="506" t="s">
        <v>531</v>
      </c>
      <c r="J49" s="506" t="s">
        <v>519</v>
      </c>
      <c r="K49" s="506" t="s">
        <v>532</v>
      </c>
      <c r="L49" s="507">
        <v>47.7</v>
      </c>
      <c r="M49" s="507">
        <v>286.20000000000005</v>
      </c>
      <c r="N49" s="506">
        <v>6</v>
      </c>
      <c r="O49" s="573">
        <v>1.5</v>
      </c>
      <c r="P49" s="507">
        <v>286.20000000000005</v>
      </c>
      <c r="Q49" s="527">
        <v>1</v>
      </c>
      <c r="R49" s="506">
        <v>6</v>
      </c>
      <c r="S49" s="527">
        <v>1</v>
      </c>
      <c r="T49" s="573">
        <v>1.5</v>
      </c>
      <c r="U49" s="528">
        <v>1</v>
      </c>
    </row>
    <row r="50" spans="1:21" ht="14.4" customHeight="1" x14ac:dyDescent="0.3">
      <c r="A50" s="505">
        <v>27</v>
      </c>
      <c r="B50" s="506" t="s">
        <v>483</v>
      </c>
      <c r="C50" s="506" t="s">
        <v>489</v>
      </c>
      <c r="D50" s="571" t="s">
        <v>1785</v>
      </c>
      <c r="E50" s="572" t="s">
        <v>501</v>
      </c>
      <c r="F50" s="506" t="s">
        <v>484</v>
      </c>
      <c r="G50" s="506" t="s">
        <v>517</v>
      </c>
      <c r="H50" s="506" t="s">
        <v>1787</v>
      </c>
      <c r="I50" s="506" t="s">
        <v>518</v>
      </c>
      <c r="J50" s="506" t="s">
        <v>519</v>
      </c>
      <c r="K50" s="506" t="s">
        <v>520</v>
      </c>
      <c r="L50" s="507">
        <v>143.09</v>
      </c>
      <c r="M50" s="507">
        <v>143.09</v>
      </c>
      <c r="N50" s="506">
        <v>1</v>
      </c>
      <c r="O50" s="573">
        <v>0.5</v>
      </c>
      <c r="P50" s="507"/>
      <c r="Q50" s="527">
        <v>0</v>
      </c>
      <c r="R50" s="506"/>
      <c r="S50" s="527">
        <v>0</v>
      </c>
      <c r="T50" s="573"/>
      <c r="U50" s="528">
        <v>0</v>
      </c>
    </row>
    <row r="51" spans="1:21" ht="14.4" customHeight="1" x14ac:dyDescent="0.3">
      <c r="A51" s="505">
        <v>27</v>
      </c>
      <c r="B51" s="506" t="s">
        <v>483</v>
      </c>
      <c r="C51" s="506" t="s">
        <v>489</v>
      </c>
      <c r="D51" s="571" t="s">
        <v>1785</v>
      </c>
      <c r="E51" s="572" t="s">
        <v>501</v>
      </c>
      <c r="F51" s="506" t="s">
        <v>484</v>
      </c>
      <c r="G51" s="506" t="s">
        <v>517</v>
      </c>
      <c r="H51" s="506" t="s">
        <v>457</v>
      </c>
      <c r="I51" s="506" t="s">
        <v>640</v>
      </c>
      <c r="J51" s="506" t="s">
        <v>641</v>
      </c>
      <c r="K51" s="506" t="s">
        <v>642</v>
      </c>
      <c r="L51" s="507">
        <v>143.09</v>
      </c>
      <c r="M51" s="507">
        <v>143.09</v>
      </c>
      <c r="N51" s="506">
        <v>1</v>
      </c>
      <c r="O51" s="573">
        <v>0.5</v>
      </c>
      <c r="P51" s="507"/>
      <c r="Q51" s="527">
        <v>0</v>
      </c>
      <c r="R51" s="506"/>
      <c r="S51" s="527">
        <v>0</v>
      </c>
      <c r="T51" s="573"/>
      <c r="U51" s="528">
        <v>0</v>
      </c>
    </row>
    <row r="52" spans="1:21" ht="14.4" customHeight="1" x14ac:dyDescent="0.3">
      <c r="A52" s="505">
        <v>27</v>
      </c>
      <c r="B52" s="506" t="s">
        <v>483</v>
      </c>
      <c r="C52" s="506" t="s">
        <v>489</v>
      </c>
      <c r="D52" s="571" t="s">
        <v>1785</v>
      </c>
      <c r="E52" s="572" t="s">
        <v>501</v>
      </c>
      <c r="F52" s="506" t="s">
        <v>484</v>
      </c>
      <c r="G52" s="506" t="s">
        <v>509</v>
      </c>
      <c r="H52" s="506" t="s">
        <v>1787</v>
      </c>
      <c r="I52" s="506" t="s">
        <v>643</v>
      </c>
      <c r="J52" s="506" t="s">
        <v>511</v>
      </c>
      <c r="K52" s="506" t="s">
        <v>644</v>
      </c>
      <c r="L52" s="507">
        <v>117.46</v>
      </c>
      <c r="M52" s="507">
        <v>234.92</v>
      </c>
      <c r="N52" s="506">
        <v>2</v>
      </c>
      <c r="O52" s="573">
        <v>1</v>
      </c>
      <c r="P52" s="507">
        <v>234.92</v>
      </c>
      <c r="Q52" s="527">
        <v>1</v>
      </c>
      <c r="R52" s="506">
        <v>2</v>
      </c>
      <c r="S52" s="527">
        <v>1</v>
      </c>
      <c r="T52" s="573">
        <v>1</v>
      </c>
      <c r="U52" s="528">
        <v>1</v>
      </c>
    </row>
    <row r="53" spans="1:21" ht="14.4" customHeight="1" x14ac:dyDescent="0.3">
      <c r="A53" s="505">
        <v>27</v>
      </c>
      <c r="B53" s="506" t="s">
        <v>483</v>
      </c>
      <c r="C53" s="506" t="s">
        <v>489</v>
      </c>
      <c r="D53" s="571" t="s">
        <v>1785</v>
      </c>
      <c r="E53" s="572" t="s">
        <v>501</v>
      </c>
      <c r="F53" s="506" t="s">
        <v>484</v>
      </c>
      <c r="G53" s="506" t="s">
        <v>509</v>
      </c>
      <c r="H53" s="506" t="s">
        <v>1787</v>
      </c>
      <c r="I53" s="506" t="s">
        <v>645</v>
      </c>
      <c r="J53" s="506" t="s">
        <v>511</v>
      </c>
      <c r="K53" s="506" t="s">
        <v>646</v>
      </c>
      <c r="L53" s="507">
        <v>614.48</v>
      </c>
      <c r="M53" s="507">
        <v>614.48</v>
      </c>
      <c r="N53" s="506">
        <v>1</v>
      </c>
      <c r="O53" s="573">
        <v>1</v>
      </c>
      <c r="P53" s="507">
        <v>614.48</v>
      </c>
      <c r="Q53" s="527">
        <v>1</v>
      </c>
      <c r="R53" s="506">
        <v>1</v>
      </c>
      <c r="S53" s="527">
        <v>1</v>
      </c>
      <c r="T53" s="573">
        <v>1</v>
      </c>
      <c r="U53" s="528">
        <v>1</v>
      </c>
    </row>
    <row r="54" spans="1:21" ht="14.4" customHeight="1" x14ac:dyDescent="0.3">
      <c r="A54" s="505">
        <v>27</v>
      </c>
      <c r="B54" s="506" t="s">
        <v>483</v>
      </c>
      <c r="C54" s="506" t="s">
        <v>489</v>
      </c>
      <c r="D54" s="571" t="s">
        <v>1785</v>
      </c>
      <c r="E54" s="572" t="s">
        <v>501</v>
      </c>
      <c r="F54" s="506" t="s">
        <v>484</v>
      </c>
      <c r="G54" s="506" t="s">
        <v>647</v>
      </c>
      <c r="H54" s="506" t="s">
        <v>457</v>
      </c>
      <c r="I54" s="506" t="s">
        <v>648</v>
      </c>
      <c r="J54" s="506" t="s">
        <v>649</v>
      </c>
      <c r="K54" s="506" t="s">
        <v>650</v>
      </c>
      <c r="L54" s="507">
        <v>218.62</v>
      </c>
      <c r="M54" s="507">
        <v>437.24</v>
      </c>
      <c r="N54" s="506">
        <v>2</v>
      </c>
      <c r="O54" s="573">
        <v>1.5</v>
      </c>
      <c r="P54" s="507">
        <v>218.62</v>
      </c>
      <c r="Q54" s="527">
        <v>0.5</v>
      </c>
      <c r="R54" s="506">
        <v>1</v>
      </c>
      <c r="S54" s="527">
        <v>0.5</v>
      </c>
      <c r="T54" s="573">
        <v>0.5</v>
      </c>
      <c r="U54" s="528">
        <v>0.33333333333333331</v>
      </c>
    </row>
    <row r="55" spans="1:21" ht="14.4" customHeight="1" x14ac:dyDescent="0.3">
      <c r="A55" s="505">
        <v>27</v>
      </c>
      <c r="B55" s="506" t="s">
        <v>483</v>
      </c>
      <c r="C55" s="506" t="s">
        <v>489</v>
      </c>
      <c r="D55" s="571" t="s">
        <v>1785</v>
      </c>
      <c r="E55" s="572" t="s">
        <v>501</v>
      </c>
      <c r="F55" s="506" t="s">
        <v>484</v>
      </c>
      <c r="G55" s="506" t="s">
        <v>651</v>
      </c>
      <c r="H55" s="506" t="s">
        <v>457</v>
      </c>
      <c r="I55" s="506" t="s">
        <v>652</v>
      </c>
      <c r="J55" s="506" t="s">
        <v>653</v>
      </c>
      <c r="K55" s="506" t="s">
        <v>654</v>
      </c>
      <c r="L55" s="507">
        <v>320.20999999999998</v>
      </c>
      <c r="M55" s="507">
        <v>960.62999999999988</v>
      </c>
      <c r="N55" s="506">
        <v>3</v>
      </c>
      <c r="O55" s="573">
        <v>0.5</v>
      </c>
      <c r="P55" s="507"/>
      <c r="Q55" s="527">
        <v>0</v>
      </c>
      <c r="R55" s="506"/>
      <c r="S55" s="527">
        <v>0</v>
      </c>
      <c r="T55" s="573"/>
      <c r="U55" s="528">
        <v>0</v>
      </c>
    </row>
    <row r="56" spans="1:21" ht="14.4" customHeight="1" x14ac:dyDescent="0.3">
      <c r="A56" s="505">
        <v>27</v>
      </c>
      <c r="B56" s="506" t="s">
        <v>483</v>
      </c>
      <c r="C56" s="506" t="s">
        <v>489</v>
      </c>
      <c r="D56" s="571" t="s">
        <v>1785</v>
      </c>
      <c r="E56" s="572" t="s">
        <v>501</v>
      </c>
      <c r="F56" s="506" t="s">
        <v>484</v>
      </c>
      <c r="G56" s="506" t="s">
        <v>655</v>
      </c>
      <c r="H56" s="506" t="s">
        <v>457</v>
      </c>
      <c r="I56" s="506" t="s">
        <v>656</v>
      </c>
      <c r="J56" s="506" t="s">
        <v>657</v>
      </c>
      <c r="K56" s="506" t="s">
        <v>658</v>
      </c>
      <c r="L56" s="507">
        <v>661.62</v>
      </c>
      <c r="M56" s="507">
        <v>661.62</v>
      </c>
      <c r="N56" s="506">
        <v>1</v>
      </c>
      <c r="O56" s="573">
        <v>0.5</v>
      </c>
      <c r="P56" s="507">
        <v>661.62</v>
      </c>
      <c r="Q56" s="527">
        <v>1</v>
      </c>
      <c r="R56" s="506">
        <v>1</v>
      </c>
      <c r="S56" s="527">
        <v>1</v>
      </c>
      <c r="T56" s="573">
        <v>0.5</v>
      </c>
      <c r="U56" s="528">
        <v>1</v>
      </c>
    </row>
    <row r="57" spans="1:21" ht="14.4" customHeight="1" x14ac:dyDescent="0.3">
      <c r="A57" s="505">
        <v>27</v>
      </c>
      <c r="B57" s="506" t="s">
        <v>483</v>
      </c>
      <c r="C57" s="506" t="s">
        <v>489</v>
      </c>
      <c r="D57" s="571" t="s">
        <v>1785</v>
      </c>
      <c r="E57" s="572" t="s">
        <v>501</v>
      </c>
      <c r="F57" s="506" t="s">
        <v>484</v>
      </c>
      <c r="G57" s="506" t="s">
        <v>655</v>
      </c>
      <c r="H57" s="506" t="s">
        <v>1787</v>
      </c>
      <c r="I57" s="506" t="s">
        <v>659</v>
      </c>
      <c r="J57" s="506" t="s">
        <v>660</v>
      </c>
      <c r="K57" s="506" t="s">
        <v>661</v>
      </c>
      <c r="L57" s="507">
        <v>143.35</v>
      </c>
      <c r="M57" s="507">
        <v>286.7</v>
      </c>
      <c r="N57" s="506">
        <v>2</v>
      </c>
      <c r="O57" s="573">
        <v>0.5</v>
      </c>
      <c r="P57" s="507">
        <v>286.7</v>
      </c>
      <c r="Q57" s="527">
        <v>1</v>
      </c>
      <c r="R57" s="506">
        <v>2</v>
      </c>
      <c r="S57" s="527">
        <v>1</v>
      </c>
      <c r="T57" s="573">
        <v>0.5</v>
      </c>
      <c r="U57" s="528">
        <v>1</v>
      </c>
    </row>
    <row r="58" spans="1:21" ht="14.4" customHeight="1" x14ac:dyDescent="0.3">
      <c r="A58" s="505">
        <v>27</v>
      </c>
      <c r="B58" s="506" t="s">
        <v>483</v>
      </c>
      <c r="C58" s="506" t="s">
        <v>489</v>
      </c>
      <c r="D58" s="571" t="s">
        <v>1785</v>
      </c>
      <c r="E58" s="572" t="s">
        <v>501</v>
      </c>
      <c r="F58" s="506" t="s">
        <v>484</v>
      </c>
      <c r="G58" s="506" t="s">
        <v>655</v>
      </c>
      <c r="H58" s="506" t="s">
        <v>1787</v>
      </c>
      <c r="I58" s="506" t="s">
        <v>662</v>
      </c>
      <c r="J58" s="506" t="s">
        <v>660</v>
      </c>
      <c r="K58" s="506" t="s">
        <v>663</v>
      </c>
      <c r="L58" s="507">
        <v>220.53</v>
      </c>
      <c r="M58" s="507">
        <v>661.59</v>
      </c>
      <c r="N58" s="506">
        <v>3</v>
      </c>
      <c r="O58" s="573">
        <v>0.5</v>
      </c>
      <c r="P58" s="507">
        <v>661.59</v>
      </c>
      <c r="Q58" s="527">
        <v>1</v>
      </c>
      <c r="R58" s="506">
        <v>3</v>
      </c>
      <c r="S58" s="527">
        <v>1</v>
      </c>
      <c r="T58" s="573">
        <v>0.5</v>
      </c>
      <c r="U58" s="528">
        <v>1</v>
      </c>
    </row>
    <row r="59" spans="1:21" ht="14.4" customHeight="1" x14ac:dyDescent="0.3">
      <c r="A59" s="505">
        <v>27</v>
      </c>
      <c r="B59" s="506" t="s">
        <v>483</v>
      </c>
      <c r="C59" s="506" t="s">
        <v>489</v>
      </c>
      <c r="D59" s="571" t="s">
        <v>1785</v>
      </c>
      <c r="E59" s="572" t="s">
        <v>501</v>
      </c>
      <c r="F59" s="506" t="s">
        <v>484</v>
      </c>
      <c r="G59" s="506" t="s">
        <v>655</v>
      </c>
      <c r="H59" s="506" t="s">
        <v>1787</v>
      </c>
      <c r="I59" s="506" t="s">
        <v>664</v>
      </c>
      <c r="J59" s="506" t="s">
        <v>660</v>
      </c>
      <c r="K59" s="506" t="s">
        <v>665</v>
      </c>
      <c r="L59" s="507">
        <v>93.18</v>
      </c>
      <c r="M59" s="507">
        <v>93.18</v>
      </c>
      <c r="N59" s="506">
        <v>1</v>
      </c>
      <c r="O59" s="573">
        <v>1</v>
      </c>
      <c r="P59" s="507">
        <v>93.18</v>
      </c>
      <c r="Q59" s="527">
        <v>1</v>
      </c>
      <c r="R59" s="506">
        <v>1</v>
      </c>
      <c r="S59" s="527">
        <v>1</v>
      </c>
      <c r="T59" s="573">
        <v>1</v>
      </c>
      <c r="U59" s="528">
        <v>1</v>
      </c>
    </row>
    <row r="60" spans="1:21" ht="14.4" customHeight="1" x14ac:dyDescent="0.3">
      <c r="A60" s="505">
        <v>27</v>
      </c>
      <c r="B60" s="506" t="s">
        <v>483</v>
      </c>
      <c r="C60" s="506" t="s">
        <v>489</v>
      </c>
      <c r="D60" s="571" t="s">
        <v>1785</v>
      </c>
      <c r="E60" s="572" t="s">
        <v>501</v>
      </c>
      <c r="F60" s="506" t="s">
        <v>484</v>
      </c>
      <c r="G60" s="506" t="s">
        <v>666</v>
      </c>
      <c r="H60" s="506" t="s">
        <v>457</v>
      </c>
      <c r="I60" s="506" t="s">
        <v>667</v>
      </c>
      <c r="J60" s="506" t="s">
        <v>668</v>
      </c>
      <c r="K60" s="506" t="s">
        <v>669</v>
      </c>
      <c r="L60" s="507">
        <v>181.04</v>
      </c>
      <c r="M60" s="507">
        <v>181.04</v>
      </c>
      <c r="N60" s="506">
        <v>1</v>
      </c>
      <c r="O60" s="573">
        <v>1</v>
      </c>
      <c r="P60" s="507"/>
      <c r="Q60" s="527">
        <v>0</v>
      </c>
      <c r="R60" s="506"/>
      <c r="S60" s="527">
        <v>0</v>
      </c>
      <c r="T60" s="573"/>
      <c r="U60" s="528">
        <v>0</v>
      </c>
    </row>
    <row r="61" spans="1:21" ht="14.4" customHeight="1" x14ac:dyDescent="0.3">
      <c r="A61" s="505">
        <v>27</v>
      </c>
      <c r="B61" s="506" t="s">
        <v>483</v>
      </c>
      <c r="C61" s="506" t="s">
        <v>489</v>
      </c>
      <c r="D61" s="571" t="s">
        <v>1785</v>
      </c>
      <c r="E61" s="572" t="s">
        <v>501</v>
      </c>
      <c r="F61" s="506" t="s">
        <v>484</v>
      </c>
      <c r="G61" s="506" t="s">
        <v>670</v>
      </c>
      <c r="H61" s="506" t="s">
        <v>457</v>
      </c>
      <c r="I61" s="506" t="s">
        <v>671</v>
      </c>
      <c r="J61" s="506" t="s">
        <v>672</v>
      </c>
      <c r="K61" s="506" t="s">
        <v>663</v>
      </c>
      <c r="L61" s="507">
        <v>39.549999999999997</v>
      </c>
      <c r="M61" s="507">
        <v>118.64999999999999</v>
      </c>
      <c r="N61" s="506">
        <v>3</v>
      </c>
      <c r="O61" s="573">
        <v>0.5</v>
      </c>
      <c r="P61" s="507"/>
      <c r="Q61" s="527">
        <v>0</v>
      </c>
      <c r="R61" s="506"/>
      <c r="S61" s="527">
        <v>0</v>
      </c>
      <c r="T61" s="573"/>
      <c r="U61" s="528">
        <v>0</v>
      </c>
    </row>
    <row r="62" spans="1:21" ht="14.4" customHeight="1" x14ac:dyDescent="0.3">
      <c r="A62" s="505">
        <v>27</v>
      </c>
      <c r="B62" s="506" t="s">
        <v>483</v>
      </c>
      <c r="C62" s="506" t="s">
        <v>489</v>
      </c>
      <c r="D62" s="571" t="s">
        <v>1785</v>
      </c>
      <c r="E62" s="572" t="s">
        <v>501</v>
      </c>
      <c r="F62" s="506" t="s">
        <v>484</v>
      </c>
      <c r="G62" s="506" t="s">
        <v>670</v>
      </c>
      <c r="H62" s="506" t="s">
        <v>457</v>
      </c>
      <c r="I62" s="506" t="s">
        <v>673</v>
      </c>
      <c r="J62" s="506" t="s">
        <v>674</v>
      </c>
      <c r="K62" s="506" t="s">
        <v>675</v>
      </c>
      <c r="L62" s="507">
        <v>36.909999999999997</v>
      </c>
      <c r="M62" s="507">
        <v>36.909999999999997</v>
      </c>
      <c r="N62" s="506">
        <v>1</v>
      </c>
      <c r="O62" s="573">
        <v>0.5</v>
      </c>
      <c r="P62" s="507">
        <v>36.909999999999997</v>
      </c>
      <c r="Q62" s="527">
        <v>1</v>
      </c>
      <c r="R62" s="506">
        <v>1</v>
      </c>
      <c r="S62" s="527">
        <v>1</v>
      </c>
      <c r="T62" s="573">
        <v>0.5</v>
      </c>
      <c r="U62" s="528">
        <v>1</v>
      </c>
    </row>
    <row r="63" spans="1:21" ht="14.4" customHeight="1" x14ac:dyDescent="0.3">
      <c r="A63" s="505">
        <v>27</v>
      </c>
      <c r="B63" s="506" t="s">
        <v>483</v>
      </c>
      <c r="C63" s="506" t="s">
        <v>489</v>
      </c>
      <c r="D63" s="571" t="s">
        <v>1785</v>
      </c>
      <c r="E63" s="572" t="s">
        <v>501</v>
      </c>
      <c r="F63" s="506" t="s">
        <v>484</v>
      </c>
      <c r="G63" s="506" t="s">
        <v>676</v>
      </c>
      <c r="H63" s="506" t="s">
        <v>1787</v>
      </c>
      <c r="I63" s="506" t="s">
        <v>677</v>
      </c>
      <c r="J63" s="506" t="s">
        <v>678</v>
      </c>
      <c r="K63" s="506" t="s">
        <v>679</v>
      </c>
      <c r="L63" s="507">
        <v>102.85</v>
      </c>
      <c r="M63" s="507">
        <v>205.7</v>
      </c>
      <c r="N63" s="506">
        <v>2</v>
      </c>
      <c r="O63" s="573">
        <v>1.5</v>
      </c>
      <c r="P63" s="507">
        <v>102.85</v>
      </c>
      <c r="Q63" s="527">
        <v>0.5</v>
      </c>
      <c r="R63" s="506">
        <v>1</v>
      </c>
      <c r="S63" s="527">
        <v>0.5</v>
      </c>
      <c r="T63" s="573">
        <v>0.5</v>
      </c>
      <c r="U63" s="528">
        <v>0.33333333333333331</v>
      </c>
    </row>
    <row r="64" spans="1:21" ht="14.4" customHeight="1" x14ac:dyDescent="0.3">
      <c r="A64" s="505">
        <v>27</v>
      </c>
      <c r="B64" s="506" t="s">
        <v>483</v>
      </c>
      <c r="C64" s="506" t="s">
        <v>489</v>
      </c>
      <c r="D64" s="571" t="s">
        <v>1785</v>
      </c>
      <c r="E64" s="572" t="s">
        <v>501</v>
      </c>
      <c r="F64" s="506" t="s">
        <v>484</v>
      </c>
      <c r="G64" s="506" t="s">
        <v>680</v>
      </c>
      <c r="H64" s="506" t="s">
        <v>1787</v>
      </c>
      <c r="I64" s="506" t="s">
        <v>681</v>
      </c>
      <c r="J64" s="506" t="s">
        <v>682</v>
      </c>
      <c r="K64" s="506" t="s">
        <v>683</v>
      </c>
      <c r="L64" s="507">
        <v>184.74</v>
      </c>
      <c r="M64" s="507">
        <v>369.48</v>
      </c>
      <c r="N64" s="506">
        <v>2</v>
      </c>
      <c r="O64" s="573">
        <v>1</v>
      </c>
      <c r="P64" s="507"/>
      <c r="Q64" s="527">
        <v>0</v>
      </c>
      <c r="R64" s="506"/>
      <c r="S64" s="527">
        <v>0</v>
      </c>
      <c r="T64" s="573"/>
      <c r="U64" s="528">
        <v>0</v>
      </c>
    </row>
    <row r="65" spans="1:21" ht="14.4" customHeight="1" x14ac:dyDescent="0.3">
      <c r="A65" s="505">
        <v>27</v>
      </c>
      <c r="B65" s="506" t="s">
        <v>483</v>
      </c>
      <c r="C65" s="506" t="s">
        <v>489</v>
      </c>
      <c r="D65" s="571" t="s">
        <v>1785</v>
      </c>
      <c r="E65" s="572" t="s">
        <v>501</v>
      </c>
      <c r="F65" s="506" t="s">
        <v>484</v>
      </c>
      <c r="G65" s="506" t="s">
        <v>513</v>
      </c>
      <c r="H65" s="506" t="s">
        <v>1787</v>
      </c>
      <c r="I65" s="506" t="s">
        <v>684</v>
      </c>
      <c r="J65" s="506" t="s">
        <v>515</v>
      </c>
      <c r="K65" s="506" t="s">
        <v>685</v>
      </c>
      <c r="L65" s="507">
        <v>109.17</v>
      </c>
      <c r="M65" s="507">
        <v>436.68</v>
      </c>
      <c r="N65" s="506">
        <v>4</v>
      </c>
      <c r="O65" s="573">
        <v>2</v>
      </c>
      <c r="P65" s="507">
        <v>436.68</v>
      </c>
      <c r="Q65" s="527">
        <v>1</v>
      </c>
      <c r="R65" s="506">
        <v>4</v>
      </c>
      <c r="S65" s="527">
        <v>1</v>
      </c>
      <c r="T65" s="573">
        <v>2</v>
      </c>
      <c r="U65" s="528">
        <v>1</v>
      </c>
    </row>
    <row r="66" spans="1:21" ht="14.4" customHeight="1" x14ac:dyDescent="0.3">
      <c r="A66" s="505">
        <v>27</v>
      </c>
      <c r="B66" s="506" t="s">
        <v>483</v>
      </c>
      <c r="C66" s="506" t="s">
        <v>489</v>
      </c>
      <c r="D66" s="571" t="s">
        <v>1785</v>
      </c>
      <c r="E66" s="572" t="s">
        <v>501</v>
      </c>
      <c r="F66" s="506" t="s">
        <v>484</v>
      </c>
      <c r="G66" s="506" t="s">
        <v>513</v>
      </c>
      <c r="H66" s="506" t="s">
        <v>1787</v>
      </c>
      <c r="I66" s="506" t="s">
        <v>514</v>
      </c>
      <c r="J66" s="506" t="s">
        <v>515</v>
      </c>
      <c r="K66" s="506" t="s">
        <v>516</v>
      </c>
      <c r="L66" s="507">
        <v>327.49</v>
      </c>
      <c r="M66" s="507">
        <v>327.49</v>
      </c>
      <c r="N66" s="506">
        <v>1</v>
      </c>
      <c r="O66" s="573">
        <v>1</v>
      </c>
      <c r="P66" s="507"/>
      <c r="Q66" s="527">
        <v>0</v>
      </c>
      <c r="R66" s="506"/>
      <c r="S66" s="527">
        <v>0</v>
      </c>
      <c r="T66" s="573"/>
      <c r="U66" s="528">
        <v>0</v>
      </c>
    </row>
    <row r="67" spans="1:21" ht="14.4" customHeight="1" x14ac:dyDescent="0.3">
      <c r="A67" s="505">
        <v>27</v>
      </c>
      <c r="B67" s="506" t="s">
        <v>483</v>
      </c>
      <c r="C67" s="506" t="s">
        <v>489</v>
      </c>
      <c r="D67" s="571" t="s">
        <v>1785</v>
      </c>
      <c r="E67" s="572" t="s">
        <v>501</v>
      </c>
      <c r="F67" s="506" t="s">
        <v>484</v>
      </c>
      <c r="G67" s="506" t="s">
        <v>686</v>
      </c>
      <c r="H67" s="506" t="s">
        <v>1787</v>
      </c>
      <c r="I67" s="506" t="s">
        <v>687</v>
      </c>
      <c r="J67" s="506" t="s">
        <v>688</v>
      </c>
      <c r="K67" s="506" t="s">
        <v>689</v>
      </c>
      <c r="L67" s="507">
        <v>49.08</v>
      </c>
      <c r="M67" s="507">
        <v>49.08</v>
      </c>
      <c r="N67" s="506">
        <v>1</v>
      </c>
      <c r="O67" s="573">
        <v>0.5</v>
      </c>
      <c r="P67" s="507">
        <v>49.08</v>
      </c>
      <c r="Q67" s="527">
        <v>1</v>
      </c>
      <c r="R67" s="506">
        <v>1</v>
      </c>
      <c r="S67" s="527">
        <v>1</v>
      </c>
      <c r="T67" s="573">
        <v>0.5</v>
      </c>
      <c r="U67" s="528">
        <v>1</v>
      </c>
    </row>
    <row r="68" spans="1:21" ht="14.4" customHeight="1" x14ac:dyDescent="0.3">
      <c r="A68" s="505">
        <v>27</v>
      </c>
      <c r="B68" s="506" t="s">
        <v>483</v>
      </c>
      <c r="C68" s="506" t="s">
        <v>489</v>
      </c>
      <c r="D68" s="571" t="s">
        <v>1785</v>
      </c>
      <c r="E68" s="572" t="s">
        <v>501</v>
      </c>
      <c r="F68" s="506" t="s">
        <v>484</v>
      </c>
      <c r="G68" s="506" t="s">
        <v>555</v>
      </c>
      <c r="H68" s="506" t="s">
        <v>457</v>
      </c>
      <c r="I68" s="506" t="s">
        <v>556</v>
      </c>
      <c r="J68" s="506" t="s">
        <v>557</v>
      </c>
      <c r="K68" s="506" t="s">
        <v>558</v>
      </c>
      <c r="L68" s="507">
        <v>107.27</v>
      </c>
      <c r="M68" s="507">
        <v>643.62</v>
      </c>
      <c r="N68" s="506">
        <v>6</v>
      </c>
      <c r="O68" s="573">
        <v>2</v>
      </c>
      <c r="P68" s="507">
        <v>321.81</v>
      </c>
      <c r="Q68" s="527">
        <v>0.5</v>
      </c>
      <c r="R68" s="506">
        <v>3</v>
      </c>
      <c r="S68" s="527">
        <v>0.5</v>
      </c>
      <c r="T68" s="573">
        <v>1</v>
      </c>
      <c r="U68" s="528">
        <v>0.5</v>
      </c>
    </row>
    <row r="69" spans="1:21" ht="14.4" customHeight="1" x14ac:dyDescent="0.3">
      <c r="A69" s="505">
        <v>27</v>
      </c>
      <c r="B69" s="506" t="s">
        <v>483</v>
      </c>
      <c r="C69" s="506" t="s">
        <v>489</v>
      </c>
      <c r="D69" s="571" t="s">
        <v>1785</v>
      </c>
      <c r="E69" s="572" t="s">
        <v>502</v>
      </c>
      <c r="F69" s="506" t="s">
        <v>484</v>
      </c>
      <c r="G69" s="506" t="s">
        <v>563</v>
      </c>
      <c r="H69" s="506" t="s">
        <v>457</v>
      </c>
      <c r="I69" s="506" t="s">
        <v>690</v>
      </c>
      <c r="J69" s="506" t="s">
        <v>691</v>
      </c>
      <c r="K69" s="506" t="s">
        <v>566</v>
      </c>
      <c r="L69" s="507">
        <v>35.11</v>
      </c>
      <c r="M69" s="507">
        <v>105.33</v>
      </c>
      <c r="N69" s="506">
        <v>3</v>
      </c>
      <c r="O69" s="573">
        <v>0.5</v>
      </c>
      <c r="P69" s="507">
        <v>105.33</v>
      </c>
      <c r="Q69" s="527">
        <v>1</v>
      </c>
      <c r="R69" s="506">
        <v>3</v>
      </c>
      <c r="S69" s="527">
        <v>1</v>
      </c>
      <c r="T69" s="573">
        <v>0.5</v>
      </c>
      <c r="U69" s="528">
        <v>1</v>
      </c>
    </row>
    <row r="70" spans="1:21" ht="14.4" customHeight="1" x14ac:dyDescent="0.3">
      <c r="A70" s="505">
        <v>27</v>
      </c>
      <c r="B70" s="506" t="s">
        <v>483</v>
      </c>
      <c r="C70" s="506" t="s">
        <v>489</v>
      </c>
      <c r="D70" s="571" t="s">
        <v>1785</v>
      </c>
      <c r="E70" s="572" t="s">
        <v>502</v>
      </c>
      <c r="F70" s="506" t="s">
        <v>484</v>
      </c>
      <c r="G70" s="506" t="s">
        <v>563</v>
      </c>
      <c r="H70" s="506" t="s">
        <v>457</v>
      </c>
      <c r="I70" s="506" t="s">
        <v>564</v>
      </c>
      <c r="J70" s="506" t="s">
        <v>565</v>
      </c>
      <c r="K70" s="506" t="s">
        <v>566</v>
      </c>
      <c r="L70" s="507">
        <v>35.11</v>
      </c>
      <c r="M70" s="507">
        <v>386.21000000000004</v>
      </c>
      <c r="N70" s="506">
        <v>11</v>
      </c>
      <c r="O70" s="573">
        <v>2.5</v>
      </c>
      <c r="P70" s="507">
        <v>245.77</v>
      </c>
      <c r="Q70" s="527">
        <v>0.63636363636363635</v>
      </c>
      <c r="R70" s="506">
        <v>7</v>
      </c>
      <c r="S70" s="527">
        <v>0.63636363636363635</v>
      </c>
      <c r="T70" s="573">
        <v>1.5</v>
      </c>
      <c r="U70" s="528">
        <v>0.6</v>
      </c>
    </row>
    <row r="71" spans="1:21" ht="14.4" customHeight="1" x14ac:dyDescent="0.3">
      <c r="A71" s="505">
        <v>27</v>
      </c>
      <c r="B71" s="506" t="s">
        <v>483</v>
      </c>
      <c r="C71" s="506" t="s">
        <v>489</v>
      </c>
      <c r="D71" s="571" t="s">
        <v>1785</v>
      </c>
      <c r="E71" s="572" t="s">
        <v>502</v>
      </c>
      <c r="F71" s="506" t="s">
        <v>484</v>
      </c>
      <c r="G71" s="506" t="s">
        <v>692</v>
      </c>
      <c r="H71" s="506" t="s">
        <v>457</v>
      </c>
      <c r="I71" s="506" t="s">
        <v>693</v>
      </c>
      <c r="J71" s="506" t="s">
        <v>694</v>
      </c>
      <c r="K71" s="506" t="s">
        <v>695</v>
      </c>
      <c r="L71" s="507">
        <v>36.270000000000003</v>
      </c>
      <c r="M71" s="507">
        <v>72.540000000000006</v>
      </c>
      <c r="N71" s="506">
        <v>2</v>
      </c>
      <c r="O71" s="573">
        <v>0.5</v>
      </c>
      <c r="P71" s="507">
        <v>72.540000000000006</v>
      </c>
      <c r="Q71" s="527">
        <v>1</v>
      </c>
      <c r="R71" s="506">
        <v>2</v>
      </c>
      <c r="S71" s="527">
        <v>1</v>
      </c>
      <c r="T71" s="573">
        <v>0.5</v>
      </c>
      <c r="U71" s="528">
        <v>1</v>
      </c>
    </row>
    <row r="72" spans="1:21" ht="14.4" customHeight="1" x14ac:dyDescent="0.3">
      <c r="A72" s="505">
        <v>27</v>
      </c>
      <c r="B72" s="506" t="s">
        <v>483</v>
      </c>
      <c r="C72" s="506" t="s">
        <v>489</v>
      </c>
      <c r="D72" s="571" t="s">
        <v>1785</v>
      </c>
      <c r="E72" s="572" t="s">
        <v>502</v>
      </c>
      <c r="F72" s="506" t="s">
        <v>484</v>
      </c>
      <c r="G72" s="506" t="s">
        <v>692</v>
      </c>
      <c r="H72" s="506" t="s">
        <v>1787</v>
      </c>
      <c r="I72" s="506" t="s">
        <v>696</v>
      </c>
      <c r="J72" s="506" t="s">
        <v>697</v>
      </c>
      <c r="K72" s="506" t="s">
        <v>621</v>
      </c>
      <c r="L72" s="507">
        <v>72.55</v>
      </c>
      <c r="M72" s="507">
        <v>72.55</v>
      </c>
      <c r="N72" s="506">
        <v>1</v>
      </c>
      <c r="O72" s="573">
        <v>0.5</v>
      </c>
      <c r="P72" s="507">
        <v>72.55</v>
      </c>
      <c r="Q72" s="527">
        <v>1</v>
      </c>
      <c r="R72" s="506">
        <v>1</v>
      </c>
      <c r="S72" s="527">
        <v>1</v>
      </c>
      <c r="T72" s="573">
        <v>0.5</v>
      </c>
      <c r="U72" s="528">
        <v>1</v>
      </c>
    </row>
    <row r="73" spans="1:21" ht="14.4" customHeight="1" x14ac:dyDescent="0.3">
      <c r="A73" s="505">
        <v>27</v>
      </c>
      <c r="B73" s="506" t="s">
        <v>483</v>
      </c>
      <c r="C73" s="506" t="s">
        <v>489</v>
      </c>
      <c r="D73" s="571" t="s">
        <v>1785</v>
      </c>
      <c r="E73" s="572" t="s">
        <v>502</v>
      </c>
      <c r="F73" s="506" t="s">
        <v>484</v>
      </c>
      <c r="G73" s="506" t="s">
        <v>692</v>
      </c>
      <c r="H73" s="506" t="s">
        <v>1787</v>
      </c>
      <c r="I73" s="506" t="s">
        <v>698</v>
      </c>
      <c r="J73" s="506" t="s">
        <v>697</v>
      </c>
      <c r="K73" s="506" t="s">
        <v>699</v>
      </c>
      <c r="L73" s="507">
        <v>21.76</v>
      </c>
      <c r="M73" s="507">
        <v>130.56</v>
      </c>
      <c r="N73" s="506">
        <v>6</v>
      </c>
      <c r="O73" s="573">
        <v>1.5</v>
      </c>
      <c r="P73" s="507">
        <v>65.28</v>
      </c>
      <c r="Q73" s="527">
        <v>0.5</v>
      </c>
      <c r="R73" s="506">
        <v>3</v>
      </c>
      <c r="S73" s="527">
        <v>0.5</v>
      </c>
      <c r="T73" s="573">
        <v>0.5</v>
      </c>
      <c r="U73" s="528">
        <v>0.33333333333333331</v>
      </c>
    </row>
    <row r="74" spans="1:21" ht="14.4" customHeight="1" x14ac:dyDescent="0.3">
      <c r="A74" s="505">
        <v>27</v>
      </c>
      <c r="B74" s="506" t="s">
        <v>483</v>
      </c>
      <c r="C74" s="506" t="s">
        <v>489</v>
      </c>
      <c r="D74" s="571" t="s">
        <v>1785</v>
      </c>
      <c r="E74" s="572" t="s">
        <v>502</v>
      </c>
      <c r="F74" s="506" t="s">
        <v>484</v>
      </c>
      <c r="G74" s="506" t="s">
        <v>692</v>
      </c>
      <c r="H74" s="506" t="s">
        <v>1787</v>
      </c>
      <c r="I74" s="506" t="s">
        <v>700</v>
      </c>
      <c r="J74" s="506" t="s">
        <v>697</v>
      </c>
      <c r="K74" s="506" t="s">
        <v>701</v>
      </c>
      <c r="L74" s="507">
        <v>65.28</v>
      </c>
      <c r="M74" s="507">
        <v>195.84</v>
      </c>
      <c r="N74" s="506">
        <v>3</v>
      </c>
      <c r="O74" s="573">
        <v>0.5</v>
      </c>
      <c r="P74" s="507"/>
      <c r="Q74" s="527">
        <v>0</v>
      </c>
      <c r="R74" s="506"/>
      <c r="S74" s="527">
        <v>0</v>
      </c>
      <c r="T74" s="573"/>
      <c r="U74" s="528">
        <v>0</v>
      </c>
    </row>
    <row r="75" spans="1:21" ht="14.4" customHeight="1" x14ac:dyDescent="0.3">
      <c r="A75" s="505">
        <v>27</v>
      </c>
      <c r="B75" s="506" t="s">
        <v>483</v>
      </c>
      <c r="C75" s="506" t="s">
        <v>489</v>
      </c>
      <c r="D75" s="571" t="s">
        <v>1785</v>
      </c>
      <c r="E75" s="572" t="s">
        <v>502</v>
      </c>
      <c r="F75" s="506" t="s">
        <v>484</v>
      </c>
      <c r="G75" s="506" t="s">
        <v>567</v>
      </c>
      <c r="H75" s="506" t="s">
        <v>1787</v>
      </c>
      <c r="I75" s="506" t="s">
        <v>702</v>
      </c>
      <c r="J75" s="506" t="s">
        <v>569</v>
      </c>
      <c r="K75" s="506" t="s">
        <v>703</v>
      </c>
      <c r="L75" s="507">
        <v>93.27</v>
      </c>
      <c r="M75" s="507">
        <v>466.34999999999997</v>
      </c>
      <c r="N75" s="506">
        <v>5</v>
      </c>
      <c r="O75" s="573">
        <v>4</v>
      </c>
      <c r="P75" s="507">
        <v>93.27</v>
      </c>
      <c r="Q75" s="527">
        <v>0.2</v>
      </c>
      <c r="R75" s="506">
        <v>1</v>
      </c>
      <c r="S75" s="527">
        <v>0.2</v>
      </c>
      <c r="T75" s="573">
        <v>1</v>
      </c>
      <c r="U75" s="528">
        <v>0.25</v>
      </c>
    </row>
    <row r="76" spans="1:21" ht="14.4" customHeight="1" x14ac:dyDescent="0.3">
      <c r="A76" s="505">
        <v>27</v>
      </c>
      <c r="B76" s="506" t="s">
        <v>483</v>
      </c>
      <c r="C76" s="506" t="s">
        <v>489</v>
      </c>
      <c r="D76" s="571" t="s">
        <v>1785</v>
      </c>
      <c r="E76" s="572" t="s">
        <v>502</v>
      </c>
      <c r="F76" s="506" t="s">
        <v>484</v>
      </c>
      <c r="G76" s="506" t="s">
        <v>567</v>
      </c>
      <c r="H76" s="506" t="s">
        <v>457</v>
      </c>
      <c r="I76" s="506" t="s">
        <v>704</v>
      </c>
      <c r="J76" s="506" t="s">
        <v>705</v>
      </c>
      <c r="K76" s="506" t="s">
        <v>706</v>
      </c>
      <c r="L76" s="507">
        <v>103.64</v>
      </c>
      <c r="M76" s="507">
        <v>103.64</v>
      </c>
      <c r="N76" s="506">
        <v>1</v>
      </c>
      <c r="O76" s="573">
        <v>0.5</v>
      </c>
      <c r="P76" s="507">
        <v>103.64</v>
      </c>
      <c r="Q76" s="527">
        <v>1</v>
      </c>
      <c r="R76" s="506">
        <v>1</v>
      </c>
      <c r="S76" s="527">
        <v>1</v>
      </c>
      <c r="T76" s="573">
        <v>0.5</v>
      </c>
      <c r="U76" s="528">
        <v>1</v>
      </c>
    </row>
    <row r="77" spans="1:21" ht="14.4" customHeight="1" x14ac:dyDescent="0.3">
      <c r="A77" s="505">
        <v>27</v>
      </c>
      <c r="B77" s="506" t="s">
        <v>483</v>
      </c>
      <c r="C77" s="506" t="s">
        <v>489</v>
      </c>
      <c r="D77" s="571" t="s">
        <v>1785</v>
      </c>
      <c r="E77" s="572" t="s">
        <v>502</v>
      </c>
      <c r="F77" s="506" t="s">
        <v>484</v>
      </c>
      <c r="G77" s="506" t="s">
        <v>567</v>
      </c>
      <c r="H77" s="506" t="s">
        <v>1787</v>
      </c>
      <c r="I77" s="506" t="s">
        <v>568</v>
      </c>
      <c r="J77" s="506" t="s">
        <v>569</v>
      </c>
      <c r="K77" s="506" t="s">
        <v>570</v>
      </c>
      <c r="L77" s="507">
        <v>31.09</v>
      </c>
      <c r="M77" s="507">
        <v>279.81</v>
      </c>
      <c r="N77" s="506">
        <v>9</v>
      </c>
      <c r="O77" s="573">
        <v>4</v>
      </c>
      <c r="P77" s="507">
        <v>279.81</v>
      </c>
      <c r="Q77" s="527">
        <v>1</v>
      </c>
      <c r="R77" s="506">
        <v>9</v>
      </c>
      <c r="S77" s="527">
        <v>1</v>
      </c>
      <c r="T77" s="573">
        <v>4</v>
      </c>
      <c r="U77" s="528">
        <v>1</v>
      </c>
    </row>
    <row r="78" spans="1:21" ht="14.4" customHeight="1" x14ac:dyDescent="0.3">
      <c r="A78" s="505">
        <v>27</v>
      </c>
      <c r="B78" s="506" t="s">
        <v>483</v>
      </c>
      <c r="C78" s="506" t="s">
        <v>489</v>
      </c>
      <c r="D78" s="571" t="s">
        <v>1785</v>
      </c>
      <c r="E78" s="572" t="s">
        <v>502</v>
      </c>
      <c r="F78" s="506" t="s">
        <v>484</v>
      </c>
      <c r="G78" s="506" t="s">
        <v>571</v>
      </c>
      <c r="H78" s="506" t="s">
        <v>1787</v>
      </c>
      <c r="I78" s="506" t="s">
        <v>707</v>
      </c>
      <c r="J78" s="506" t="s">
        <v>708</v>
      </c>
      <c r="K78" s="506" t="s">
        <v>709</v>
      </c>
      <c r="L78" s="507">
        <v>139.77000000000001</v>
      </c>
      <c r="M78" s="507">
        <v>2096.5500000000002</v>
      </c>
      <c r="N78" s="506">
        <v>15</v>
      </c>
      <c r="O78" s="573">
        <v>9.5</v>
      </c>
      <c r="P78" s="507">
        <v>1118.1600000000001</v>
      </c>
      <c r="Q78" s="527">
        <v>0.53333333333333333</v>
      </c>
      <c r="R78" s="506">
        <v>8</v>
      </c>
      <c r="S78" s="527">
        <v>0.53333333333333333</v>
      </c>
      <c r="T78" s="573">
        <v>4</v>
      </c>
      <c r="U78" s="528">
        <v>0.42105263157894735</v>
      </c>
    </row>
    <row r="79" spans="1:21" ht="14.4" customHeight="1" x14ac:dyDescent="0.3">
      <c r="A79" s="505">
        <v>27</v>
      </c>
      <c r="B79" s="506" t="s">
        <v>483</v>
      </c>
      <c r="C79" s="506" t="s">
        <v>489</v>
      </c>
      <c r="D79" s="571" t="s">
        <v>1785</v>
      </c>
      <c r="E79" s="572" t="s">
        <v>502</v>
      </c>
      <c r="F79" s="506" t="s">
        <v>484</v>
      </c>
      <c r="G79" s="506" t="s">
        <v>571</v>
      </c>
      <c r="H79" s="506" t="s">
        <v>1787</v>
      </c>
      <c r="I79" s="506" t="s">
        <v>710</v>
      </c>
      <c r="J79" s="506" t="s">
        <v>708</v>
      </c>
      <c r="K79" s="506" t="s">
        <v>711</v>
      </c>
      <c r="L79" s="507">
        <v>279.52999999999997</v>
      </c>
      <c r="M79" s="507">
        <v>3074.83</v>
      </c>
      <c r="N79" s="506">
        <v>11</v>
      </c>
      <c r="O79" s="573">
        <v>6</v>
      </c>
      <c r="P79" s="507">
        <v>1677.1799999999998</v>
      </c>
      <c r="Q79" s="527">
        <v>0.54545454545454541</v>
      </c>
      <c r="R79" s="506">
        <v>6</v>
      </c>
      <c r="S79" s="527">
        <v>0.54545454545454541</v>
      </c>
      <c r="T79" s="573">
        <v>3</v>
      </c>
      <c r="U79" s="528">
        <v>0.5</v>
      </c>
    </row>
    <row r="80" spans="1:21" ht="14.4" customHeight="1" x14ac:dyDescent="0.3">
      <c r="A80" s="505">
        <v>27</v>
      </c>
      <c r="B80" s="506" t="s">
        <v>483</v>
      </c>
      <c r="C80" s="506" t="s">
        <v>489</v>
      </c>
      <c r="D80" s="571" t="s">
        <v>1785</v>
      </c>
      <c r="E80" s="572" t="s">
        <v>502</v>
      </c>
      <c r="F80" s="506" t="s">
        <v>484</v>
      </c>
      <c r="G80" s="506" t="s">
        <v>571</v>
      </c>
      <c r="H80" s="506" t="s">
        <v>457</v>
      </c>
      <c r="I80" s="506" t="s">
        <v>712</v>
      </c>
      <c r="J80" s="506" t="s">
        <v>573</v>
      </c>
      <c r="K80" s="506" t="s">
        <v>713</v>
      </c>
      <c r="L80" s="507">
        <v>196.2</v>
      </c>
      <c r="M80" s="507">
        <v>588.59999999999991</v>
      </c>
      <c r="N80" s="506">
        <v>3</v>
      </c>
      <c r="O80" s="573">
        <v>2.5</v>
      </c>
      <c r="P80" s="507">
        <v>392.4</v>
      </c>
      <c r="Q80" s="527">
        <v>0.66666666666666674</v>
      </c>
      <c r="R80" s="506">
        <v>2</v>
      </c>
      <c r="S80" s="527">
        <v>0.66666666666666663</v>
      </c>
      <c r="T80" s="573">
        <v>1.5</v>
      </c>
      <c r="U80" s="528">
        <v>0.6</v>
      </c>
    </row>
    <row r="81" spans="1:21" ht="14.4" customHeight="1" x14ac:dyDescent="0.3">
      <c r="A81" s="505">
        <v>27</v>
      </c>
      <c r="B81" s="506" t="s">
        <v>483</v>
      </c>
      <c r="C81" s="506" t="s">
        <v>489</v>
      </c>
      <c r="D81" s="571" t="s">
        <v>1785</v>
      </c>
      <c r="E81" s="572" t="s">
        <v>502</v>
      </c>
      <c r="F81" s="506" t="s">
        <v>484</v>
      </c>
      <c r="G81" s="506" t="s">
        <v>571</v>
      </c>
      <c r="H81" s="506" t="s">
        <v>457</v>
      </c>
      <c r="I81" s="506" t="s">
        <v>714</v>
      </c>
      <c r="J81" s="506" t="s">
        <v>573</v>
      </c>
      <c r="K81" s="506" t="s">
        <v>663</v>
      </c>
      <c r="L81" s="507">
        <v>181.11</v>
      </c>
      <c r="M81" s="507">
        <v>543.33000000000004</v>
      </c>
      <c r="N81" s="506">
        <v>3</v>
      </c>
      <c r="O81" s="573">
        <v>0.5</v>
      </c>
      <c r="P81" s="507"/>
      <c r="Q81" s="527">
        <v>0</v>
      </c>
      <c r="R81" s="506"/>
      <c r="S81" s="527">
        <v>0</v>
      </c>
      <c r="T81" s="573"/>
      <c r="U81" s="528">
        <v>0</v>
      </c>
    </row>
    <row r="82" spans="1:21" ht="14.4" customHeight="1" x14ac:dyDescent="0.3">
      <c r="A82" s="505">
        <v>27</v>
      </c>
      <c r="B82" s="506" t="s">
        <v>483</v>
      </c>
      <c r="C82" s="506" t="s">
        <v>489</v>
      </c>
      <c r="D82" s="571" t="s">
        <v>1785</v>
      </c>
      <c r="E82" s="572" t="s">
        <v>502</v>
      </c>
      <c r="F82" s="506" t="s">
        <v>484</v>
      </c>
      <c r="G82" s="506" t="s">
        <v>571</v>
      </c>
      <c r="H82" s="506" t="s">
        <v>1787</v>
      </c>
      <c r="I82" s="506" t="s">
        <v>715</v>
      </c>
      <c r="J82" s="506" t="s">
        <v>708</v>
      </c>
      <c r="K82" s="506" t="s">
        <v>716</v>
      </c>
      <c r="L82" s="507">
        <v>93.18</v>
      </c>
      <c r="M82" s="507">
        <v>93.18</v>
      </c>
      <c r="N82" s="506">
        <v>1</v>
      </c>
      <c r="O82" s="573">
        <v>1</v>
      </c>
      <c r="P82" s="507"/>
      <c r="Q82" s="527">
        <v>0</v>
      </c>
      <c r="R82" s="506"/>
      <c r="S82" s="527">
        <v>0</v>
      </c>
      <c r="T82" s="573"/>
      <c r="U82" s="528">
        <v>0</v>
      </c>
    </row>
    <row r="83" spans="1:21" ht="14.4" customHeight="1" x14ac:dyDescent="0.3">
      <c r="A83" s="505">
        <v>27</v>
      </c>
      <c r="B83" s="506" t="s">
        <v>483</v>
      </c>
      <c r="C83" s="506" t="s">
        <v>489</v>
      </c>
      <c r="D83" s="571" t="s">
        <v>1785</v>
      </c>
      <c r="E83" s="572" t="s">
        <v>502</v>
      </c>
      <c r="F83" s="506" t="s">
        <v>484</v>
      </c>
      <c r="G83" s="506" t="s">
        <v>571</v>
      </c>
      <c r="H83" s="506" t="s">
        <v>457</v>
      </c>
      <c r="I83" s="506" t="s">
        <v>717</v>
      </c>
      <c r="J83" s="506" t="s">
        <v>718</v>
      </c>
      <c r="K83" s="506" t="s">
        <v>719</v>
      </c>
      <c r="L83" s="507">
        <v>279.52999999999997</v>
      </c>
      <c r="M83" s="507">
        <v>279.52999999999997</v>
      </c>
      <c r="N83" s="506">
        <v>1</v>
      </c>
      <c r="O83" s="573">
        <v>0.5</v>
      </c>
      <c r="P83" s="507"/>
      <c r="Q83" s="527">
        <v>0</v>
      </c>
      <c r="R83" s="506"/>
      <c r="S83" s="527">
        <v>0</v>
      </c>
      <c r="T83" s="573"/>
      <c r="U83" s="528">
        <v>0</v>
      </c>
    </row>
    <row r="84" spans="1:21" ht="14.4" customHeight="1" x14ac:dyDescent="0.3">
      <c r="A84" s="505">
        <v>27</v>
      </c>
      <c r="B84" s="506" t="s">
        <v>483</v>
      </c>
      <c r="C84" s="506" t="s">
        <v>489</v>
      </c>
      <c r="D84" s="571" t="s">
        <v>1785</v>
      </c>
      <c r="E84" s="572" t="s">
        <v>502</v>
      </c>
      <c r="F84" s="506" t="s">
        <v>484</v>
      </c>
      <c r="G84" s="506" t="s">
        <v>571</v>
      </c>
      <c r="H84" s="506" t="s">
        <v>1787</v>
      </c>
      <c r="I84" s="506" t="s">
        <v>720</v>
      </c>
      <c r="J84" s="506" t="s">
        <v>708</v>
      </c>
      <c r="K84" s="506" t="s">
        <v>663</v>
      </c>
      <c r="L84" s="507">
        <v>143.35</v>
      </c>
      <c r="M84" s="507">
        <v>430.04999999999995</v>
      </c>
      <c r="N84" s="506">
        <v>3</v>
      </c>
      <c r="O84" s="573">
        <v>1</v>
      </c>
      <c r="P84" s="507"/>
      <c r="Q84" s="527">
        <v>0</v>
      </c>
      <c r="R84" s="506"/>
      <c r="S84" s="527">
        <v>0</v>
      </c>
      <c r="T84" s="573"/>
      <c r="U84" s="528">
        <v>0</v>
      </c>
    </row>
    <row r="85" spans="1:21" ht="14.4" customHeight="1" x14ac:dyDescent="0.3">
      <c r="A85" s="505">
        <v>27</v>
      </c>
      <c r="B85" s="506" t="s">
        <v>483</v>
      </c>
      <c r="C85" s="506" t="s">
        <v>489</v>
      </c>
      <c r="D85" s="571" t="s">
        <v>1785</v>
      </c>
      <c r="E85" s="572" t="s">
        <v>502</v>
      </c>
      <c r="F85" s="506" t="s">
        <v>484</v>
      </c>
      <c r="G85" s="506" t="s">
        <v>721</v>
      </c>
      <c r="H85" s="506" t="s">
        <v>1787</v>
      </c>
      <c r="I85" s="506" t="s">
        <v>722</v>
      </c>
      <c r="J85" s="506" t="s">
        <v>723</v>
      </c>
      <c r="K85" s="506" t="s">
        <v>724</v>
      </c>
      <c r="L85" s="507">
        <v>65.540000000000006</v>
      </c>
      <c r="M85" s="507">
        <v>589.86</v>
      </c>
      <c r="N85" s="506">
        <v>9</v>
      </c>
      <c r="O85" s="573">
        <v>1.5</v>
      </c>
      <c r="P85" s="507"/>
      <c r="Q85" s="527">
        <v>0</v>
      </c>
      <c r="R85" s="506"/>
      <c r="S85" s="527">
        <v>0</v>
      </c>
      <c r="T85" s="573"/>
      <c r="U85" s="528">
        <v>0</v>
      </c>
    </row>
    <row r="86" spans="1:21" ht="14.4" customHeight="1" x14ac:dyDescent="0.3">
      <c r="A86" s="505">
        <v>27</v>
      </c>
      <c r="B86" s="506" t="s">
        <v>483</v>
      </c>
      <c r="C86" s="506" t="s">
        <v>489</v>
      </c>
      <c r="D86" s="571" t="s">
        <v>1785</v>
      </c>
      <c r="E86" s="572" t="s">
        <v>502</v>
      </c>
      <c r="F86" s="506" t="s">
        <v>484</v>
      </c>
      <c r="G86" s="506" t="s">
        <v>721</v>
      </c>
      <c r="H86" s="506" t="s">
        <v>1787</v>
      </c>
      <c r="I86" s="506" t="s">
        <v>725</v>
      </c>
      <c r="J86" s="506" t="s">
        <v>723</v>
      </c>
      <c r="K86" s="506" t="s">
        <v>726</v>
      </c>
      <c r="L86" s="507">
        <v>229.38</v>
      </c>
      <c r="M86" s="507">
        <v>229.38</v>
      </c>
      <c r="N86" s="506">
        <v>1</v>
      </c>
      <c r="O86" s="573">
        <v>0.5</v>
      </c>
      <c r="P86" s="507"/>
      <c r="Q86" s="527">
        <v>0</v>
      </c>
      <c r="R86" s="506"/>
      <c r="S86" s="527">
        <v>0</v>
      </c>
      <c r="T86" s="573"/>
      <c r="U86" s="528">
        <v>0</v>
      </c>
    </row>
    <row r="87" spans="1:21" ht="14.4" customHeight="1" x14ac:dyDescent="0.3">
      <c r="A87" s="505">
        <v>27</v>
      </c>
      <c r="B87" s="506" t="s">
        <v>483</v>
      </c>
      <c r="C87" s="506" t="s">
        <v>489</v>
      </c>
      <c r="D87" s="571" t="s">
        <v>1785</v>
      </c>
      <c r="E87" s="572" t="s">
        <v>502</v>
      </c>
      <c r="F87" s="506" t="s">
        <v>484</v>
      </c>
      <c r="G87" s="506" t="s">
        <v>721</v>
      </c>
      <c r="H87" s="506" t="s">
        <v>457</v>
      </c>
      <c r="I87" s="506" t="s">
        <v>727</v>
      </c>
      <c r="J87" s="506" t="s">
        <v>728</v>
      </c>
      <c r="K87" s="506" t="s">
        <v>661</v>
      </c>
      <c r="L87" s="507">
        <v>70.23</v>
      </c>
      <c r="M87" s="507">
        <v>210.69</v>
      </c>
      <c r="N87" s="506">
        <v>3</v>
      </c>
      <c r="O87" s="573">
        <v>0.5</v>
      </c>
      <c r="P87" s="507"/>
      <c r="Q87" s="527">
        <v>0</v>
      </c>
      <c r="R87" s="506"/>
      <c r="S87" s="527">
        <v>0</v>
      </c>
      <c r="T87" s="573"/>
      <c r="U87" s="528">
        <v>0</v>
      </c>
    </row>
    <row r="88" spans="1:21" ht="14.4" customHeight="1" x14ac:dyDescent="0.3">
      <c r="A88" s="505">
        <v>27</v>
      </c>
      <c r="B88" s="506" t="s">
        <v>483</v>
      </c>
      <c r="C88" s="506" t="s">
        <v>489</v>
      </c>
      <c r="D88" s="571" t="s">
        <v>1785</v>
      </c>
      <c r="E88" s="572" t="s">
        <v>502</v>
      </c>
      <c r="F88" s="506" t="s">
        <v>484</v>
      </c>
      <c r="G88" s="506" t="s">
        <v>577</v>
      </c>
      <c r="H88" s="506" t="s">
        <v>457</v>
      </c>
      <c r="I88" s="506" t="s">
        <v>729</v>
      </c>
      <c r="J88" s="506" t="s">
        <v>730</v>
      </c>
      <c r="K88" s="506" t="s">
        <v>731</v>
      </c>
      <c r="L88" s="507">
        <v>105.32</v>
      </c>
      <c r="M88" s="507">
        <v>210.64</v>
      </c>
      <c r="N88" s="506">
        <v>2</v>
      </c>
      <c r="O88" s="573">
        <v>1</v>
      </c>
      <c r="P88" s="507"/>
      <c r="Q88" s="527">
        <v>0</v>
      </c>
      <c r="R88" s="506"/>
      <c r="S88" s="527">
        <v>0</v>
      </c>
      <c r="T88" s="573"/>
      <c r="U88" s="528">
        <v>0</v>
      </c>
    </row>
    <row r="89" spans="1:21" ht="14.4" customHeight="1" x14ac:dyDescent="0.3">
      <c r="A89" s="505">
        <v>27</v>
      </c>
      <c r="B89" s="506" t="s">
        <v>483</v>
      </c>
      <c r="C89" s="506" t="s">
        <v>489</v>
      </c>
      <c r="D89" s="571" t="s">
        <v>1785</v>
      </c>
      <c r="E89" s="572" t="s">
        <v>502</v>
      </c>
      <c r="F89" s="506" t="s">
        <v>484</v>
      </c>
      <c r="G89" s="506" t="s">
        <v>577</v>
      </c>
      <c r="H89" s="506" t="s">
        <v>457</v>
      </c>
      <c r="I89" s="506" t="s">
        <v>732</v>
      </c>
      <c r="J89" s="506" t="s">
        <v>733</v>
      </c>
      <c r="K89" s="506" t="s">
        <v>734</v>
      </c>
      <c r="L89" s="507">
        <v>32.76</v>
      </c>
      <c r="M89" s="507">
        <v>196.56</v>
      </c>
      <c r="N89" s="506">
        <v>6</v>
      </c>
      <c r="O89" s="573">
        <v>1.5</v>
      </c>
      <c r="P89" s="507">
        <v>98.28</v>
      </c>
      <c r="Q89" s="527">
        <v>0.5</v>
      </c>
      <c r="R89" s="506">
        <v>3</v>
      </c>
      <c r="S89" s="527">
        <v>0.5</v>
      </c>
      <c r="T89" s="573">
        <v>1</v>
      </c>
      <c r="U89" s="528">
        <v>0.66666666666666663</v>
      </c>
    </row>
    <row r="90" spans="1:21" ht="14.4" customHeight="1" x14ac:dyDescent="0.3">
      <c r="A90" s="505">
        <v>27</v>
      </c>
      <c r="B90" s="506" t="s">
        <v>483</v>
      </c>
      <c r="C90" s="506" t="s">
        <v>489</v>
      </c>
      <c r="D90" s="571" t="s">
        <v>1785</v>
      </c>
      <c r="E90" s="572" t="s">
        <v>502</v>
      </c>
      <c r="F90" s="506" t="s">
        <v>484</v>
      </c>
      <c r="G90" s="506" t="s">
        <v>577</v>
      </c>
      <c r="H90" s="506" t="s">
        <v>457</v>
      </c>
      <c r="I90" s="506" t="s">
        <v>735</v>
      </c>
      <c r="J90" s="506" t="s">
        <v>736</v>
      </c>
      <c r="K90" s="506" t="s">
        <v>737</v>
      </c>
      <c r="L90" s="507">
        <v>52.67</v>
      </c>
      <c r="M90" s="507">
        <v>52.67</v>
      </c>
      <c r="N90" s="506">
        <v>1</v>
      </c>
      <c r="O90" s="573">
        <v>1</v>
      </c>
      <c r="P90" s="507"/>
      <c r="Q90" s="527">
        <v>0</v>
      </c>
      <c r="R90" s="506"/>
      <c r="S90" s="527">
        <v>0</v>
      </c>
      <c r="T90" s="573"/>
      <c r="U90" s="528">
        <v>0</v>
      </c>
    </row>
    <row r="91" spans="1:21" ht="14.4" customHeight="1" x14ac:dyDescent="0.3">
      <c r="A91" s="505">
        <v>27</v>
      </c>
      <c r="B91" s="506" t="s">
        <v>483</v>
      </c>
      <c r="C91" s="506" t="s">
        <v>489</v>
      </c>
      <c r="D91" s="571" t="s">
        <v>1785</v>
      </c>
      <c r="E91" s="572" t="s">
        <v>502</v>
      </c>
      <c r="F91" s="506" t="s">
        <v>484</v>
      </c>
      <c r="G91" s="506" t="s">
        <v>577</v>
      </c>
      <c r="H91" s="506" t="s">
        <v>1787</v>
      </c>
      <c r="I91" s="506" t="s">
        <v>738</v>
      </c>
      <c r="J91" s="506" t="s">
        <v>581</v>
      </c>
      <c r="K91" s="506" t="s">
        <v>739</v>
      </c>
      <c r="L91" s="507">
        <v>117.03</v>
      </c>
      <c r="M91" s="507">
        <v>117.03</v>
      </c>
      <c r="N91" s="506">
        <v>1</v>
      </c>
      <c r="O91" s="573">
        <v>0.5</v>
      </c>
      <c r="P91" s="507">
        <v>117.03</v>
      </c>
      <c r="Q91" s="527">
        <v>1</v>
      </c>
      <c r="R91" s="506">
        <v>1</v>
      </c>
      <c r="S91" s="527">
        <v>1</v>
      </c>
      <c r="T91" s="573">
        <v>0.5</v>
      </c>
      <c r="U91" s="528">
        <v>1</v>
      </c>
    </row>
    <row r="92" spans="1:21" ht="14.4" customHeight="1" x14ac:dyDescent="0.3">
      <c r="A92" s="505">
        <v>27</v>
      </c>
      <c r="B92" s="506" t="s">
        <v>483</v>
      </c>
      <c r="C92" s="506" t="s">
        <v>489</v>
      </c>
      <c r="D92" s="571" t="s">
        <v>1785</v>
      </c>
      <c r="E92" s="572" t="s">
        <v>502</v>
      </c>
      <c r="F92" s="506" t="s">
        <v>484</v>
      </c>
      <c r="G92" s="506" t="s">
        <v>577</v>
      </c>
      <c r="H92" s="506" t="s">
        <v>1787</v>
      </c>
      <c r="I92" s="506" t="s">
        <v>580</v>
      </c>
      <c r="J92" s="506" t="s">
        <v>581</v>
      </c>
      <c r="K92" s="506" t="s">
        <v>532</v>
      </c>
      <c r="L92" s="507">
        <v>35.11</v>
      </c>
      <c r="M92" s="507">
        <v>245.77</v>
      </c>
      <c r="N92" s="506">
        <v>7</v>
      </c>
      <c r="O92" s="573">
        <v>2</v>
      </c>
      <c r="P92" s="507">
        <v>175.55</v>
      </c>
      <c r="Q92" s="527">
        <v>0.7142857142857143</v>
      </c>
      <c r="R92" s="506">
        <v>5</v>
      </c>
      <c r="S92" s="527">
        <v>0.7142857142857143</v>
      </c>
      <c r="T92" s="573">
        <v>1</v>
      </c>
      <c r="U92" s="528">
        <v>0.5</v>
      </c>
    </row>
    <row r="93" spans="1:21" ht="14.4" customHeight="1" x14ac:dyDescent="0.3">
      <c r="A93" s="505">
        <v>27</v>
      </c>
      <c r="B93" s="506" t="s">
        <v>483</v>
      </c>
      <c r="C93" s="506" t="s">
        <v>489</v>
      </c>
      <c r="D93" s="571" t="s">
        <v>1785</v>
      </c>
      <c r="E93" s="572" t="s">
        <v>502</v>
      </c>
      <c r="F93" s="506" t="s">
        <v>484</v>
      </c>
      <c r="G93" s="506" t="s">
        <v>577</v>
      </c>
      <c r="H93" s="506" t="s">
        <v>457</v>
      </c>
      <c r="I93" s="506" t="s">
        <v>582</v>
      </c>
      <c r="J93" s="506" t="s">
        <v>579</v>
      </c>
      <c r="K93" s="506" t="s">
        <v>532</v>
      </c>
      <c r="L93" s="507">
        <v>35.11</v>
      </c>
      <c r="M93" s="507">
        <v>70.22</v>
      </c>
      <c r="N93" s="506">
        <v>2</v>
      </c>
      <c r="O93" s="573">
        <v>1.5</v>
      </c>
      <c r="P93" s="507">
        <v>70.22</v>
      </c>
      <c r="Q93" s="527">
        <v>1</v>
      </c>
      <c r="R93" s="506">
        <v>2</v>
      </c>
      <c r="S93" s="527">
        <v>1</v>
      </c>
      <c r="T93" s="573">
        <v>1.5</v>
      </c>
      <c r="U93" s="528">
        <v>1</v>
      </c>
    </row>
    <row r="94" spans="1:21" ht="14.4" customHeight="1" x14ac:dyDescent="0.3">
      <c r="A94" s="505">
        <v>27</v>
      </c>
      <c r="B94" s="506" t="s">
        <v>483</v>
      </c>
      <c r="C94" s="506" t="s">
        <v>489</v>
      </c>
      <c r="D94" s="571" t="s">
        <v>1785</v>
      </c>
      <c r="E94" s="572" t="s">
        <v>502</v>
      </c>
      <c r="F94" s="506" t="s">
        <v>484</v>
      </c>
      <c r="G94" s="506" t="s">
        <v>577</v>
      </c>
      <c r="H94" s="506" t="s">
        <v>457</v>
      </c>
      <c r="I94" s="506" t="s">
        <v>740</v>
      </c>
      <c r="J94" s="506" t="s">
        <v>581</v>
      </c>
      <c r="K94" s="506" t="s">
        <v>741</v>
      </c>
      <c r="L94" s="507">
        <v>17.559999999999999</v>
      </c>
      <c r="M94" s="507">
        <v>105.35999999999999</v>
      </c>
      <c r="N94" s="506">
        <v>6</v>
      </c>
      <c r="O94" s="573">
        <v>1</v>
      </c>
      <c r="P94" s="507">
        <v>105.35999999999999</v>
      </c>
      <c r="Q94" s="527">
        <v>1</v>
      </c>
      <c r="R94" s="506">
        <v>6</v>
      </c>
      <c r="S94" s="527">
        <v>1</v>
      </c>
      <c r="T94" s="573">
        <v>1</v>
      </c>
      <c r="U94" s="528">
        <v>1</v>
      </c>
    </row>
    <row r="95" spans="1:21" ht="14.4" customHeight="1" x14ac:dyDescent="0.3">
      <c r="A95" s="505">
        <v>27</v>
      </c>
      <c r="B95" s="506" t="s">
        <v>483</v>
      </c>
      <c r="C95" s="506" t="s">
        <v>489</v>
      </c>
      <c r="D95" s="571" t="s">
        <v>1785</v>
      </c>
      <c r="E95" s="572" t="s">
        <v>502</v>
      </c>
      <c r="F95" s="506" t="s">
        <v>484</v>
      </c>
      <c r="G95" s="506" t="s">
        <v>742</v>
      </c>
      <c r="H95" s="506" t="s">
        <v>457</v>
      </c>
      <c r="I95" s="506" t="s">
        <v>743</v>
      </c>
      <c r="J95" s="506" t="s">
        <v>744</v>
      </c>
      <c r="K95" s="506" t="s">
        <v>745</v>
      </c>
      <c r="L95" s="507">
        <v>0</v>
      </c>
      <c r="M95" s="507">
        <v>0</v>
      </c>
      <c r="N95" s="506">
        <v>1</v>
      </c>
      <c r="O95" s="573">
        <v>1</v>
      </c>
      <c r="P95" s="507">
        <v>0</v>
      </c>
      <c r="Q95" s="527"/>
      <c r="R95" s="506">
        <v>1</v>
      </c>
      <c r="S95" s="527">
        <v>1</v>
      </c>
      <c r="T95" s="573">
        <v>1</v>
      </c>
      <c r="U95" s="528">
        <v>1</v>
      </c>
    </row>
    <row r="96" spans="1:21" ht="14.4" customHeight="1" x14ac:dyDescent="0.3">
      <c r="A96" s="505">
        <v>27</v>
      </c>
      <c r="B96" s="506" t="s">
        <v>483</v>
      </c>
      <c r="C96" s="506" t="s">
        <v>489</v>
      </c>
      <c r="D96" s="571" t="s">
        <v>1785</v>
      </c>
      <c r="E96" s="572" t="s">
        <v>502</v>
      </c>
      <c r="F96" s="506" t="s">
        <v>484</v>
      </c>
      <c r="G96" s="506" t="s">
        <v>746</v>
      </c>
      <c r="H96" s="506" t="s">
        <v>457</v>
      </c>
      <c r="I96" s="506" t="s">
        <v>747</v>
      </c>
      <c r="J96" s="506" t="s">
        <v>748</v>
      </c>
      <c r="K96" s="506" t="s">
        <v>749</v>
      </c>
      <c r="L96" s="507">
        <v>35.11</v>
      </c>
      <c r="M96" s="507">
        <v>105.33</v>
      </c>
      <c r="N96" s="506">
        <v>3</v>
      </c>
      <c r="O96" s="573">
        <v>0.5</v>
      </c>
      <c r="P96" s="507"/>
      <c r="Q96" s="527">
        <v>0</v>
      </c>
      <c r="R96" s="506"/>
      <c r="S96" s="527">
        <v>0</v>
      </c>
      <c r="T96" s="573"/>
      <c r="U96" s="528">
        <v>0</v>
      </c>
    </row>
    <row r="97" spans="1:21" ht="14.4" customHeight="1" x14ac:dyDescent="0.3">
      <c r="A97" s="505">
        <v>27</v>
      </c>
      <c r="B97" s="506" t="s">
        <v>483</v>
      </c>
      <c r="C97" s="506" t="s">
        <v>489</v>
      </c>
      <c r="D97" s="571" t="s">
        <v>1785</v>
      </c>
      <c r="E97" s="572" t="s">
        <v>502</v>
      </c>
      <c r="F97" s="506" t="s">
        <v>484</v>
      </c>
      <c r="G97" s="506" t="s">
        <v>750</v>
      </c>
      <c r="H97" s="506" t="s">
        <v>1787</v>
      </c>
      <c r="I97" s="506" t="s">
        <v>751</v>
      </c>
      <c r="J97" s="506" t="s">
        <v>752</v>
      </c>
      <c r="K97" s="506" t="s">
        <v>753</v>
      </c>
      <c r="L97" s="507">
        <v>117.55</v>
      </c>
      <c r="M97" s="507">
        <v>117.55</v>
      </c>
      <c r="N97" s="506">
        <v>1</v>
      </c>
      <c r="O97" s="573">
        <v>1</v>
      </c>
      <c r="P97" s="507">
        <v>117.55</v>
      </c>
      <c r="Q97" s="527">
        <v>1</v>
      </c>
      <c r="R97" s="506">
        <v>1</v>
      </c>
      <c r="S97" s="527">
        <v>1</v>
      </c>
      <c r="T97" s="573">
        <v>1</v>
      </c>
      <c r="U97" s="528">
        <v>1</v>
      </c>
    </row>
    <row r="98" spans="1:21" ht="14.4" customHeight="1" x14ac:dyDescent="0.3">
      <c r="A98" s="505">
        <v>27</v>
      </c>
      <c r="B98" s="506" t="s">
        <v>483</v>
      </c>
      <c r="C98" s="506" t="s">
        <v>489</v>
      </c>
      <c r="D98" s="571" t="s">
        <v>1785</v>
      </c>
      <c r="E98" s="572" t="s">
        <v>502</v>
      </c>
      <c r="F98" s="506" t="s">
        <v>484</v>
      </c>
      <c r="G98" s="506" t="s">
        <v>583</v>
      </c>
      <c r="H98" s="506" t="s">
        <v>457</v>
      </c>
      <c r="I98" s="506" t="s">
        <v>584</v>
      </c>
      <c r="J98" s="506" t="s">
        <v>585</v>
      </c>
      <c r="K98" s="506" t="s">
        <v>586</v>
      </c>
      <c r="L98" s="507">
        <v>1891.17</v>
      </c>
      <c r="M98" s="507">
        <v>34041.060000000005</v>
      </c>
      <c r="N98" s="506">
        <v>18</v>
      </c>
      <c r="O98" s="573">
        <v>4.5</v>
      </c>
      <c r="P98" s="507">
        <v>28367.550000000003</v>
      </c>
      <c r="Q98" s="527">
        <v>0.83333333333333326</v>
      </c>
      <c r="R98" s="506">
        <v>15</v>
      </c>
      <c r="S98" s="527">
        <v>0.83333333333333337</v>
      </c>
      <c r="T98" s="573">
        <v>4</v>
      </c>
      <c r="U98" s="528">
        <v>0.88888888888888884</v>
      </c>
    </row>
    <row r="99" spans="1:21" ht="14.4" customHeight="1" x14ac:dyDescent="0.3">
      <c r="A99" s="505">
        <v>27</v>
      </c>
      <c r="B99" s="506" t="s">
        <v>483</v>
      </c>
      <c r="C99" s="506" t="s">
        <v>489</v>
      </c>
      <c r="D99" s="571" t="s">
        <v>1785</v>
      </c>
      <c r="E99" s="572" t="s">
        <v>502</v>
      </c>
      <c r="F99" s="506" t="s">
        <v>484</v>
      </c>
      <c r="G99" s="506" t="s">
        <v>583</v>
      </c>
      <c r="H99" s="506" t="s">
        <v>457</v>
      </c>
      <c r="I99" s="506" t="s">
        <v>584</v>
      </c>
      <c r="J99" s="506" t="s">
        <v>585</v>
      </c>
      <c r="K99" s="506" t="s">
        <v>586</v>
      </c>
      <c r="L99" s="507">
        <v>1887.9</v>
      </c>
      <c r="M99" s="507">
        <v>7551.6</v>
      </c>
      <c r="N99" s="506">
        <v>4</v>
      </c>
      <c r="O99" s="573">
        <v>1.5</v>
      </c>
      <c r="P99" s="507">
        <v>7551.6</v>
      </c>
      <c r="Q99" s="527">
        <v>1</v>
      </c>
      <c r="R99" s="506">
        <v>4</v>
      </c>
      <c r="S99" s="527">
        <v>1</v>
      </c>
      <c r="T99" s="573">
        <v>1.5</v>
      </c>
      <c r="U99" s="528">
        <v>1</v>
      </c>
    </row>
    <row r="100" spans="1:21" ht="14.4" customHeight="1" x14ac:dyDescent="0.3">
      <c r="A100" s="505">
        <v>27</v>
      </c>
      <c r="B100" s="506" t="s">
        <v>483</v>
      </c>
      <c r="C100" s="506" t="s">
        <v>489</v>
      </c>
      <c r="D100" s="571" t="s">
        <v>1785</v>
      </c>
      <c r="E100" s="572" t="s">
        <v>502</v>
      </c>
      <c r="F100" s="506" t="s">
        <v>484</v>
      </c>
      <c r="G100" s="506" t="s">
        <v>583</v>
      </c>
      <c r="H100" s="506" t="s">
        <v>457</v>
      </c>
      <c r="I100" s="506" t="s">
        <v>754</v>
      </c>
      <c r="J100" s="506" t="s">
        <v>585</v>
      </c>
      <c r="K100" s="506" t="s">
        <v>755</v>
      </c>
      <c r="L100" s="507">
        <v>1187.3599999999999</v>
      </c>
      <c r="M100" s="507">
        <v>14248.32</v>
      </c>
      <c r="N100" s="506">
        <v>12</v>
      </c>
      <c r="O100" s="573">
        <v>1</v>
      </c>
      <c r="P100" s="507">
        <v>7124.16</v>
      </c>
      <c r="Q100" s="527">
        <v>0.5</v>
      </c>
      <c r="R100" s="506">
        <v>6</v>
      </c>
      <c r="S100" s="527">
        <v>0.5</v>
      </c>
      <c r="T100" s="573">
        <v>0.5</v>
      </c>
      <c r="U100" s="528">
        <v>0.5</v>
      </c>
    </row>
    <row r="101" spans="1:21" ht="14.4" customHeight="1" x14ac:dyDescent="0.3">
      <c r="A101" s="505">
        <v>27</v>
      </c>
      <c r="B101" s="506" t="s">
        <v>483</v>
      </c>
      <c r="C101" s="506" t="s">
        <v>489</v>
      </c>
      <c r="D101" s="571" t="s">
        <v>1785</v>
      </c>
      <c r="E101" s="572" t="s">
        <v>502</v>
      </c>
      <c r="F101" s="506" t="s">
        <v>484</v>
      </c>
      <c r="G101" s="506" t="s">
        <v>583</v>
      </c>
      <c r="H101" s="506" t="s">
        <v>457</v>
      </c>
      <c r="I101" s="506" t="s">
        <v>756</v>
      </c>
      <c r="J101" s="506" t="s">
        <v>585</v>
      </c>
      <c r="K101" s="506" t="s">
        <v>757</v>
      </c>
      <c r="L101" s="507">
        <v>1544.99</v>
      </c>
      <c r="M101" s="507">
        <v>4634.97</v>
      </c>
      <c r="N101" s="506">
        <v>3</v>
      </c>
      <c r="O101" s="573">
        <v>0.5</v>
      </c>
      <c r="P101" s="507"/>
      <c r="Q101" s="527">
        <v>0</v>
      </c>
      <c r="R101" s="506"/>
      <c r="S101" s="527">
        <v>0</v>
      </c>
      <c r="T101" s="573"/>
      <c r="U101" s="528">
        <v>0</v>
      </c>
    </row>
    <row r="102" spans="1:21" ht="14.4" customHeight="1" x14ac:dyDescent="0.3">
      <c r="A102" s="505">
        <v>27</v>
      </c>
      <c r="B102" s="506" t="s">
        <v>483</v>
      </c>
      <c r="C102" s="506" t="s">
        <v>489</v>
      </c>
      <c r="D102" s="571" t="s">
        <v>1785</v>
      </c>
      <c r="E102" s="572" t="s">
        <v>502</v>
      </c>
      <c r="F102" s="506" t="s">
        <v>484</v>
      </c>
      <c r="G102" s="506" t="s">
        <v>583</v>
      </c>
      <c r="H102" s="506" t="s">
        <v>457</v>
      </c>
      <c r="I102" s="506" t="s">
        <v>756</v>
      </c>
      <c r="J102" s="506" t="s">
        <v>585</v>
      </c>
      <c r="K102" s="506" t="s">
        <v>757</v>
      </c>
      <c r="L102" s="507">
        <v>2026.32</v>
      </c>
      <c r="M102" s="507">
        <v>18236.88</v>
      </c>
      <c r="N102" s="506">
        <v>9</v>
      </c>
      <c r="O102" s="573">
        <v>2</v>
      </c>
      <c r="P102" s="507">
        <v>12157.92</v>
      </c>
      <c r="Q102" s="527">
        <v>0.66666666666666663</v>
      </c>
      <c r="R102" s="506">
        <v>6</v>
      </c>
      <c r="S102" s="527">
        <v>0.66666666666666663</v>
      </c>
      <c r="T102" s="573">
        <v>1.5</v>
      </c>
      <c r="U102" s="528">
        <v>0.75</v>
      </c>
    </row>
    <row r="103" spans="1:21" ht="14.4" customHeight="1" x14ac:dyDescent="0.3">
      <c r="A103" s="505">
        <v>27</v>
      </c>
      <c r="B103" s="506" t="s">
        <v>483</v>
      </c>
      <c r="C103" s="506" t="s">
        <v>489</v>
      </c>
      <c r="D103" s="571" t="s">
        <v>1785</v>
      </c>
      <c r="E103" s="572" t="s">
        <v>502</v>
      </c>
      <c r="F103" s="506" t="s">
        <v>484</v>
      </c>
      <c r="G103" s="506" t="s">
        <v>758</v>
      </c>
      <c r="H103" s="506" t="s">
        <v>457</v>
      </c>
      <c r="I103" s="506" t="s">
        <v>759</v>
      </c>
      <c r="J103" s="506" t="s">
        <v>760</v>
      </c>
      <c r="K103" s="506" t="s">
        <v>761</v>
      </c>
      <c r="L103" s="507">
        <v>176.32</v>
      </c>
      <c r="M103" s="507">
        <v>176.32</v>
      </c>
      <c r="N103" s="506">
        <v>1</v>
      </c>
      <c r="O103" s="573">
        <v>1</v>
      </c>
      <c r="P103" s="507">
        <v>176.32</v>
      </c>
      <c r="Q103" s="527">
        <v>1</v>
      </c>
      <c r="R103" s="506">
        <v>1</v>
      </c>
      <c r="S103" s="527">
        <v>1</v>
      </c>
      <c r="T103" s="573">
        <v>1</v>
      </c>
      <c r="U103" s="528">
        <v>1</v>
      </c>
    </row>
    <row r="104" spans="1:21" ht="14.4" customHeight="1" x14ac:dyDescent="0.3">
      <c r="A104" s="505">
        <v>27</v>
      </c>
      <c r="B104" s="506" t="s">
        <v>483</v>
      </c>
      <c r="C104" s="506" t="s">
        <v>489</v>
      </c>
      <c r="D104" s="571" t="s">
        <v>1785</v>
      </c>
      <c r="E104" s="572" t="s">
        <v>502</v>
      </c>
      <c r="F104" s="506" t="s">
        <v>484</v>
      </c>
      <c r="G104" s="506" t="s">
        <v>762</v>
      </c>
      <c r="H104" s="506" t="s">
        <v>457</v>
      </c>
      <c r="I104" s="506" t="s">
        <v>763</v>
      </c>
      <c r="J104" s="506" t="s">
        <v>764</v>
      </c>
      <c r="K104" s="506" t="s">
        <v>765</v>
      </c>
      <c r="L104" s="507">
        <v>47.46</v>
      </c>
      <c r="M104" s="507">
        <v>142.38</v>
      </c>
      <c r="N104" s="506">
        <v>3</v>
      </c>
      <c r="O104" s="573">
        <v>0.5</v>
      </c>
      <c r="P104" s="507">
        <v>142.38</v>
      </c>
      <c r="Q104" s="527">
        <v>1</v>
      </c>
      <c r="R104" s="506">
        <v>3</v>
      </c>
      <c r="S104" s="527">
        <v>1</v>
      </c>
      <c r="T104" s="573">
        <v>0.5</v>
      </c>
      <c r="U104" s="528">
        <v>1</v>
      </c>
    </row>
    <row r="105" spans="1:21" ht="14.4" customHeight="1" x14ac:dyDescent="0.3">
      <c r="A105" s="505">
        <v>27</v>
      </c>
      <c r="B105" s="506" t="s">
        <v>483</v>
      </c>
      <c r="C105" s="506" t="s">
        <v>489</v>
      </c>
      <c r="D105" s="571" t="s">
        <v>1785</v>
      </c>
      <c r="E105" s="572" t="s">
        <v>502</v>
      </c>
      <c r="F105" s="506" t="s">
        <v>484</v>
      </c>
      <c r="G105" s="506" t="s">
        <v>766</v>
      </c>
      <c r="H105" s="506" t="s">
        <v>457</v>
      </c>
      <c r="I105" s="506" t="s">
        <v>767</v>
      </c>
      <c r="J105" s="506" t="s">
        <v>768</v>
      </c>
      <c r="K105" s="506" t="s">
        <v>769</v>
      </c>
      <c r="L105" s="507">
        <v>218.73</v>
      </c>
      <c r="M105" s="507">
        <v>656.18999999999994</v>
      </c>
      <c r="N105" s="506">
        <v>3</v>
      </c>
      <c r="O105" s="573">
        <v>1</v>
      </c>
      <c r="P105" s="507">
        <v>656.18999999999994</v>
      </c>
      <c r="Q105" s="527">
        <v>1</v>
      </c>
      <c r="R105" s="506">
        <v>3</v>
      </c>
      <c r="S105" s="527">
        <v>1</v>
      </c>
      <c r="T105" s="573">
        <v>1</v>
      </c>
      <c r="U105" s="528">
        <v>1</v>
      </c>
    </row>
    <row r="106" spans="1:21" ht="14.4" customHeight="1" x14ac:dyDescent="0.3">
      <c r="A106" s="505">
        <v>27</v>
      </c>
      <c r="B106" s="506" t="s">
        <v>483</v>
      </c>
      <c r="C106" s="506" t="s">
        <v>489</v>
      </c>
      <c r="D106" s="571" t="s">
        <v>1785</v>
      </c>
      <c r="E106" s="572" t="s">
        <v>502</v>
      </c>
      <c r="F106" s="506" t="s">
        <v>484</v>
      </c>
      <c r="G106" s="506" t="s">
        <v>587</v>
      </c>
      <c r="H106" s="506" t="s">
        <v>457</v>
      </c>
      <c r="I106" s="506" t="s">
        <v>770</v>
      </c>
      <c r="J106" s="506" t="s">
        <v>589</v>
      </c>
      <c r="K106" s="506" t="s">
        <v>771</v>
      </c>
      <c r="L106" s="507">
        <v>91.11</v>
      </c>
      <c r="M106" s="507">
        <v>546.66</v>
      </c>
      <c r="N106" s="506">
        <v>6</v>
      </c>
      <c r="O106" s="573">
        <v>1.5</v>
      </c>
      <c r="P106" s="507"/>
      <c r="Q106" s="527">
        <v>0</v>
      </c>
      <c r="R106" s="506"/>
      <c r="S106" s="527">
        <v>0</v>
      </c>
      <c r="T106" s="573"/>
      <c r="U106" s="528">
        <v>0</v>
      </c>
    </row>
    <row r="107" spans="1:21" ht="14.4" customHeight="1" x14ac:dyDescent="0.3">
      <c r="A107" s="505">
        <v>27</v>
      </c>
      <c r="B107" s="506" t="s">
        <v>483</v>
      </c>
      <c r="C107" s="506" t="s">
        <v>489</v>
      </c>
      <c r="D107" s="571" t="s">
        <v>1785</v>
      </c>
      <c r="E107" s="572" t="s">
        <v>502</v>
      </c>
      <c r="F107" s="506" t="s">
        <v>484</v>
      </c>
      <c r="G107" s="506" t="s">
        <v>587</v>
      </c>
      <c r="H107" s="506" t="s">
        <v>457</v>
      </c>
      <c r="I107" s="506" t="s">
        <v>772</v>
      </c>
      <c r="J107" s="506" t="s">
        <v>589</v>
      </c>
      <c r="K107" s="506" t="s">
        <v>773</v>
      </c>
      <c r="L107" s="507">
        <v>273.33</v>
      </c>
      <c r="M107" s="507">
        <v>546.66</v>
      </c>
      <c r="N107" s="506">
        <v>2</v>
      </c>
      <c r="O107" s="573">
        <v>1.5</v>
      </c>
      <c r="P107" s="507">
        <v>546.66</v>
      </c>
      <c r="Q107" s="527">
        <v>1</v>
      </c>
      <c r="R107" s="506">
        <v>2</v>
      </c>
      <c r="S107" s="527">
        <v>1</v>
      </c>
      <c r="T107" s="573">
        <v>1.5</v>
      </c>
      <c r="U107" s="528">
        <v>1</v>
      </c>
    </row>
    <row r="108" spans="1:21" ht="14.4" customHeight="1" x14ac:dyDescent="0.3">
      <c r="A108" s="505">
        <v>27</v>
      </c>
      <c r="B108" s="506" t="s">
        <v>483</v>
      </c>
      <c r="C108" s="506" t="s">
        <v>489</v>
      </c>
      <c r="D108" s="571" t="s">
        <v>1785</v>
      </c>
      <c r="E108" s="572" t="s">
        <v>502</v>
      </c>
      <c r="F108" s="506" t="s">
        <v>484</v>
      </c>
      <c r="G108" s="506" t="s">
        <v>774</v>
      </c>
      <c r="H108" s="506" t="s">
        <v>1787</v>
      </c>
      <c r="I108" s="506" t="s">
        <v>775</v>
      </c>
      <c r="J108" s="506" t="s">
        <v>776</v>
      </c>
      <c r="K108" s="506" t="s">
        <v>777</v>
      </c>
      <c r="L108" s="507">
        <v>50.05</v>
      </c>
      <c r="M108" s="507">
        <v>150.14999999999998</v>
      </c>
      <c r="N108" s="506">
        <v>3</v>
      </c>
      <c r="O108" s="573">
        <v>1</v>
      </c>
      <c r="P108" s="507">
        <v>150.14999999999998</v>
      </c>
      <c r="Q108" s="527">
        <v>1</v>
      </c>
      <c r="R108" s="506">
        <v>3</v>
      </c>
      <c r="S108" s="527">
        <v>1</v>
      </c>
      <c r="T108" s="573">
        <v>1</v>
      </c>
      <c r="U108" s="528">
        <v>1</v>
      </c>
    </row>
    <row r="109" spans="1:21" ht="14.4" customHeight="1" x14ac:dyDescent="0.3">
      <c r="A109" s="505">
        <v>27</v>
      </c>
      <c r="B109" s="506" t="s">
        <v>483</v>
      </c>
      <c r="C109" s="506" t="s">
        <v>489</v>
      </c>
      <c r="D109" s="571" t="s">
        <v>1785</v>
      </c>
      <c r="E109" s="572" t="s">
        <v>502</v>
      </c>
      <c r="F109" s="506" t="s">
        <v>484</v>
      </c>
      <c r="G109" s="506" t="s">
        <v>778</v>
      </c>
      <c r="H109" s="506" t="s">
        <v>457</v>
      </c>
      <c r="I109" s="506" t="s">
        <v>779</v>
      </c>
      <c r="J109" s="506" t="s">
        <v>780</v>
      </c>
      <c r="K109" s="506" t="s">
        <v>781</v>
      </c>
      <c r="L109" s="507">
        <v>159.16999999999999</v>
      </c>
      <c r="M109" s="507">
        <v>159.16999999999999</v>
      </c>
      <c r="N109" s="506">
        <v>1</v>
      </c>
      <c r="O109" s="573">
        <v>1</v>
      </c>
      <c r="P109" s="507">
        <v>159.16999999999999</v>
      </c>
      <c r="Q109" s="527">
        <v>1</v>
      </c>
      <c r="R109" s="506">
        <v>1</v>
      </c>
      <c r="S109" s="527">
        <v>1</v>
      </c>
      <c r="T109" s="573">
        <v>1</v>
      </c>
      <c r="U109" s="528">
        <v>1</v>
      </c>
    </row>
    <row r="110" spans="1:21" ht="14.4" customHeight="1" x14ac:dyDescent="0.3">
      <c r="A110" s="505">
        <v>27</v>
      </c>
      <c r="B110" s="506" t="s">
        <v>483</v>
      </c>
      <c r="C110" s="506" t="s">
        <v>489</v>
      </c>
      <c r="D110" s="571" t="s">
        <v>1785</v>
      </c>
      <c r="E110" s="572" t="s">
        <v>502</v>
      </c>
      <c r="F110" s="506" t="s">
        <v>484</v>
      </c>
      <c r="G110" s="506" t="s">
        <v>782</v>
      </c>
      <c r="H110" s="506" t="s">
        <v>457</v>
      </c>
      <c r="I110" s="506" t="s">
        <v>783</v>
      </c>
      <c r="J110" s="506" t="s">
        <v>784</v>
      </c>
      <c r="K110" s="506" t="s">
        <v>785</v>
      </c>
      <c r="L110" s="507">
        <v>103.67</v>
      </c>
      <c r="M110" s="507">
        <v>103.67</v>
      </c>
      <c r="N110" s="506">
        <v>1</v>
      </c>
      <c r="O110" s="573">
        <v>0.5</v>
      </c>
      <c r="P110" s="507">
        <v>103.67</v>
      </c>
      <c r="Q110" s="527">
        <v>1</v>
      </c>
      <c r="R110" s="506">
        <v>1</v>
      </c>
      <c r="S110" s="527">
        <v>1</v>
      </c>
      <c r="T110" s="573">
        <v>0.5</v>
      </c>
      <c r="U110" s="528">
        <v>1</v>
      </c>
    </row>
    <row r="111" spans="1:21" ht="14.4" customHeight="1" x14ac:dyDescent="0.3">
      <c r="A111" s="505">
        <v>27</v>
      </c>
      <c r="B111" s="506" t="s">
        <v>483</v>
      </c>
      <c r="C111" s="506" t="s">
        <v>489</v>
      </c>
      <c r="D111" s="571" t="s">
        <v>1785</v>
      </c>
      <c r="E111" s="572" t="s">
        <v>502</v>
      </c>
      <c r="F111" s="506" t="s">
        <v>484</v>
      </c>
      <c r="G111" s="506" t="s">
        <v>591</v>
      </c>
      <c r="H111" s="506" t="s">
        <v>457</v>
      </c>
      <c r="I111" s="506" t="s">
        <v>786</v>
      </c>
      <c r="J111" s="506" t="s">
        <v>593</v>
      </c>
      <c r="K111" s="506" t="s">
        <v>787</v>
      </c>
      <c r="L111" s="507">
        <v>3480.65</v>
      </c>
      <c r="M111" s="507">
        <v>3480.65</v>
      </c>
      <c r="N111" s="506">
        <v>1</v>
      </c>
      <c r="O111" s="573">
        <v>0.5</v>
      </c>
      <c r="P111" s="507">
        <v>3480.65</v>
      </c>
      <c r="Q111" s="527">
        <v>1</v>
      </c>
      <c r="R111" s="506">
        <v>1</v>
      </c>
      <c r="S111" s="527">
        <v>1</v>
      </c>
      <c r="T111" s="573">
        <v>0.5</v>
      </c>
      <c r="U111" s="528">
        <v>1</v>
      </c>
    </row>
    <row r="112" spans="1:21" ht="14.4" customHeight="1" x14ac:dyDescent="0.3">
      <c r="A112" s="505">
        <v>27</v>
      </c>
      <c r="B112" s="506" t="s">
        <v>483</v>
      </c>
      <c r="C112" s="506" t="s">
        <v>489</v>
      </c>
      <c r="D112" s="571" t="s">
        <v>1785</v>
      </c>
      <c r="E112" s="572" t="s">
        <v>502</v>
      </c>
      <c r="F112" s="506" t="s">
        <v>484</v>
      </c>
      <c r="G112" s="506" t="s">
        <v>591</v>
      </c>
      <c r="H112" s="506" t="s">
        <v>457</v>
      </c>
      <c r="I112" s="506" t="s">
        <v>788</v>
      </c>
      <c r="J112" s="506" t="s">
        <v>789</v>
      </c>
      <c r="K112" s="506" t="s">
        <v>790</v>
      </c>
      <c r="L112" s="507">
        <v>1992.86</v>
      </c>
      <c r="M112" s="507">
        <v>1992.86</v>
      </c>
      <c r="N112" s="506">
        <v>1</v>
      </c>
      <c r="O112" s="573">
        <v>0.5</v>
      </c>
      <c r="P112" s="507"/>
      <c r="Q112" s="527">
        <v>0</v>
      </c>
      <c r="R112" s="506"/>
      <c r="S112" s="527">
        <v>0</v>
      </c>
      <c r="T112" s="573"/>
      <c r="U112" s="528">
        <v>0</v>
      </c>
    </row>
    <row r="113" spans="1:21" ht="14.4" customHeight="1" x14ac:dyDescent="0.3">
      <c r="A113" s="505">
        <v>27</v>
      </c>
      <c r="B113" s="506" t="s">
        <v>483</v>
      </c>
      <c r="C113" s="506" t="s">
        <v>489</v>
      </c>
      <c r="D113" s="571" t="s">
        <v>1785</v>
      </c>
      <c r="E113" s="572" t="s">
        <v>502</v>
      </c>
      <c r="F113" s="506" t="s">
        <v>484</v>
      </c>
      <c r="G113" s="506" t="s">
        <v>591</v>
      </c>
      <c r="H113" s="506" t="s">
        <v>1787</v>
      </c>
      <c r="I113" s="506" t="s">
        <v>791</v>
      </c>
      <c r="J113" s="506" t="s">
        <v>792</v>
      </c>
      <c r="K113" s="506" t="s">
        <v>793</v>
      </c>
      <c r="L113" s="507">
        <v>664.29</v>
      </c>
      <c r="M113" s="507">
        <v>3985.74</v>
      </c>
      <c r="N113" s="506">
        <v>6</v>
      </c>
      <c r="O113" s="573">
        <v>1.5</v>
      </c>
      <c r="P113" s="507">
        <v>3985.74</v>
      </c>
      <c r="Q113" s="527">
        <v>1</v>
      </c>
      <c r="R113" s="506">
        <v>6</v>
      </c>
      <c r="S113" s="527">
        <v>1</v>
      </c>
      <c r="T113" s="573">
        <v>1.5</v>
      </c>
      <c r="U113" s="528">
        <v>1</v>
      </c>
    </row>
    <row r="114" spans="1:21" ht="14.4" customHeight="1" x14ac:dyDescent="0.3">
      <c r="A114" s="505">
        <v>27</v>
      </c>
      <c r="B114" s="506" t="s">
        <v>483</v>
      </c>
      <c r="C114" s="506" t="s">
        <v>489</v>
      </c>
      <c r="D114" s="571" t="s">
        <v>1785</v>
      </c>
      <c r="E114" s="572" t="s">
        <v>502</v>
      </c>
      <c r="F114" s="506" t="s">
        <v>484</v>
      </c>
      <c r="G114" s="506" t="s">
        <v>794</v>
      </c>
      <c r="H114" s="506" t="s">
        <v>457</v>
      </c>
      <c r="I114" s="506" t="s">
        <v>795</v>
      </c>
      <c r="J114" s="506" t="s">
        <v>796</v>
      </c>
      <c r="K114" s="506" t="s">
        <v>797</v>
      </c>
      <c r="L114" s="507">
        <v>62.18</v>
      </c>
      <c r="M114" s="507">
        <v>186.54</v>
      </c>
      <c r="N114" s="506">
        <v>3</v>
      </c>
      <c r="O114" s="573">
        <v>0.5</v>
      </c>
      <c r="P114" s="507">
        <v>186.54</v>
      </c>
      <c r="Q114" s="527">
        <v>1</v>
      </c>
      <c r="R114" s="506">
        <v>3</v>
      </c>
      <c r="S114" s="527">
        <v>1</v>
      </c>
      <c r="T114" s="573">
        <v>0.5</v>
      </c>
      <c r="U114" s="528">
        <v>1</v>
      </c>
    </row>
    <row r="115" spans="1:21" ht="14.4" customHeight="1" x14ac:dyDescent="0.3">
      <c r="A115" s="505">
        <v>27</v>
      </c>
      <c r="B115" s="506" t="s">
        <v>483</v>
      </c>
      <c r="C115" s="506" t="s">
        <v>489</v>
      </c>
      <c r="D115" s="571" t="s">
        <v>1785</v>
      </c>
      <c r="E115" s="572" t="s">
        <v>502</v>
      </c>
      <c r="F115" s="506" t="s">
        <v>484</v>
      </c>
      <c r="G115" s="506" t="s">
        <v>595</v>
      </c>
      <c r="H115" s="506" t="s">
        <v>1787</v>
      </c>
      <c r="I115" s="506" t="s">
        <v>596</v>
      </c>
      <c r="J115" s="506" t="s">
        <v>597</v>
      </c>
      <c r="K115" s="506" t="s">
        <v>598</v>
      </c>
      <c r="L115" s="507">
        <v>556.04</v>
      </c>
      <c r="M115" s="507">
        <v>3336.24</v>
      </c>
      <c r="N115" s="506">
        <v>6</v>
      </c>
      <c r="O115" s="573">
        <v>3</v>
      </c>
      <c r="P115" s="507">
        <v>2224.16</v>
      </c>
      <c r="Q115" s="527">
        <v>0.66666666666666663</v>
      </c>
      <c r="R115" s="506">
        <v>4</v>
      </c>
      <c r="S115" s="527">
        <v>0.66666666666666663</v>
      </c>
      <c r="T115" s="573">
        <v>2</v>
      </c>
      <c r="U115" s="528">
        <v>0.66666666666666663</v>
      </c>
    </row>
    <row r="116" spans="1:21" ht="14.4" customHeight="1" x14ac:dyDescent="0.3">
      <c r="A116" s="505">
        <v>27</v>
      </c>
      <c r="B116" s="506" t="s">
        <v>483</v>
      </c>
      <c r="C116" s="506" t="s">
        <v>489</v>
      </c>
      <c r="D116" s="571" t="s">
        <v>1785</v>
      </c>
      <c r="E116" s="572" t="s">
        <v>502</v>
      </c>
      <c r="F116" s="506" t="s">
        <v>484</v>
      </c>
      <c r="G116" s="506" t="s">
        <v>798</v>
      </c>
      <c r="H116" s="506" t="s">
        <v>1787</v>
      </c>
      <c r="I116" s="506" t="s">
        <v>799</v>
      </c>
      <c r="J116" s="506" t="s">
        <v>800</v>
      </c>
      <c r="K116" s="506" t="s">
        <v>801</v>
      </c>
      <c r="L116" s="507">
        <v>42.51</v>
      </c>
      <c r="M116" s="507">
        <v>85.02</v>
      </c>
      <c r="N116" s="506">
        <v>2</v>
      </c>
      <c r="O116" s="573">
        <v>0.5</v>
      </c>
      <c r="P116" s="507">
        <v>85.02</v>
      </c>
      <c r="Q116" s="527">
        <v>1</v>
      </c>
      <c r="R116" s="506">
        <v>2</v>
      </c>
      <c r="S116" s="527">
        <v>1</v>
      </c>
      <c r="T116" s="573">
        <v>0.5</v>
      </c>
      <c r="U116" s="528">
        <v>1</v>
      </c>
    </row>
    <row r="117" spans="1:21" ht="14.4" customHeight="1" x14ac:dyDescent="0.3">
      <c r="A117" s="505">
        <v>27</v>
      </c>
      <c r="B117" s="506" t="s">
        <v>483</v>
      </c>
      <c r="C117" s="506" t="s">
        <v>489</v>
      </c>
      <c r="D117" s="571" t="s">
        <v>1785</v>
      </c>
      <c r="E117" s="572" t="s">
        <v>502</v>
      </c>
      <c r="F117" s="506" t="s">
        <v>484</v>
      </c>
      <c r="G117" s="506" t="s">
        <v>798</v>
      </c>
      <c r="H117" s="506" t="s">
        <v>1787</v>
      </c>
      <c r="I117" s="506" t="s">
        <v>802</v>
      </c>
      <c r="J117" s="506" t="s">
        <v>800</v>
      </c>
      <c r="K117" s="506" t="s">
        <v>803</v>
      </c>
      <c r="L117" s="507">
        <v>85.02</v>
      </c>
      <c r="M117" s="507">
        <v>85.02</v>
      </c>
      <c r="N117" s="506">
        <v>1</v>
      </c>
      <c r="O117" s="573">
        <v>0.5</v>
      </c>
      <c r="P117" s="507">
        <v>85.02</v>
      </c>
      <c r="Q117" s="527">
        <v>1</v>
      </c>
      <c r="R117" s="506">
        <v>1</v>
      </c>
      <c r="S117" s="527">
        <v>1</v>
      </c>
      <c r="T117" s="573">
        <v>0.5</v>
      </c>
      <c r="U117" s="528">
        <v>1</v>
      </c>
    </row>
    <row r="118" spans="1:21" ht="14.4" customHeight="1" x14ac:dyDescent="0.3">
      <c r="A118" s="505">
        <v>27</v>
      </c>
      <c r="B118" s="506" t="s">
        <v>483</v>
      </c>
      <c r="C118" s="506" t="s">
        <v>489</v>
      </c>
      <c r="D118" s="571" t="s">
        <v>1785</v>
      </c>
      <c r="E118" s="572" t="s">
        <v>502</v>
      </c>
      <c r="F118" s="506" t="s">
        <v>484</v>
      </c>
      <c r="G118" s="506" t="s">
        <v>798</v>
      </c>
      <c r="H118" s="506" t="s">
        <v>457</v>
      </c>
      <c r="I118" s="506" t="s">
        <v>804</v>
      </c>
      <c r="J118" s="506" t="s">
        <v>805</v>
      </c>
      <c r="K118" s="506" t="s">
        <v>801</v>
      </c>
      <c r="L118" s="507">
        <v>42.51</v>
      </c>
      <c r="M118" s="507">
        <v>85.02</v>
      </c>
      <c r="N118" s="506">
        <v>2</v>
      </c>
      <c r="O118" s="573">
        <v>0.5</v>
      </c>
      <c r="P118" s="507">
        <v>85.02</v>
      </c>
      <c r="Q118" s="527">
        <v>1</v>
      </c>
      <c r="R118" s="506">
        <v>2</v>
      </c>
      <c r="S118" s="527">
        <v>1</v>
      </c>
      <c r="T118" s="573">
        <v>0.5</v>
      </c>
      <c r="U118" s="528">
        <v>1</v>
      </c>
    </row>
    <row r="119" spans="1:21" ht="14.4" customHeight="1" x14ac:dyDescent="0.3">
      <c r="A119" s="505">
        <v>27</v>
      </c>
      <c r="B119" s="506" t="s">
        <v>483</v>
      </c>
      <c r="C119" s="506" t="s">
        <v>489</v>
      </c>
      <c r="D119" s="571" t="s">
        <v>1785</v>
      </c>
      <c r="E119" s="572" t="s">
        <v>502</v>
      </c>
      <c r="F119" s="506" t="s">
        <v>484</v>
      </c>
      <c r="G119" s="506" t="s">
        <v>806</v>
      </c>
      <c r="H119" s="506" t="s">
        <v>457</v>
      </c>
      <c r="I119" s="506" t="s">
        <v>807</v>
      </c>
      <c r="J119" s="506" t="s">
        <v>808</v>
      </c>
      <c r="K119" s="506" t="s">
        <v>809</v>
      </c>
      <c r="L119" s="507">
        <v>32.81</v>
      </c>
      <c r="M119" s="507">
        <v>131.24</v>
      </c>
      <c r="N119" s="506">
        <v>4</v>
      </c>
      <c r="O119" s="573">
        <v>0.5</v>
      </c>
      <c r="P119" s="507">
        <v>131.24</v>
      </c>
      <c r="Q119" s="527">
        <v>1</v>
      </c>
      <c r="R119" s="506">
        <v>4</v>
      </c>
      <c r="S119" s="527">
        <v>1</v>
      </c>
      <c r="T119" s="573">
        <v>0.5</v>
      </c>
      <c r="U119" s="528">
        <v>1</v>
      </c>
    </row>
    <row r="120" spans="1:21" ht="14.4" customHeight="1" x14ac:dyDescent="0.3">
      <c r="A120" s="505">
        <v>27</v>
      </c>
      <c r="B120" s="506" t="s">
        <v>483</v>
      </c>
      <c r="C120" s="506" t="s">
        <v>489</v>
      </c>
      <c r="D120" s="571" t="s">
        <v>1785</v>
      </c>
      <c r="E120" s="572" t="s">
        <v>502</v>
      </c>
      <c r="F120" s="506" t="s">
        <v>484</v>
      </c>
      <c r="G120" s="506" t="s">
        <v>806</v>
      </c>
      <c r="H120" s="506" t="s">
        <v>457</v>
      </c>
      <c r="I120" s="506" t="s">
        <v>810</v>
      </c>
      <c r="J120" s="506" t="s">
        <v>811</v>
      </c>
      <c r="K120" s="506" t="s">
        <v>809</v>
      </c>
      <c r="L120" s="507">
        <v>27.56</v>
      </c>
      <c r="M120" s="507">
        <v>110.24</v>
      </c>
      <c r="N120" s="506">
        <v>4</v>
      </c>
      <c r="O120" s="573">
        <v>0.5</v>
      </c>
      <c r="P120" s="507">
        <v>110.24</v>
      </c>
      <c r="Q120" s="527">
        <v>1</v>
      </c>
      <c r="R120" s="506">
        <v>4</v>
      </c>
      <c r="S120" s="527">
        <v>1</v>
      </c>
      <c r="T120" s="573">
        <v>0.5</v>
      </c>
      <c r="U120" s="528">
        <v>1</v>
      </c>
    </row>
    <row r="121" spans="1:21" ht="14.4" customHeight="1" x14ac:dyDescent="0.3">
      <c r="A121" s="505">
        <v>27</v>
      </c>
      <c r="B121" s="506" t="s">
        <v>483</v>
      </c>
      <c r="C121" s="506" t="s">
        <v>489</v>
      </c>
      <c r="D121" s="571" t="s">
        <v>1785</v>
      </c>
      <c r="E121" s="572" t="s">
        <v>502</v>
      </c>
      <c r="F121" s="506" t="s">
        <v>484</v>
      </c>
      <c r="G121" s="506" t="s">
        <v>812</v>
      </c>
      <c r="H121" s="506" t="s">
        <v>457</v>
      </c>
      <c r="I121" s="506" t="s">
        <v>813</v>
      </c>
      <c r="J121" s="506" t="s">
        <v>814</v>
      </c>
      <c r="K121" s="506" t="s">
        <v>815</v>
      </c>
      <c r="L121" s="507">
        <v>50.64</v>
      </c>
      <c r="M121" s="507">
        <v>151.92000000000002</v>
      </c>
      <c r="N121" s="506">
        <v>3</v>
      </c>
      <c r="O121" s="573">
        <v>0.5</v>
      </c>
      <c r="P121" s="507"/>
      <c r="Q121" s="527">
        <v>0</v>
      </c>
      <c r="R121" s="506"/>
      <c r="S121" s="527">
        <v>0</v>
      </c>
      <c r="T121" s="573"/>
      <c r="U121" s="528">
        <v>0</v>
      </c>
    </row>
    <row r="122" spans="1:21" ht="14.4" customHeight="1" x14ac:dyDescent="0.3">
      <c r="A122" s="505">
        <v>27</v>
      </c>
      <c r="B122" s="506" t="s">
        <v>483</v>
      </c>
      <c r="C122" s="506" t="s">
        <v>489</v>
      </c>
      <c r="D122" s="571" t="s">
        <v>1785</v>
      </c>
      <c r="E122" s="572" t="s">
        <v>502</v>
      </c>
      <c r="F122" s="506" t="s">
        <v>484</v>
      </c>
      <c r="G122" s="506" t="s">
        <v>816</v>
      </c>
      <c r="H122" s="506" t="s">
        <v>457</v>
      </c>
      <c r="I122" s="506" t="s">
        <v>817</v>
      </c>
      <c r="J122" s="506" t="s">
        <v>818</v>
      </c>
      <c r="K122" s="506" t="s">
        <v>819</v>
      </c>
      <c r="L122" s="507">
        <v>75.05</v>
      </c>
      <c r="M122" s="507">
        <v>225.14999999999998</v>
      </c>
      <c r="N122" s="506">
        <v>3</v>
      </c>
      <c r="O122" s="573">
        <v>2</v>
      </c>
      <c r="P122" s="507">
        <v>75.05</v>
      </c>
      <c r="Q122" s="527">
        <v>0.33333333333333337</v>
      </c>
      <c r="R122" s="506">
        <v>1</v>
      </c>
      <c r="S122" s="527">
        <v>0.33333333333333331</v>
      </c>
      <c r="T122" s="573">
        <v>0.5</v>
      </c>
      <c r="U122" s="528">
        <v>0.25</v>
      </c>
    </row>
    <row r="123" spans="1:21" ht="14.4" customHeight="1" x14ac:dyDescent="0.3">
      <c r="A123" s="505">
        <v>27</v>
      </c>
      <c r="B123" s="506" t="s">
        <v>483</v>
      </c>
      <c r="C123" s="506" t="s">
        <v>489</v>
      </c>
      <c r="D123" s="571" t="s">
        <v>1785</v>
      </c>
      <c r="E123" s="572" t="s">
        <v>502</v>
      </c>
      <c r="F123" s="506" t="s">
        <v>484</v>
      </c>
      <c r="G123" s="506" t="s">
        <v>816</v>
      </c>
      <c r="H123" s="506" t="s">
        <v>457</v>
      </c>
      <c r="I123" s="506" t="s">
        <v>820</v>
      </c>
      <c r="J123" s="506" t="s">
        <v>821</v>
      </c>
      <c r="K123" s="506" t="s">
        <v>822</v>
      </c>
      <c r="L123" s="507">
        <v>45.03</v>
      </c>
      <c r="M123" s="507">
        <v>135.09</v>
      </c>
      <c r="N123" s="506">
        <v>3</v>
      </c>
      <c r="O123" s="573">
        <v>1</v>
      </c>
      <c r="P123" s="507">
        <v>135.09</v>
      </c>
      <c r="Q123" s="527">
        <v>1</v>
      </c>
      <c r="R123" s="506">
        <v>3</v>
      </c>
      <c r="S123" s="527">
        <v>1</v>
      </c>
      <c r="T123" s="573">
        <v>1</v>
      </c>
      <c r="U123" s="528">
        <v>1</v>
      </c>
    </row>
    <row r="124" spans="1:21" ht="14.4" customHeight="1" x14ac:dyDescent="0.3">
      <c r="A124" s="505">
        <v>27</v>
      </c>
      <c r="B124" s="506" t="s">
        <v>483</v>
      </c>
      <c r="C124" s="506" t="s">
        <v>489</v>
      </c>
      <c r="D124" s="571" t="s">
        <v>1785</v>
      </c>
      <c r="E124" s="572" t="s">
        <v>502</v>
      </c>
      <c r="F124" s="506" t="s">
        <v>484</v>
      </c>
      <c r="G124" s="506" t="s">
        <v>603</v>
      </c>
      <c r="H124" s="506" t="s">
        <v>457</v>
      </c>
      <c r="I124" s="506" t="s">
        <v>604</v>
      </c>
      <c r="J124" s="506" t="s">
        <v>605</v>
      </c>
      <c r="K124" s="506" t="s">
        <v>606</v>
      </c>
      <c r="L124" s="507">
        <v>164.01</v>
      </c>
      <c r="M124" s="507">
        <v>328.02</v>
      </c>
      <c r="N124" s="506">
        <v>2</v>
      </c>
      <c r="O124" s="573">
        <v>1</v>
      </c>
      <c r="P124" s="507">
        <v>164.01</v>
      </c>
      <c r="Q124" s="527">
        <v>0.5</v>
      </c>
      <c r="R124" s="506">
        <v>1</v>
      </c>
      <c r="S124" s="527">
        <v>0.5</v>
      </c>
      <c r="T124" s="573">
        <v>0.5</v>
      </c>
      <c r="U124" s="528">
        <v>0.5</v>
      </c>
    </row>
    <row r="125" spans="1:21" ht="14.4" customHeight="1" x14ac:dyDescent="0.3">
      <c r="A125" s="505">
        <v>27</v>
      </c>
      <c r="B125" s="506" t="s">
        <v>483</v>
      </c>
      <c r="C125" s="506" t="s">
        <v>489</v>
      </c>
      <c r="D125" s="571" t="s">
        <v>1785</v>
      </c>
      <c r="E125" s="572" t="s">
        <v>502</v>
      </c>
      <c r="F125" s="506" t="s">
        <v>484</v>
      </c>
      <c r="G125" s="506" t="s">
        <v>603</v>
      </c>
      <c r="H125" s="506" t="s">
        <v>457</v>
      </c>
      <c r="I125" s="506" t="s">
        <v>823</v>
      </c>
      <c r="J125" s="506" t="s">
        <v>605</v>
      </c>
      <c r="K125" s="506" t="s">
        <v>824</v>
      </c>
      <c r="L125" s="507">
        <v>49.2</v>
      </c>
      <c r="M125" s="507">
        <v>492.00000000000006</v>
      </c>
      <c r="N125" s="506">
        <v>10</v>
      </c>
      <c r="O125" s="573">
        <v>3.5</v>
      </c>
      <c r="P125" s="507">
        <v>344.40000000000003</v>
      </c>
      <c r="Q125" s="527">
        <v>0.7</v>
      </c>
      <c r="R125" s="506">
        <v>7</v>
      </c>
      <c r="S125" s="527">
        <v>0.7</v>
      </c>
      <c r="T125" s="573">
        <v>2.5</v>
      </c>
      <c r="U125" s="528">
        <v>0.7142857142857143</v>
      </c>
    </row>
    <row r="126" spans="1:21" ht="14.4" customHeight="1" x14ac:dyDescent="0.3">
      <c r="A126" s="505">
        <v>27</v>
      </c>
      <c r="B126" s="506" t="s">
        <v>483</v>
      </c>
      <c r="C126" s="506" t="s">
        <v>489</v>
      </c>
      <c r="D126" s="571" t="s">
        <v>1785</v>
      </c>
      <c r="E126" s="572" t="s">
        <v>502</v>
      </c>
      <c r="F126" s="506" t="s">
        <v>484</v>
      </c>
      <c r="G126" s="506" t="s">
        <v>603</v>
      </c>
      <c r="H126" s="506" t="s">
        <v>457</v>
      </c>
      <c r="I126" s="506" t="s">
        <v>825</v>
      </c>
      <c r="J126" s="506" t="s">
        <v>826</v>
      </c>
      <c r="K126" s="506" t="s">
        <v>827</v>
      </c>
      <c r="L126" s="507">
        <v>49.2</v>
      </c>
      <c r="M126" s="507">
        <v>147.60000000000002</v>
      </c>
      <c r="N126" s="506">
        <v>3</v>
      </c>
      <c r="O126" s="573">
        <v>0.5</v>
      </c>
      <c r="P126" s="507"/>
      <c r="Q126" s="527">
        <v>0</v>
      </c>
      <c r="R126" s="506"/>
      <c r="S126" s="527">
        <v>0</v>
      </c>
      <c r="T126" s="573"/>
      <c r="U126" s="528">
        <v>0</v>
      </c>
    </row>
    <row r="127" spans="1:21" ht="14.4" customHeight="1" x14ac:dyDescent="0.3">
      <c r="A127" s="505">
        <v>27</v>
      </c>
      <c r="B127" s="506" t="s">
        <v>483</v>
      </c>
      <c r="C127" s="506" t="s">
        <v>489</v>
      </c>
      <c r="D127" s="571" t="s">
        <v>1785</v>
      </c>
      <c r="E127" s="572" t="s">
        <v>502</v>
      </c>
      <c r="F127" s="506" t="s">
        <v>484</v>
      </c>
      <c r="G127" s="506" t="s">
        <v>603</v>
      </c>
      <c r="H127" s="506" t="s">
        <v>457</v>
      </c>
      <c r="I127" s="506" t="s">
        <v>607</v>
      </c>
      <c r="J127" s="506" t="s">
        <v>608</v>
      </c>
      <c r="K127" s="506" t="s">
        <v>609</v>
      </c>
      <c r="L127" s="507">
        <v>49.2</v>
      </c>
      <c r="M127" s="507">
        <v>147.60000000000002</v>
      </c>
      <c r="N127" s="506">
        <v>3</v>
      </c>
      <c r="O127" s="573">
        <v>0.5</v>
      </c>
      <c r="P127" s="507">
        <v>147.60000000000002</v>
      </c>
      <c r="Q127" s="527">
        <v>1</v>
      </c>
      <c r="R127" s="506">
        <v>3</v>
      </c>
      <c r="S127" s="527">
        <v>1</v>
      </c>
      <c r="T127" s="573">
        <v>0.5</v>
      </c>
      <c r="U127" s="528">
        <v>1</v>
      </c>
    </row>
    <row r="128" spans="1:21" ht="14.4" customHeight="1" x14ac:dyDescent="0.3">
      <c r="A128" s="505">
        <v>27</v>
      </c>
      <c r="B128" s="506" t="s">
        <v>483</v>
      </c>
      <c r="C128" s="506" t="s">
        <v>489</v>
      </c>
      <c r="D128" s="571" t="s">
        <v>1785</v>
      </c>
      <c r="E128" s="572" t="s">
        <v>502</v>
      </c>
      <c r="F128" s="506" t="s">
        <v>484</v>
      </c>
      <c r="G128" s="506" t="s">
        <v>828</v>
      </c>
      <c r="H128" s="506" t="s">
        <v>457</v>
      </c>
      <c r="I128" s="506" t="s">
        <v>829</v>
      </c>
      <c r="J128" s="506" t="s">
        <v>830</v>
      </c>
      <c r="K128" s="506" t="s">
        <v>831</v>
      </c>
      <c r="L128" s="507">
        <v>0</v>
      </c>
      <c r="M128" s="507">
        <v>0</v>
      </c>
      <c r="N128" s="506">
        <v>1</v>
      </c>
      <c r="O128" s="573">
        <v>1</v>
      </c>
      <c r="P128" s="507"/>
      <c r="Q128" s="527"/>
      <c r="R128" s="506"/>
      <c r="S128" s="527">
        <v>0</v>
      </c>
      <c r="T128" s="573"/>
      <c r="U128" s="528">
        <v>0</v>
      </c>
    </row>
    <row r="129" spans="1:21" ht="14.4" customHeight="1" x14ac:dyDescent="0.3">
      <c r="A129" s="505">
        <v>27</v>
      </c>
      <c r="B129" s="506" t="s">
        <v>483</v>
      </c>
      <c r="C129" s="506" t="s">
        <v>489</v>
      </c>
      <c r="D129" s="571" t="s">
        <v>1785</v>
      </c>
      <c r="E129" s="572" t="s">
        <v>502</v>
      </c>
      <c r="F129" s="506" t="s">
        <v>484</v>
      </c>
      <c r="G129" s="506" t="s">
        <v>832</v>
      </c>
      <c r="H129" s="506" t="s">
        <v>457</v>
      </c>
      <c r="I129" s="506" t="s">
        <v>833</v>
      </c>
      <c r="J129" s="506" t="s">
        <v>834</v>
      </c>
      <c r="K129" s="506" t="s">
        <v>835</v>
      </c>
      <c r="L129" s="507">
        <v>8.7899999999999991</v>
      </c>
      <c r="M129" s="507">
        <v>52.739999999999995</v>
      </c>
      <c r="N129" s="506">
        <v>6</v>
      </c>
      <c r="O129" s="573">
        <v>0.5</v>
      </c>
      <c r="P129" s="507">
        <v>52.739999999999995</v>
      </c>
      <c r="Q129" s="527">
        <v>1</v>
      </c>
      <c r="R129" s="506">
        <v>6</v>
      </c>
      <c r="S129" s="527">
        <v>1</v>
      </c>
      <c r="T129" s="573">
        <v>0.5</v>
      </c>
      <c r="U129" s="528">
        <v>1</v>
      </c>
    </row>
    <row r="130" spans="1:21" ht="14.4" customHeight="1" x14ac:dyDescent="0.3">
      <c r="A130" s="505">
        <v>27</v>
      </c>
      <c r="B130" s="506" t="s">
        <v>483</v>
      </c>
      <c r="C130" s="506" t="s">
        <v>489</v>
      </c>
      <c r="D130" s="571" t="s">
        <v>1785</v>
      </c>
      <c r="E130" s="572" t="s">
        <v>502</v>
      </c>
      <c r="F130" s="506" t="s">
        <v>484</v>
      </c>
      <c r="G130" s="506" t="s">
        <v>836</v>
      </c>
      <c r="H130" s="506" t="s">
        <v>457</v>
      </c>
      <c r="I130" s="506" t="s">
        <v>837</v>
      </c>
      <c r="J130" s="506" t="s">
        <v>838</v>
      </c>
      <c r="K130" s="506" t="s">
        <v>839</v>
      </c>
      <c r="L130" s="507">
        <v>111.72</v>
      </c>
      <c r="M130" s="507">
        <v>111.72</v>
      </c>
      <c r="N130" s="506">
        <v>1</v>
      </c>
      <c r="O130" s="573">
        <v>1</v>
      </c>
      <c r="P130" s="507">
        <v>111.72</v>
      </c>
      <c r="Q130" s="527">
        <v>1</v>
      </c>
      <c r="R130" s="506">
        <v>1</v>
      </c>
      <c r="S130" s="527">
        <v>1</v>
      </c>
      <c r="T130" s="573">
        <v>1</v>
      </c>
      <c r="U130" s="528">
        <v>1</v>
      </c>
    </row>
    <row r="131" spans="1:21" ht="14.4" customHeight="1" x14ac:dyDescent="0.3">
      <c r="A131" s="505">
        <v>27</v>
      </c>
      <c r="B131" s="506" t="s">
        <v>483</v>
      </c>
      <c r="C131" s="506" t="s">
        <v>489</v>
      </c>
      <c r="D131" s="571" t="s">
        <v>1785</v>
      </c>
      <c r="E131" s="572" t="s">
        <v>502</v>
      </c>
      <c r="F131" s="506" t="s">
        <v>484</v>
      </c>
      <c r="G131" s="506" t="s">
        <v>840</v>
      </c>
      <c r="H131" s="506" t="s">
        <v>1787</v>
      </c>
      <c r="I131" s="506" t="s">
        <v>841</v>
      </c>
      <c r="J131" s="506" t="s">
        <v>842</v>
      </c>
      <c r="K131" s="506" t="s">
        <v>843</v>
      </c>
      <c r="L131" s="507">
        <v>93.43</v>
      </c>
      <c r="M131" s="507">
        <v>280.29000000000002</v>
      </c>
      <c r="N131" s="506">
        <v>3</v>
      </c>
      <c r="O131" s="573">
        <v>1</v>
      </c>
      <c r="P131" s="507">
        <v>280.29000000000002</v>
      </c>
      <c r="Q131" s="527">
        <v>1</v>
      </c>
      <c r="R131" s="506">
        <v>3</v>
      </c>
      <c r="S131" s="527">
        <v>1</v>
      </c>
      <c r="T131" s="573">
        <v>1</v>
      </c>
      <c r="U131" s="528">
        <v>1</v>
      </c>
    </row>
    <row r="132" spans="1:21" ht="14.4" customHeight="1" x14ac:dyDescent="0.3">
      <c r="A132" s="505">
        <v>27</v>
      </c>
      <c r="B132" s="506" t="s">
        <v>483</v>
      </c>
      <c r="C132" s="506" t="s">
        <v>489</v>
      </c>
      <c r="D132" s="571" t="s">
        <v>1785</v>
      </c>
      <c r="E132" s="572" t="s">
        <v>502</v>
      </c>
      <c r="F132" s="506" t="s">
        <v>484</v>
      </c>
      <c r="G132" s="506" t="s">
        <v>618</v>
      </c>
      <c r="H132" s="506" t="s">
        <v>457</v>
      </c>
      <c r="I132" s="506" t="s">
        <v>844</v>
      </c>
      <c r="J132" s="506" t="s">
        <v>620</v>
      </c>
      <c r="K132" s="506" t="s">
        <v>845</v>
      </c>
      <c r="L132" s="507">
        <v>31.65</v>
      </c>
      <c r="M132" s="507">
        <v>94.949999999999989</v>
      </c>
      <c r="N132" s="506">
        <v>3</v>
      </c>
      <c r="O132" s="573">
        <v>1.5</v>
      </c>
      <c r="P132" s="507">
        <v>31.65</v>
      </c>
      <c r="Q132" s="527">
        <v>0.33333333333333337</v>
      </c>
      <c r="R132" s="506">
        <v>1</v>
      </c>
      <c r="S132" s="527">
        <v>0.33333333333333331</v>
      </c>
      <c r="T132" s="573">
        <v>0.5</v>
      </c>
      <c r="U132" s="528">
        <v>0.33333333333333331</v>
      </c>
    </row>
    <row r="133" spans="1:21" ht="14.4" customHeight="1" x14ac:dyDescent="0.3">
      <c r="A133" s="505">
        <v>27</v>
      </c>
      <c r="B133" s="506" t="s">
        <v>483</v>
      </c>
      <c r="C133" s="506" t="s">
        <v>489</v>
      </c>
      <c r="D133" s="571" t="s">
        <v>1785</v>
      </c>
      <c r="E133" s="572" t="s">
        <v>502</v>
      </c>
      <c r="F133" s="506" t="s">
        <v>484</v>
      </c>
      <c r="G133" s="506" t="s">
        <v>618</v>
      </c>
      <c r="H133" s="506" t="s">
        <v>457</v>
      </c>
      <c r="I133" s="506" t="s">
        <v>846</v>
      </c>
      <c r="J133" s="506" t="s">
        <v>620</v>
      </c>
      <c r="K133" s="506" t="s">
        <v>847</v>
      </c>
      <c r="L133" s="507">
        <v>10.55</v>
      </c>
      <c r="M133" s="507">
        <v>42.2</v>
      </c>
      <c r="N133" s="506">
        <v>4</v>
      </c>
      <c r="O133" s="573">
        <v>0.5</v>
      </c>
      <c r="P133" s="507"/>
      <c r="Q133" s="527">
        <v>0</v>
      </c>
      <c r="R133" s="506"/>
      <c r="S133" s="527">
        <v>0</v>
      </c>
      <c r="T133" s="573"/>
      <c r="U133" s="528">
        <v>0</v>
      </c>
    </row>
    <row r="134" spans="1:21" ht="14.4" customHeight="1" x14ac:dyDescent="0.3">
      <c r="A134" s="505">
        <v>27</v>
      </c>
      <c r="B134" s="506" t="s">
        <v>483</v>
      </c>
      <c r="C134" s="506" t="s">
        <v>489</v>
      </c>
      <c r="D134" s="571" t="s">
        <v>1785</v>
      </c>
      <c r="E134" s="572" t="s">
        <v>502</v>
      </c>
      <c r="F134" s="506" t="s">
        <v>484</v>
      </c>
      <c r="G134" s="506" t="s">
        <v>618</v>
      </c>
      <c r="H134" s="506" t="s">
        <v>457</v>
      </c>
      <c r="I134" s="506" t="s">
        <v>848</v>
      </c>
      <c r="J134" s="506" t="s">
        <v>849</v>
      </c>
      <c r="K134" s="506" t="s">
        <v>850</v>
      </c>
      <c r="L134" s="507">
        <v>52.75</v>
      </c>
      <c r="M134" s="507">
        <v>52.75</v>
      </c>
      <c r="N134" s="506">
        <v>1</v>
      </c>
      <c r="O134" s="573">
        <v>1</v>
      </c>
      <c r="P134" s="507">
        <v>52.75</v>
      </c>
      <c r="Q134" s="527">
        <v>1</v>
      </c>
      <c r="R134" s="506">
        <v>1</v>
      </c>
      <c r="S134" s="527">
        <v>1</v>
      </c>
      <c r="T134" s="573">
        <v>1</v>
      </c>
      <c r="U134" s="528">
        <v>1</v>
      </c>
    </row>
    <row r="135" spans="1:21" ht="14.4" customHeight="1" x14ac:dyDescent="0.3">
      <c r="A135" s="505">
        <v>27</v>
      </c>
      <c r="B135" s="506" t="s">
        <v>483</v>
      </c>
      <c r="C135" s="506" t="s">
        <v>489</v>
      </c>
      <c r="D135" s="571" t="s">
        <v>1785</v>
      </c>
      <c r="E135" s="572" t="s">
        <v>502</v>
      </c>
      <c r="F135" s="506" t="s">
        <v>484</v>
      </c>
      <c r="G135" s="506" t="s">
        <v>618</v>
      </c>
      <c r="H135" s="506" t="s">
        <v>457</v>
      </c>
      <c r="I135" s="506" t="s">
        <v>619</v>
      </c>
      <c r="J135" s="506" t="s">
        <v>620</v>
      </c>
      <c r="K135" s="506" t="s">
        <v>621</v>
      </c>
      <c r="L135" s="507">
        <v>58.62</v>
      </c>
      <c r="M135" s="507">
        <v>234.48</v>
      </c>
      <c r="N135" s="506">
        <v>4</v>
      </c>
      <c r="O135" s="573">
        <v>2</v>
      </c>
      <c r="P135" s="507">
        <v>117.24</v>
      </c>
      <c r="Q135" s="527">
        <v>0.5</v>
      </c>
      <c r="R135" s="506">
        <v>2</v>
      </c>
      <c r="S135" s="527">
        <v>0.5</v>
      </c>
      <c r="T135" s="573">
        <v>1</v>
      </c>
      <c r="U135" s="528">
        <v>0.5</v>
      </c>
    </row>
    <row r="136" spans="1:21" ht="14.4" customHeight="1" x14ac:dyDescent="0.3">
      <c r="A136" s="505">
        <v>27</v>
      </c>
      <c r="B136" s="506" t="s">
        <v>483</v>
      </c>
      <c r="C136" s="506" t="s">
        <v>489</v>
      </c>
      <c r="D136" s="571" t="s">
        <v>1785</v>
      </c>
      <c r="E136" s="572" t="s">
        <v>502</v>
      </c>
      <c r="F136" s="506" t="s">
        <v>484</v>
      </c>
      <c r="G136" s="506" t="s">
        <v>618</v>
      </c>
      <c r="H136" s="506" t="s">
        <v>457</v>
      </c>
      <c r="I136" s="506" t="s">
        <v>851</v>
      </c>
      <c r="J136" s="506" t="s">
        <v>620</v>
      </c>
      <c r="K136" s="506" t="s">
        <v>845</v>
      </c>
      <c r="L136" s="507">
        <v>31.65</v>
      </c>
      <c r="M136" s="507">
        <v>31.65</v>
      </c>
      <c r="N136" s="506">
        <v>1</v>
      </c>
      <c r="O136" s="573">
        <v>0.5</v>
      </c>
      <c r="P136" s="507">
        <v>31.65</v>
      </c>
      <c r="Q136" s="527">
        <v>1</v>
      </c>
      <c r="R136" s="506">
        <v>1</v>
      </c>
      <c r="S136" s="527">
        <v>1</v>
      </c>
      <c r="T136" s="573">
        <v>0.5</v>
      </c>
      <c r="U136" s="528">
        <v>1</v>
      </c>
    </row>
    <row r="137" spans="1:21" ht="14.4" customHeight="1" x14ac:dyDescent="0.3">
      <c r="A137" s="505">
        <v>27</v>
      </c>
      <c r="B137" s="506" t="s">
        <v>483</v>
      </c>
      <c r="C137" s="506" t="s">
        <v>489</v>
      </c>
      <c r="D137" s="571" t="s">
        <v>1785</v>
      </c>
      <c r="E137" s="572" t="s">
        <v>502</v>
      </c>
      <c r="F137" s="506" t="s">
        <v>484</v>
      </c>
      <c r="G137" s="506" t="s">
        <v>618</v>
      </c>
      <c r="H137" s="506" t="s">
        <v>457</v>
      </c>
      <c r="I137" s="506" t="s">
        <v>852</v>
      </c>
      <c r="J137" s="506" t="s">
        <v>620</v>
      </c>
      <c r="K137" s="506" t="s">
        <v>621</v>
      </c>
      <c r="L137" s="507">
        <v>58.62</v>
      </c>
      <c r="M137" s="507">
        <v>117.24</v>
      </c>
      <c r="N137" s="506">
        <v>2</v>
      </c>
      <c r="O137" s="573">
        <v>1</v>
      </c>
      <c r="P137" s="507">
        <v>117.24</v>
      </c>
      <c r="Q137" s="527">
        <v>1</v>
      </c>
      <c r="R137" s="506">
        <v>2</v>
      </c>
      <c r="S137" s="527">
        <v>1</v>
      </c>
      <c r="T137" s="573">
        <v>1</v>
      </c>
      <c r="U137" s="528">
        <v>1</v>
      </c>
    </row>
    <row r="138" spans="1:21" ht="14.4" customHeight="1" x14ac:dyDescent="0.3">
      <c r="A138" s="505">
        <v>27</v>
      </c>
      <c r="B138" s="506" t="s">
        <v>483</v>
      </c>
      <c r="C138" s="506" t="s">
        <v>489</v>
      </c>
      <c r="D138" s="571" t="s">
        <v>1785</v>
      </c>
      <c r="E138" s="572" t="s">
        <v>502</v>
      </c>
      <c r="F138" s="506" t="s">
        <v>484</v>
      </c>
      <c r="G138" s="506" t="s">
        <v>853</v>
      </c>
      <c r="H138" s="506" t="s">
        <v>457</v>
      </c>
      <c r="I138" s="506" t="s">
        <v>854</v>
      </c>
      <c r="J138" s="506" t="s">
        <v>855</v>
      </c>
      <c r="K138" s="506" t="s">
        <v>856</v>
      </c>
      <c r="L138" s="507">
        <v>0</v>
      </c>
      <c r="M138" s="507">
        <v>0</v>
      </c>
      <c r="N138" s="506">
        <v>2</v>
      </c>
      <c r="O138" s="573">
        <v>0.5</v>
      </c>
      <c r="P138" s="507">
        <v>0</v>
      </c>
      <c r="Q138" s="527"/>
      <c r="R138" s="506">
        <v>2</v>
      </c>
      <c r="S138" s="527">
        <v>1</v>
      </c>
      <c r="T138" s="573">
        <v>0.5</v>
      </c>
      <c r="U138" s="528">
        <v>1</v>
      </c>
    </row>
    <row r="139" spans="1:21" ht="14.4" customHeight="1" x14ac:dyDescent="0.3">
      <c r="A139" s="505">
        <v>27</v>
      </c>
      <c r="B139" s="506" t="s">
        <v>483</v>
      </c>
      <c r="C139" s="506" t="s">
        <v>489</v>
      </c>
      <c r="D139" s="571" t="s">
        <v>1785</v>
      </c>
      <c r="E139" s="572" t="s">
        <v>502</v>
      </c>
      <c r="F139" s="506" t="s">
        <v>484</v>
      </c>
      <c r="G139" s="506" t="s">
        <v>857</v>
      </c>
      <c r="H139" s="506" t="s">
        <v>457</v>
      </c>
      <c r="I139" s="506" t="s">
        <v>858</v>
      </c>
      <c r="J139" s="506" t="s">
        <v>859</v>
      </c>
      <c r="K139" s="506" t="s">
        <v>860</v>
      </c>
      <c r="L139" s="507">
        <v>58.77</v>
      </c>
      <c r="M139" s="507">
        <v>176.31</v>
      </c>
      <c r="N139" s="506">
        <v>3</v>
      </c>
      <c r="O139" s="573">
        <v>0.5</v>
      </c>
      <c r="P139" s="507">
        <v>176.31</v>
      </c>
      <c r="Q139" s="527">
        <v>1</v>
      </c>
      <c r="R139" s="506">
        <v>3</v>
      </c>
      <c r="S139" s="527">
        <v>1</v>
      </c>
      <c r="T139" s="573">
        <v>0.5</v>
      </c>
      <c r="U139" s="528">
        <v>1</v>
      </c>
    </row>
    <row r="140" spans="1:21" ht="14.4" customHeight="1" x14ac:dyDescent="0.3">
      <c r="A140" s="505">
        <v>27</v>
      </c>
      <c r="B140" s="506" t="s">
        <v>483</v>
      </c>
      <c r="C140" s="506" t="s">
        <v>489</v>
      </c>
      <c r="D140" s="571" t="s">
        <v>1785</v>
      </c>
      <c r="E140" s="572" t="s">
        <v>502</v>
      </c>
      <c r="F140" s="506" t="s">
        <v>484</v>
      </c>
      <c r="G140" s="506" t="s">
        <v>861</v>
      </c>
      <c r="H140" s="506" t="s">
        <v>1787</v>
      </c>
      <c r="I140" s="506" t="s">
        <v>862</v>
      </c>
      <c r="J140" s="506" t="s">
        <v>863</v>
      </c>
      <c r="K140" s="506" t="s">
        <v>864</v>
      </c>
      <c r="L140" s="507">
        <v>118.65</v>
      </c>
      <c r="M140" s="507">
        <v>237.3</v>
      </c>
      <c r="N140" s="506">
        <v>2</v>
      </c>
      <c r="O140" s="573">
        <v>1.5</v>
      </c>
      <c r="P140" s="507">
        <v>118.65</v>
      </c>
      <c r="Q140" s="527">
        <v>0.5</v>
      </c>
      <c r="R140" s="506">
        <v>1</v>
      </c>
      <c r="S140" s="527">
        <v>0.5</v>
      </c>
      <c r="T140" s="573">
        <v>0.5</v>
      </c>
      <c r="U140" s="528">
        <v>0.33333333333333331</v>
      </c>
    </row>
    <row r="141" spans="1:21" ht="14.4" customHeight="1" x14ac:dyDescent="0.3">
      <c r="A141" s="505">
        <v>27</v>
      </c>
      <c r="B141" s="506" t="s">
        <v>483</v>
      </c>
      <c r="C141" s="506" t="s">
        <v>489</v>
      </c>
      <c r="D141" s="571" t="s">
        <v>1785</v>
      </c>
      <c r="E141" s="572" t="s">
        <v>502</v>
      </c>
      <c r="F141" s="506" t="s">
        <v>484</v>
      </c>
      <c r="G141" s="506" t="s">
        <v>861</v>
      </c>
      <c r="H141" s="506" t="s">
        <v>457</v>
      </c>
      <c r="I141" s="506" t="s">
        <v>865</v>
      </c>
      <c r="J141" s="506" t="s">
        <v>866</v>
      </c>
      <c r="K141" s="506" t="s">
        <v>867</v>
      </c>
      <c r="L141" s="507">
        <v>110.74</v>
      </c>
      <c r="M141" s="507">
        <v>221.48</v>
      </c>
      <c r="N141" s="506">
        <v>2</v>
      </c>
      <c r="O141" s="573">
        <v>2</v>
      </c>
      <c r="P141" s="507">
        <v>110.74</v>
      </c>
      <c r="Q141" s="527">
        <v>0.5</v>
      </c>
      <c r="R141" s="506">
        <v>1</v>
      </c>
      <c r="S141" s="527">
        <v>0.5</v>
      </c>
      <c r="T141" s="573">
        <v>1</v>
      </c>
      <c r="U141" s="528">
        <v>0.5</v>
      </c>
    </row>
    <row r="142" spans="1:21" ht="14.4" customHeight="1" x14ac:dyDescent="0.3">
      <c r="A142" s="505">
        <v>27</v>
      </c>
      <c r="B142" s="506" t="s">
        <v>483</v>
      </c>
      <c r="C142" s="506" t="s">
        <v>489</v>
      </c>
      <c r="D142" s="571" t="s">
        <v>1785</v>
      </c>
      <c r="E142" s="572" t="s">
        <v>502</v>
      </c>
      <c r="F142" s="506" t="s">
        <v>484</v>
      </c>
      <c r="G142" s="506" t="s">
        <v>868</v>
      </c>
      <c r="H142" s="506" t="s">
        <v>457</v>
      </c>
      <c r="I142" s="506" t="s">
        <v>869</v>
      </c>
      <c r="J142" s="506" t="s">
        <v>870</v>
      </c>
      <c r="K142" s="506" t="s">
        <v>871</v>
      </c>
      <c r="L142" s="507">
        <v>248.55</v>
      </c>
      <c r="M142" s="507">
        <v>745.65000000000009</v>
      </c>
      <c r="N142" s="506">
        <v>3</v>
      </c>
      <c r="O142" s="573">
        <v>2.5</v>
      </c>
      <c r="P142" s="507">
        <v>497.1</v>
      </c>
      <c r="Q142" s="527">
        <v>0.66666666666666663</v>
      </c>
      <c r="R142" s="506">
        <v>2</v>
      </c>
      <c r="S142" s="527">
        <v>0.66666666666666663</v>
      </c>
      <c r="T142" s="573">
        <v>1.5</v>
      </c>
      <c r="U142" s="528">
        <v>0.6</v>
      </c>
    </row>
    <row r="143" spans="1:21" ht="14.4" customHeight="1" x14ac:dyDescent="0.3">
      <c r="A143" s="505">
        <v>27</v>
      </c>
      <c r="B143" s="506" t="s">
        <v>483</v>
      </c>
      <c r="C143" s="506" t="s">
        <v>489</v>
      </c>
      <c r="D143" s="571" t="s">
        <v>1785</v>
      </c>
      <c r="E143" s="572" t="s">
        <v>502</v>
      </c>
      <c r="F143" s="506" t="s">
        <v>484</v>
      </c>
      <c r="G143" s="506" t="s">
        <v>622</v>
      </c>
      <c r="H143" s="506" t="s">
        <v>1787</v>
      </c>
      <c r="I143" s="506" t="s">
        <v>872</v>
      </c>
      <c r="J143" s="506" t="s">
        <v>873</v>
      </c>
      <c r="K143" s="506" t="s">
        <v>874</v>
      </c>
      <c r="L143" s="507">
        <v>234.07</v>
      </c>
      <c r="M143" s="507">
        <v>234.07</v>
      </c>
      <c r="N143" s="506">
        <v>1</v>
      </c>
      <c r="O143" s="573">
        <v>1</v>
      </c>
      <c r="P143" s="507">
        <v>234.07</v>
      </c>
      <c r="Q143" s="527">
        <v>1</v>
      </c>
      <c r="R143" s="506">
        <v>1</v>
      </c>
      <c r="S143" s="527">
        <v>1</v>
      </c>
      <c r="T143" s="573">
        <v>1</v>
      </c>
      <c r="U143" s="528">
        <v>1</v>
      </c>
    </row>
    <row r="144" spans="1:21" ht="14.4" customHeight="1" x14ac:dyDescent="0.3">
      <c r="A144" s="505">
        <v>27</v>
      </c>
      <c r="B144" s="506" t="s">
        <v>483</v>
      </c>
      <c r="C144" s="506" t="s">
        <v>489</v>
      </c>
      <c r="D144" s="571" t="s">
        <v>1785</v>
      </c>
      <c r="E144" s="572" t="s">
        <v>502</v>
      </c>
      <c r="F144" s="506" t="s">
        <v>484</v>
      </c>
      <c r="G144" s="506" t="s">
        <v>622</v>
      </c>
      <c r="H144" s="506" t="s">
        <v>1787</v>
      </c>
      <c r="I144" s="506" t="s">
        <v>875</v>
      </c>
      <c r="J144" s="506" t="s">
        <v>873</v>
      </c>
      <c r="K144" s="506" t="s">
        <v>876</v>
      </c>
      <c r="L144" s="507">
        <v>70.23</v>
      </c>
      <c r="M144" s="507">
        <v>561.83999999999992</v>
      </c>
      <c r="N144" s="506">
        <v>8</v>
      </c>
      <c r="O144" s="573">
        <v>3</v>
      </c>
      <c r="P144" s="507">
        <v>210.69</v>
      </c>
      <c r="Q144" s="527">
        <v>0.37500000000000006</v>
      </c>
      <c r="R144" s="506">
        <v>3</v>
      </c>
      <c r="S144" s="527">
        <v>0.375</v>
      </c>
      <c r="T144" s="573">
        <v>0.5</v>
      </c>
      <c r="U144" s="528">
        <v>0.16666666666666666</v>
      </c>
    </row>
    <row r="145" spans="1:21" ht="14.4" customHeight="1" x14ac:dyDescent="0.3">
      <c r="A145" s="505">
        <v>27</v>
      </c>
      <c r="B145" s="506" t="s">
        <v>483</v>
      </c>
      <c r="C145" s="506" t="s">
        <v>489</v>
      </c>
      <c r="D145" s="571" t="s">
        <v>1785</v>
      </c>
      <c r="E145" s="572" t="s">
        <v>502</v>
      </c>
      <c r="F145" s="506" t="s">
        <v>484</v>
      </c>
      <c r="G145" s="506" t="s">
        <v>622</v>
      </c>
      <c r="H145" s="506" t="s">
        <v>1787</v>
      </c>
      <c r="I145" s="506" t="s">
        <v>626</v>
      </c>
      <c r="J145" s="506" t="s">
        <v>624</v>
      </c>
      <c r="K145" s="506" t="s">
        <v>627</v>
      </c>
      <c r="L145" s="507">
        <v>17.559999999999999</v>
      </c>
      <c r="M145" s="507">
        <v>158.03999999999996</v>
      </c>
      <c r="N145" s="506">
        <v>9</v>
      </c>
      <c r="O145" s="573">
        <v>1.5</v>
      </c>
      <c r="P145" s="507">
        <v>105.35999999999999</v>
      </c>
      <c r="Q145" s="527">
        <v>0.66666666666666674</v>
      </c>
      <c r="R145" s="506">
        <v>6</v>
      </c>
      <c r="S145" s="527">
        <v>0.66666666666666663</v>
      </c>
      <c r="T145" s="573">
        <v>1</v>
      </c>
      <c r="U145" s="528">
        <v>0.66666666666666663</v>
      </c>
    </row>
    <row r="146" spans="1:21" ht="14.4" customHeight="1" x14ac:dyDescent="0.3">
      <c r="A146" s="505">
        <v>27</v>
      </c>
      <c r="B146" s="506" t="s">
        <v>483</v>
      </c>
      <c r="C146" s="506" t="s">
        <v>489</v>
      </c>
      <c r="D146" s="571" t="s">
        <v>1785</v>
      </c>
      <c r="E146" s="572" t="s">
        <v>502</v>
      </c>
      <c r="F146" s="506" t="s">
        <v>484</v>
      </c>
      <c r="G146" s="506" t="s">
        <v>622</v>
      </c>
      <c r="H146" s="506" t="s">
        <v>1787</v>
      </c>
      <c r="I146" s="506" t="s">
        <v>877</v>
      </c>
      <c r="J146" s="506" t="s">
        <v>878</v>
      </c>
      <c r="K146" s="506" t="s">
        <v>879</v>
      </c>
      <c r="L146" s="507">
        <v>41.32</v>
      </c>
      <c r="M146" s="507">
        <v>82.64</v>
      </c>
      <c r="N146" s="506">
        <v>2</v>
      </c>
      <c r="O146" s="573">
        <v>0.5</v>
      </c>
      <c r="P146" s="507"/>
      <c r="Q146" s="527">
        <v>0</v>
      </c>
      <c r="R146" s="506"/>
      <c r="S146" s="527">
        <v>0</v>
      </c>
      <c r="T146" s="573"/>
      <c r="U146" s="528">
        <v>0</v>
      </c>
    </row>
    <row r="147" spans="1:21" ht="14.4" customHeight="1" x14ac:dyDescent="0.3">
      <c r="A147" s="505">
        <v>27</v>
      </c>
      <c r="B147" s="506" t="s">
        <v>483</v>
      </c>
      <c r="C147" s="506" t="s">
        <v>489</v>
      </c>
      <c r="D147" s="571" t="s">
        <v>1785</v>
      </c>
      <c r="E147" s="572" t="s">
        <v>502</v>
      </c>
      <c r="F147" s="506" t="s">
        <v>484</v>
      </c>
      <c r="G147" s="506" t="s">
        <v>622</v>
      </c>
      <c r="H147" s="506" t="s">
        <v>457</v>
      </c>
      <c r="I147" s="506" t="s">
        <v>880</v>
      </c>
      <c r="J147" s="506" t="s">
        <v>873</v>
      </c>
      <c r="K147" s="506" t="s">
        <v>876</v>
      </c>
      <c r="L147" s="507">
        <v>70.23</v>
      </c>
      <c r="M147" s="507">
        <v>210.69</v>
      </c>
      <c r="N147" s="506">
        <v>3</v>
      </c>
      <c r="O147" s="573">
        <v>0.5</v>
      </c>
      <c r="P147" s="507">
        <v>210.69</v>
      </c>
      <c r="Q147" s="527">
        <v>1</v>
      </c>
      <c r="R147" s="506">
        <v>3</v>
      </c>
      <c r="S147" s="527">
        <v>1</v>
      </c>
      <c r="T147" s="573">
        <v>0.5</v>
      </c>
      <c r="U147" s="528">
        <v>1</v>
      </c>
    </row>
    <row r="148" spans="1:21" ht="14.4" customHeight="1" x14ac:dyDescent="0.3">
      <c r="A148" s="505">
        <v>27</v>
      </c>
      <c r="B148" s="506" t="s">
        <v>483</v>
      </c>
      <c r="C148" s="506" t="s">
        <v>489</v>
      </c>
      <c r="D148" s="571" t="s">
        <v>1785</v>
      </c>
      <c r="E148" s="572" t="s">
        <v>502</v>
      </c>
      <c r="F148" s="506" t="s">
        <v>484</v>
      </c>
      <c r="G148" s="506" t="s">
        <v>881</v>
      </c>
      <c r="H148" s="506" t="s">
        <v>1787</v>
      </c>
      <c r="I148" s="506" t="s">
        <v>882</v>
      </c>
      <c r="J148" s="506" t="s">
        <v>883</v>
      </c>
      <c r="K148" s="506" t="s">
        <v>884</v>
      </c>
      <c r="L148" s="507">
        <v>140.59</v>
      </c>
      <c r="M148" s="507">
        <v>421.77</v>
      </c>
      <c r="N148" s="506">
        <v>3</v>
      </c>
      <c r="O148" s="573">
        <v>0.5</v>
      </c>
      <c r="P148" s="507">
        <v>421.77</v>
      </c>
      <c r="Q148" s="527">
        <v>1</v>
      </c>
      <c r="R148" s="506">
        <v>3</v>
      </c>
      <c r="S148" s="527">
        <v>1</v>
      </c>
      <c r="T148" s="573">
        <v>0.5</v>
      </c>
      <c r="U148" s="528">
        <v>1</v>
      </c>
    </row>
    <row r="149" spans="1:21" ht="14.4" customHeight="1" x14ac:dyDescent="0.3">
      <c r="A149" s="505">
        <v>27</v>
      </c>
      <c r="B149" s="506" t="s">
        <v>483</v>
      </c>
      <c r="C149" s="506" t="s">
        <v>489</v>
      </c>
      <c r="D149" s="571" t="s">
        <v>1785</v>
      </c>
      <c r="E149" s="572" t="s">
        <v>502</v>
      </c>
      <c r="F149" s="506" t="s">
        <v>484</v>
      </c>
      <c r="G149" s="506" t="s">
        <v>628</v>
      </c>
      <c r="H149" s="506" t="s">
        <v>1787</v>
      </c>
      <c r="I149" s="506" t="s">
        <v>885</v>
      </c>
      <c r="J149" s="506" t="s">
        <v>886</v>
      </c>
      <c r="K149" s="506" t="s">
        <v>887</v>
      </c>
      <c r="L149" s="507">
        <v>2309.36</v>
      </c>
      <c r="M149" s="507">
        <v>2309.36</v>
      </c>
      <c r="N149" s="506">
        <v>1</v>
      </c>
      <c r="O149" s="573">
        <v>0.5</v>
      </c>
      <c r="P149" s="507">
        <v>2309.36</v>
      </c>
      <c r="Q149" s="527">
        <v>1</v>
      </c>
      <c r="R149" s="506">
        <v>1</v>
      </c>
      <c r="S149" s="527">
        <v>1</v>
      </c>
      <c r="T149" s="573">
        <v>0.5</v>
      </c>
      <c r="U149" s="528">
        <v>1</v>
      </c>
    </row>
    <row r="150" spans="1:21" ht="14.4" customHeight="1" x14ac:dyDescent="0.3">
      <c r="A150" s="505">
        <v>27</v>
      </c>
      <c r="B150" s="506" t="s">
        <v>483</v>
      </c>
      <c r="C150" s="506" t="s">
        <v>489</v>
      </c>
      <c r="D150" s="571" t="s">
        <v>1785</v>
      </c>
      <c r="E150" s="572" t="s">
        <v>502</v>
      </c>
      <c r="F150" s="506" t="s">
        <v>484</v>
      </c>
      <c r="G150" s="506" t="s">
        <v>632</v>
      </c>
      <c r="H150" s="506" t="s">
        <v>457</v>
      </c>
      <c r="I150" s="506" t="s">
        <v>633</v>
      </c>
      <c r="J150" s="506" t="s">
        <v>634</v>
      </c>
      <c r="K150" s="506" t="s">
        <v>635</v>
      </c>
      <c r="L150" s="507">
        <v>134.47999999999999</v>
      </c>
      <c r="M150" s="507">
        <v>537.91999999999996</v>
      </c>
      <c r="N150" s="506">
        <v>4</v>
      </c>
      <c r="O150" s="573">
        <v>1</v>
      </c>
      <c r="P150" s="507">
        <v>537.91999999999996</v>
      </c>
      <c r="Q150" s="527">
        <v>1</v>
      </c>
      <c r="R150" s="506">
        <v>4</v>
      </c>
      <c r="S150" s="527">
        <v>1</v>
      </c>
      <c r="T150" s="573">
        <v>1</v>
      </c>
      <c r="U150" s="528">
        <v>1</v>
      </c>
    </row>
    <row r="151" spans="1:21" ht="14.4" customHeight="1" x14ac:dyDescent="0.3">
      <c r="A151" s="505">
        <v>27</v>
      </c>
      <c r="B151" s="506" t="s">
        <v>483</v>
      </c>
      <c r="C151" s="506" t="s">
        <v>489</v>
      </c>
      <c r="D151" s="571" t="s">
        <v>1785</v>
      </c>
      <c r="E151" s="572" t="s">
        <v>502</v>
      </c>
      <c r="F151" s="506" t="s">
        <v>484</v>
      </c>
      <c r="G151" s="506" t="s">
        <v>888</v>
      </c>
      <c r="H151" s="506" t="s">
        <v>457</v>
      </c>
      <c r="I151" s="506" t="s">
        <v>889</v>
      </c>
      <c r="J151" s="506" t="s">
        <v>890</v>
      </c>
      <c r="K151" s="506" t="s">
        <v>699</v>
      </c>
      <c r="L151" s="507">
        <v>35.25</v>
      </c>
      <c r="M151" s="507">
        <v>70.5</v>
      </c>
      <c r="N151" s="506">
        <v>2</v>
      </c>
      <c r="O151" s="573">
        <v>0.5</v>
      </c>
      <c r="P151" s="507">
        <v>70.5</v>
      </c>
      <c r="Q151" s="527">
        <v>1</v>
      </c>
      <c r="R151" s="506">
        <v>2</v>
      </c>
      <c r="S151" s="527">
        <v>1</v>
      </c>
      <c r="T151" s="573">
        <v>0.5</v>
      </c>
      <c r="U151" s="528">
        <v>1</v>
      </c>
    </row>
    <row r="152" spans="1:21" ht="14.4" customHeight="1" x14ac:dyDescent="0.3">
      <c r="A152" s="505">
        <v>27</v>
      </c>
      <c r="B152" s="506" t="s">
        <v>483</v>
      </c>
      <c r="C152" s="506" t="s">
        <v>489</v>
      </c>
      <c r="D152" s="571" t="s">
        <v>1785</v>
      </c>
      <c r="E152" s="572" t="s">
        <v>502</v>
      </c>
      <c r="F152" s="506" t="s">
        <v>484</v>
      </c>
      <c r="G152" s="506" t="s">
        <v>891</v>
      </c>
      <c r="H152" s="506" t="s">
        <v>457</v>
      </c>
      <c r="I152" s="506" t="s">
        <v>892</v>
      </c>
      <c r="J152" s="506" t="s">
        <v>893</v>
      </c>
      <c r="K152" s="506" t="s">
        <v>894</v>
      </c>
      <c r="L152" s="507">
        <v>78.33</v>
      </c>
      <c r="M152" s="507">
        <v>234.99</v>
      </c>
      <c r="N152" s="506">
        <v>3</v>
      </c>
      <c r="O152" s="573">
        <v>1.5</v>
      </c>
      <c r="P152" s="507"/>
      <c r="Q152" s="527">
        <v>0</v>
      </c>
      <c r="R152" s="506"/>
      <c r="S152" s="527">
        <v>0</v>
      </c>
      <c r="T152" s="573"/>
      <c r="U152" s="528">
        <v>0</v>
      </c>
    </row>
    <row r="153" spans="1:21" ht="14.4" customHeight="1" x14ac:dyDescent="0.3">
      <c r="A153" s="505">
        <v>27</v>
      </c>
      <c r="B153" s="506" t="s">
        <v>483</v>
      </c>
      <c r="C153" s="506" t="s">
        <v>489</v>
      </c>
      <c r="D153" s="571" t="s">
        <v>1785</v>
      </c>
      <c r="E153" s="572" t="s">
        <v>502</v>
      </c>
      <c r="F153" s="506" t="s">
        <v>484</v>
      </c>
      <c r="G153" s="506" t="s">
        <v>895</v>
      </c>
      <c r="H153" s="506" t="s">
        <v>457</v>
      </c>
      <c r="I153" s="506" t="s">
        <v>896</v>
      </c>
      <c r="J153" s="506" t="s">
        <v>897</v>
      </c>
      <c r="K153" s="506" t="s">
        <v>898</v>
      </c>
      <c r="L153" s="507">
        <v>32.25</v>
      </c>
      <c r="M153" s="507">
        <v>96.75</v>
      </c>
      <c r="N153" s="506">
        <v>3</v>
      </c>
      <c r="O153" s="573">
        <v>1</v>
      </c>
      <c r="P153" s="507"/>
      <c r="Q153" s="527">
        <v>0</v>
      </c>
      <c r="R153" s="506"/>
      <c r="S153" s="527">
        <v>0</v>
      </c>
      <c r="T153" s="573"/>
      <c r="U153" s="528">
        <v>0</v>
      </c>
    </row>
    <row r="154" spans="1:21" ht="14.4" customHeight="1" x14ac:dyDescent="0.3">
      <c r="A154" s="505">
        <v>27</v>
      </c>
      <c r="B154" s="506" t="s">
        <v>483</v>
      </c>
      <c r="C154" s="506" t="s">
        <v>489</v>
      </c>
      <c r="D154" s="571" t="s">
        <v>1785</v>
      </c>
      <c r="E154" s="572" t="s">
        <v>502</v>
      </c>
      <c r="F154" s="506" t="s">
        <v>484</v>
      </c>
      <c r="G154" s="506" t="s">
        <v>895</v>
      </c>
      <c r="H154" s="506" t="s">
        <v>457</v>
      </c>
      <c r="I154" s="506" t="s">
        <v>899</v>
      </c>
      <c r="J154" s="506" t="s">
        <v>900</v>
      </c>
      <c r="K154" s="506" t="s">
        <v>898</v>
      </c>
      <c r="L154" s="507">
        <v>32.25</v>
      </c>
      <c r="M154" s="507">
        <v>96.75</v>
      </c>
      <c r="N154" s="506">
        <v>3</v>
      </c>
      <c r="O154" s="573">
        <v>0.5</v>
      </c>
      <c r="P154" s="507">
        <v>96.75</v>
      </c>
      <c r="Q154" s="527">
        <v>1</v>
      </c>
      <c r="R154" s="506">
        <v>3</v>
      </c>
      <c r="S154" s="527">
        <v>1</v>
      </c>
      <c r="T154" s="573">
        <v>0.5</v>
      </c>
      <c r="U154" s="528">
        <v>1</v>
      </c>
    </row>
    <row r="155" spans="1:21" ht="14.4" customHeight="1" x14ac:dyDescent="0.3">
      <c r="A155" s="505">
        <v>27</v>
      </c>
      <c r="B155" s="506" t="s">
        <v>483</v>
      </c>
      <c r="C155" s="506" t="s">
        <v>489</v>
      </c>
      <c r="D155" s="571" t="s">
        <v>1785</v>
      </c>
      <c r="E155" s="572" t="s">
        <v>502</v>
      </c>
      <c r="F155" s="506" t="s">
        <v>484</v>
      </c>
      <c r="G155" s="506" t="s">
        <v>895</v>
      </c>
      <c r="H155" s="506" t="s">
        <v>457</v>
      </c>
      <c r="I155" s="506" t="s">
        <v>901</v>
      </c>
      <c r="J155" s="506" t="s">
        <v>902</v>
      </c>
      <c r="K155" s="506" t="s">
        <v>903</v>
      </c>
      <c r="L155" s="507">
        <v>103.67</v>
      </c>
      <c r="M155" s="507">
        <v>103.67</v>
      </c>
      <c r="N155" s="506">
        <v>1</v>
      </c>
      <c r="O155" s="573">
        <v>0.5</v>
      </c>
      <c r="P155" s="507">
        <v>103.67</v>
      </c>
      <c r="Q155" s="527">
        <v>1</v>
      </c>
      <c r="R155" s="506">
        <v>1</v>
      </c>
      <c r="S155" s="527">
        <v>1</v>
      </c>
      <c r="T155" s="573">
        <v>0.5</v>
      </c>
      <c r="U155" s="528">
        <v>1</v>
      </c>
    </row>
    <row r="156" spans="1:21" ht="14.4" customHeight="1" x14ac:dyDescent="0.3">
      <c r="A156" s="505">
        <v>27</v>
      </c>
      <c r="B156" s="506" t="s">
        <v>483</v>
      </c>
      <c r="C156" s="506" t="s">
        <v>489</v>
      </c>
      <c r="D156" s="571" t="s">
        <v>1785</v>
      </c>
      <c r="E156" s="572" t="s">
        <v>502</v>
      </c>
      <c r="F156" s="506" t="s">
        <v>484</v>
      </c>
      <c r="G156" s="506" t="s">
        <v>636</v>
      </c>
      <c r="H156" s="506" t="s">
        <v>1787</v>
      </c>
      <c r="I156" s="506" t="s">
        <v>904</v>
      </c>
      <c r="J156" s="506" t="s">
        <v>638</v>
      </c>
      <c r="K156" s="506" t="s">
        <v>905</v>
      </c>
      <c r="L156" s="507">
        <v>32.25</v>
      </c>
      <c r="M156" s="507">
        <v>32.25</v>
      </c>
      <c r="N156" s="506">
        <v>1</v>
      </c>
      <c r="O156" s="573">
        <v>1</v>
      </c>
      <c r="P156" s="507">
        <v>32.25</v>
      </c>
      <c r="Q156" s="527">
        <v>1</v>
      </c>
      <c r="R156" s="506">
        <v>1</v>
      </c>
      <c r="S156" s="527">
        <v>1</v>
      </c>
      <c r="T156" s="573">
        <v>1</v>
      </c>
      <c r="U156" s="528">
        <v>1</v>
      </c>
    </row>
    <row r="157" spans="1:21" ht="14.4" customHeight="1" x14ac:dyDescent="0.3">
      <c r="A157" s="505">
        <v>27</v>
      </c>
      <c r="B157" s="506" t="s">
        <v>483</v>
      </c>
      <c r="C157" s="506" t="s">
        <v>489</v>
      </c>
      <c r="D157" s="571" t="s">
        <v>1785</v>
      </c>
      <c r="E157" s="572" t="s">
        <v>502</v>
      </c>
      <c r="F157" s="506" t="s">
        <v>484</v>
      </c>
      <c r="G157" s="506" t="s">
        <v>636</v>
      </c>
      <c r="H157" s="506" t="s">
        <v>1787</v>
      </c>
      <c r="I157" s="506" t="s">
        <v>906</v>
      </c>
      <c r="J157" s="506" t="s">
        <v>638</v>
      </c>
      <c r="K157" s="506" t="s">
        <v>907</v>
      </c>
      <c r="L157" s="507">
        <v>57.6</v>
      </c>
      <c r="M157" s="507">
        <v>403.20000000000005</v>
      </c>
      <c r="N157" s="506">
        <v>7</v>
      </c>
      <c r="O157" s="573">
        <v>4.5</v>
      </c>
      <c r="P157" s="507">
        <v>345.6</v>
      </c>
      <c r="Q157" s="527">
        <v>0.8571428571428571</v>
      </c>
      <c r="R157" s="506">
        <v>6</v>
      </c>
      <c r="S157" s="527">
        <v>0.8571428571428571</v>
      </c>
      <c r="T157" s="573">
        <v>4</v>
      </c>
      <c r="U157" s="528">
        <v>0.88888888888888884</v>
      </c>
    </row>
    <row r="158" spans="1:21" ht="14.4" customHeight="1" x14ac:dyDescent="0.3">
      <c r="A158" s="505">
        <v>27</v>
      </c>
      <c r="B158" s="506" t="s">
        <v>483</v>
      </c>
      <c r="C158" s="506" t="s">
        <v>489</v>
      </c>
      <c r="D158" s="571" t="s">
        <v>1785</v>
      </c>
      <c r="E158" s="572" t="s">
        <v>502</v>
      </c>
      <c r="F158" s="506" t="s">
        <v>484</v>
      </c>
      <c r="G158" s="506" t="s">
        <v>636</v>
      </c>
      <c r="H158" s="506" t="s">
        <v>1787</v>
      </c>
      <c r="I158" s="506" t="s">
        <v>637</v>
      </c>
      <c r="J158" s="506" t="s">
        <v>638</v>
      </c>
      <c r="K158" s="506" t="s">
        <v>639</v>
      </c>
      <c r="L158" s="507">
        <v>115.18</v>
      </c>
      <c r="M158" s="507">
        <v>115.18</v>
      </c>
      <c r="N158" s="506">
        <v>1</v>
      </c>
      <c r="O158" s="573">
        <v>1</v>
      </c>
      <c r="P158" s="507">
        <v>115.18</v>
      </c>
      <c r="Q158" s="527">
        <v>1</v>
      </c>
      <c r="R158" s="506">
        <v>1</v>
      </c>
      <c r="S158" s="527">
        <v>1</v>
      </c>
      <c r="T158" s="573">
        <v>1</v>
      </c>
      <c r="U158" s="528">
        <v>1</v>
      </c>
    </row>
    <row r="159" spans="1:21" ht="14.4" customHeight="1" x14ac:dyDescent="0.3">
      <c r="A159" s="505">
        <v>27</v>
      </c>
      <c r="B159" s="506" t="s">
        <v>483</v>
      </c>
      <c r="C159" s="506" t="s">
        <v>489</v>
      </c>
      <c r="D159" s="571" t="s">
        <v>1785</v>
      </c>
      <c r="E159" s="572" t="s">
        <v>502</v>
      </c>
      <c r="F159" s="506" t="s">
        <v>484</v>
      </c>
      <c r="G159" s="506" t="s">
        <v>636</v>
      </c>
      <c r="H159" s="506" t="s">
        <v>457</v>
      </c>
      <c r="I159" s="506" t="s">
        <v>908</v>
      </c>
      <c r="J159" s="506" t="s">
        <v>638</v>
      </c>
      <c r="K159" s="506" t="s">
        <v>909</v>
      </c>
      <c r="L159" s="507">
        <v>0</v>
      </c>
      <c r="M159" s="507">
        <v>0</v>
      </c>
      <c r="N159" s="506">
        <v>1</v>
      </c>
      <c r="O159" s="573">
        <v>0.5</v>
      </c>
      <c r="P159" s="507"/>
      <c r="Q159" s="527"/>
      <c r="R159" s="506"/>
      <c r="S159" s="527">
        <v>0</v>
      </c>
      <c r="T159" s="573"/>
      <c r="U159" s="528">
        <v>0</v>
      </c>
    </row>
    <row r="160" spans="1:21" ht="14.4" customHeight="1" x14ac:dyDescent="0.3">
      <c r="A160" s="505">
        <v>27</v>
      </c>
      <c r="B160" s="506" t="s">
        <v>483</v>
      </c>
      <c r="C160" s="506" t="s">
        <v>489</v>
      </c>
      <c r="D160" s="571" t="s">
        <v>1785</v>
      </c>
      <c r="E160" s="572" t="s">
        <v>502</v>
      </c>
      <c r="F160" s="506" t="s">
        <v>484</v>
      </c>
      <c r="G160" s="506" t="s">
        <v>636</v>
      </c>
      <c r="H160" s="506" t="s">
        <v>457</v>
      </c>
      <c r="I160" s="506" t="s">
        <v>908</v>
      </c>
      <c r="J160" s="506" t="s">
        <v>638</v>
      </c>
      <c r="K160" s="506" t="s">
        <v>909</v>
      </c>
      <c r="L160" s="507">
        <v>51.84</v>
      </c>
      <c r="M160" s="507">
        <v>51.84</v>
      </c>
      <c r="N160" s="506">
        <v>1</v>
      </c>
      <c r="O160" s="573">
        <v>1</v>
      </c>
      <c r="P160" s="507"/>
      <c r="Q160" s="527">
        <v>0</v>
      </c>
      <c r="R160" s="506"/>
      <c r="S160" s="527">
        <v>0</v>
      </c>
      <c r="T160" s="573"/>
      <c r="U160" s="528">
        <v>0</v>
      </c>
    </row>
    <row r="161" spans="1:21" ht="14.4" customHeight="1" x14ac:dyDescent="0.3">
      <c r="A161" s="505">
        <v>27</v>
      </c>
      <c r="B161" s="506" t="s">
        <v>483</v>
      </c>
      <c r="C161" s="506" t="s">
        <v>489</v>
      </c>
      <c r="D161" s="571" t="s">
        <v>1785</v>
      </c>
      <c r="E161" s="572" t="s">
        <v>502</v>
      </c>
      <c r="F161" s="506" t="s">
        <v>484</v>
      </c>
      <c r="G161" s="506" t="s">
        <v>517</v>
      </c>
      <c r="H161" s="506" t="s">
        <v>1787</v>
      </c>
      <c r="I161" s="506" t="s">
        <v>531</v>
      </c>
      <c r="J161" s="506" t="s">
        <v>519</v>
      </c>
      <c r="K161" s="506" t="s">
        <v>532</v>
      </c>
      <c r="L161" s="507">
        <v>47.7</v>
      </c>
      <c r="M161" s="507">
        <v>572.40000000000009</v>
      </c>
      <c r="N161" s="506">
        <v>12</v>
      </c>
      <c r="O161" s="573">
        <v>9.5</v>
      </c>
      <c r="P161" s="507">
        <v>429.3</v>
      </c>
      <c r="Q161" s="527">
        <v>0.74999999999999989</v>
      </c>
      <c r="R161" s="506">
        <v>9</v>
      </c>
      <c r="S161" s="527">
        <v>0.75</v>
      </c>
      <c r="T161" s="573">
        <v>6.5</v>
      </c>
      <c r="U161" s="528">
        <v>0.68421052631578949</v>
      </c>
    </row>
    <row r="162" spans="1:21" ht="14.4" customHeight="1" x14ac:dyDescent="0.3">
      <c r="A162" s="505">
        <v>27</v>
      </c>
      <c r="B162" s="506" t="s">
        <v>483</v>
      </c>
      <c r="C162" s="506" t="s">
        <v>489</v>
      </c>
      <c r="D162" s="571" t="s">
        <v>1785</v>
      </c>
      <c r="E162" s="572" t="s">
        <v>502</v>
      </c>
      <c r="F162" s="506" t="s">
        <v>484</v>
      </c>
      <c r="G162" s="506" t="s">
        <v>517</v>
      </c>
      <c r="H162" s="506" t="s">
        <v>1787</v>
      </c>
      <c r="I162" s="506" t="s">
        <v>518</v>
      </c>
      <c r="J162" s="506" t="s">
        <v>519</v>
      </c>
      <c r="K162" s="506" t="s">
        <v>520</v>
      </c>
      <c r="L162" s="507">
        <v>143.09</v>
      </c>
      <c r="M162" s="507">
        <v>2432.5299999999997</v>
      </c>
      <c r="N162" s="506">
        <v>17</v>
      </c>
      <c r="O162" s="573">
        <v>13</v>
      </c>
      <c r="P162" s="507">
        <v>1287.81</v>
      </c>
      <c r="Q162" s="527">
        <v>0.52941176470588236</v>
      </c>
      <c r="R162" s="506">
        <v>9</v>
      </c>
      <c r="S162" s="527">
        <v>0.52941176470588236</v>
      </c>
      <c r="T162" s="573">
        <v>6.5</v>
      </c>
      <c r="U162" s="528">
        <v>0.5</v>
      </c>
    </row>
    <row r="163" spans="1:21" ht="14.4" customHeight="1" x14ac:dyDescent="0.3">
      <c r="A163" s="505">
        <v>27</v>
      </c>
      <c r="B163" s="506" t="s">
        <v>483</v>
      </c>
      <c r="C163" s="506" t="s">
        <v>489</v>
      </c>
      <c r="D163" s="571" t="s">
        <v>1785</v>
      </c>
      <c r="E163" s="572" t="s">
        <v>502</v>
      </c>
      <c r="F163" s="506" t="s">
        <v>484</v>
      </c>
      <c r="G163" s="506" t="s">
        <v>517</v>
      </c>
      <c r="H163" s="506" t="s">
        <v>457</v>
      </c>
      <c r="I163" s="506" t="s">
        <v>640</v>
      </c>
      <c r="J163" s="506" t="s">
        <v>641</v>
      </c>
      <c r="K163" s="506" t="s">
        <v>642</v>
      </c>
      <c r="L163" s="507">
        <v>143.09</v>
      </c>
      <c r="M163" s="507">
        <v>143.09</v>
      </c>
      <c r="N163" s="506">
        <v>1</v>
      </c>
      <c r="O163" s="573">
        <v>1</v>
      </c>
      <c r="P163" s="507">
        <v>143.09</v>
      </c>
      <c r="Q163" s="527">
        <v>1</v>
      </c>
      <c r="R163" s="506">
        <v>1</v>
      </c>
      <c r="S163" s="527">
        <v>1</v>
      </c>
      <c r="T163" s="573">
        <v>1</v>
      </c>
      <c r="U163" s="528">
        <v>1</v>
      </c>
    </row>
    <row r="164" spans="1:21" ht="14.4" customHeight="1" x14ac:dyDescent="0.3">
      <c r="A164" s="505">
        <v>27</v>
      </c>
      <c r="B164" s="506" t="s">
        <v>483</v>
      </c>
      <c r="C164" s="506" t="s">
        <v>489</v>
      </c>
      <c r="D164" s="571" t="s">
        <v>1785</v>
      </c>
      <c r="E164" s="572" t="s">
        <v>502</v>
      </c>
      <c r="F164" s="506" t="s">
        <v>484</v>
      </c>
      <c r="G164" s="506" t="s">
        <v>509</v>
      </c>
      <c r="H164" s="506" t="s">
        <v>1787</v>
      </c>
      <c r="I164" s="506" t="s">
        <v>643</v>
      </c>
      <c r="J164" s="506" t="s">
        <v>511</v>
      </c>
      <c r="K164" s="506" t="s">
        <v>644</v>
      </c>
      <c r="L164" s="507">
        <v>117.46</v>
      </c>
      <c r="M164" s="507">
        <v>587.29999999999995</v>
      </c>
      <c r="N164" s="506">
        <v>5</v>
      </c>
      <c r="O164" s="573">
        <v>4.5</v>
      </c>
      <c r="P164" s="507">
        <v>352.38</v>
      </c>
      <c r="Q164" s="527">
        <v>0.60000000000000009</v>
      </c>
      <c r="R164" s="506">
        <v>3</v>
      </c>
      <c r="S164" s="527">
        <v>0.6</v>
      </c>
      <c r="T164" s="573">
        <v>2.5</v>
      </c>
      <c r="U164" s="528">
        <v>0.55555555555555558</v>
      </c>
    </row>
    <row r="165" spans="1:21" ht="14.4" customHeight="1" x14ac:dyDescent="0.3">
      <c r="A165" s="505">
        <v>27</v>
      </c>
      <c r="B165" s="506" t="s">
        <v>483</v>
      </c>
      <c r="C165" s="506" t="s">
        <v>489</v>
      </c>
      <c r="D165" s="571" t="s">
        <v>1785</v>
      </c>
      <c r="E165" s="572" t="s">
        <v>502</v>
      </c>
      <c r="F165" s="506" t="s">
        <v>484</v>
      </c>
      <c r="G165" s="506" t="s">
        <v>509</v>
      </c>
      <c r="H165" s="506" t="s">
        <v>1787</v>
      </c>
      <c r="I165" s="506" t="s">
        <v>510</v>
      </c>
      <c r="J165" s="506" t="s">
        <v>511</v>
      </c>
      <c r="K165" s="506" t="s">
        <v>512</v>
      </c>
      <c r="L165" s="507">
        <v>352.37</v>
      </c>
      <c r="M165" s="507">
        <v>2466.59</v>
      </c>
      <c r="N165" s="506">
        <v>7</v>
      </c>
      <c r="O165" s="573">
        <v>4.5</v>
      </c>
      <c r="P165" s="507">
        <v>1761.85</v>
      </c>
      <c r="Q165" s="527">
        <v>0.71428571428571419</v>
      </c>
      <c r="R165" s="506">
        <v>5</v>
      </c>
      <c r="S165" s="527">
        <v>0.7142857142857143</v>
      </c>
      <c r="T165" s="573">
        <v>3</v>
      </c>
      <c r="U165" s="528">
        <v>0.66666666666666663</v>
      </c>
    </row>
    <row r="166" spans="1:21" ht="14.4" customHeight="1" x14ac:dyDescent="0.3">
      <c r="A166" s="505">
        <v>27</v>
      </c>
      <c r="B166" s="506" t="s">
        <v>483</v>
      </c>
      <c r="C166" s="506" t="s">
        <v>489</v>
      </c>
      <c r="D166" s="571" t="s">
        <v>1785</v>
      </c>
      <c r="E166" s="572" t="s">
        <v>502</v>
      </c>
      <c r="F166" s="506" t="s">
        <v>484</v>
      </c>
      <c r="G166" s="506" t="s">
        <v>647</v>
      </c>
      <c r="H166" s="506" t="s">
        <v>457</v>
      </c>
      <c r="I166" s="506" t="s">
        <v>648</v>
      </c>
      <c r="J166" s="506" t="s">
        <v>649</v>
      </c>
      <c r="K166" s="506" t="s">
        <v>650</v>
      </c>
      <c r="L166" s="507">
        <v>218.62</v>
      </c>
      <c r="M166" s="507">
        <v>2623.4399999999996</v>
      </c>
      <c r="N166" s="506">
        <v>12</v>
      </c>
      <c r="O166" s="573">
        <v>7.5</v>
      </c>
      <c r="P166" s="507">
        <v>1530.3399999999997</v>
      </c>
      <c r="Q166" s="527">
        <v>0.58333333333333326</v>
      </c>
      <c r="R166" s="506">
        <v>7</v>
      </c>
      <c r="S166" s="527">
        <v>0.58333333333333337</v>
      </c>
      <c r="T166" s="573">
        <v>4.5</v>
      </c>
      <c r="U166" s="528">
        <v>0.6</v>
      </c>
    </row>
    <row r="167" spans="1:21" ht="14.4" customHeight="1" x14ac:dyDescent="0.3">
      <c r="A167" s="505">
        <v>27</v>
      </c>
      <c r="B167" s="506" t="s">
        <v>483</v>
      </c>
      <c r="C167" s="506" t="s">
        <v>489</v>
      </c>
      <c r="D167" s="571" t="s">
        <v>1785</v>
      </c>
      <c r="E167" s="572" t="s">
        <v>502</v>
      </c>
      <c r="F167" s="506" t="s">
        <v>484</v>
      </c>
      <c r="G167" s="506" t="s">
        <v>647</v>
      </c>
      <c r="H167" s="506" t="s">
        <v>457</v>
      </c>
      <c r="I167" s="506" t="s">
        <v>910</v>
      </c>
      <c r="J167" s="506" t="s">
        <v>649</v>
      </c>
      <c r="K167" s="506" t="s">
        <v>911</v>
      </c>
      <c r="L167" s="507">
        <v>437.23</v>
      </c>
      <c r="M167" s="507">
        <v>437.23</v>
      </c>
      <c r="N167" s="506">
        <v>1</v>
      </c>
      <c r="O167" s="573">
        <v>0.5</v>
      </c>
      <c r="P167" s="507"/>
      <c r="Q167" s="527">
        <v>0</v>
      </c>
      <c r="R167" s="506"/>
      <c r="S167" s="527">
        <v>0</v>
      </c>
      <c r="T167" s="573"/>
      <c r="U167" s="528">
        <v>0</v>
      </c>
    </row>
    <row r="168" spans="1:21" ht="14.4" customHeight="1" x14ac:dyDescent="0.3">
      <c r="A168" s="505">
        <v>27</v>
      </c>
      <c r="B168" s="506" t="s">
        <v>483</v>
      </c>
      <c r="C168" s="506" t="s">
        <v>489</v>
      </c>
      <c r="D168" s="571" t="s">
        <v>1785</v>
      </c>
      <c r="E168" s="572" t="s">
        <v>502</v>
      </c>
      <c r="F168" s="506" t="s">
        <v>484</v>
      </c>
      <c r="G168" s="506" t="s">
        <v>533</v>
      </c>
      <c r="H168" s="506" t="s">
        <v>457</v>
      </c>
      <c r="I168" s="506" t="s">
        <v>534</v>
      </c>
      <c r="J168" s="506" t="s">
        <v>535</v>
      </c>
      <c r="K168" s="506" t="s">
        <v>536</v>
      </c>
      <c r="L168" s="507">
        <v>108.44</v>
      </c>
      <c r="M168" s="507">
        <v>108.44</v>
      </c>
      <c r="N168" s="506">
        <v>1</v>
      </c>
      <c r="O168" s="573">
        <v>0.5</v>
      </c>
      <c r="P168" s="507"/>
      <c r="Q168" s="527">
        <v>0</v>
      </c>
      <c r="R168" s="506"/>
      <c r="S168" s="527">
        <v>0</v>
      </c>
      <c r="T168" s="573"/>
      <c r="U168" s="528">
        <v>0</v>
      </c>
    </row>
    <row r="169" spans="1:21" ht="14.4" customHeight="1" x14ac:dyDescent="0.3">
      <c r="A169" s="505">
        <v>27</v>
      </c>
      <c r="B169" s="506" t="s">
        <v>483</v>
      </c>
      <c r="C169" s="506" t="s">
        <v>489</v>
      </c>
      <c r="D169" s="571" t="s">
        <v>1785</v>
      </c>
      <c r="E169" s="572" t="s">
        <v>502</v>
      </c>
      <c r="F169" s="506" t="s">
        <v>484</v>
      </c>
      <c r="G169" s="506" t="s">
        <v>651</v>
      </c>
      <c r="H169" s="506" t="s">
        <v>1787</v>
      </c>
      <c r="I169" s="506" t="s">
        <v>912</v>
      </c>
      <c r="J169" s="506" t="s">
        <v>913</v>
      </c>
      <c r="K169" s="506" t="s">
        <v>654</v>
      </c>
      <c r="L169" s="507">
        <v>320.20999999999998</v>
      </c>
      <c r="M169" s="507">
        <v>1280.8399999999999</v>
      </c>
      <c r="N169" s="506">
        <v>4</v>
      </c>
      <c r="O169" s="573">
        <v>1</v>
      </c>
      <c r="P169" s="507">
        <v>1280.8399999999999</v>
      </c>
      <c r="Q169" s="527">
        <v>1</v>
      </c>
      <c r="R169" s="506">
        <v>4</v>
      </c>
      <c r="S169" s="527">
        <v>1</v>
      </c>
      <c r="T169" s="573">
        <v>1</v>
      </c>
      <c r="U169" s="528">
        <v>1</v>
      </c>
    </row>
    <row r="170" spans="1:21" ht="14.4" customHeight="1" x14ac:dyDescent="0.3">
      <c r="A170" s="505">
        <v>27</v>
      </c>
      <c r="B170" s="506" t="s">
        <v>483</v>
      </c>
      <c r="C170" s="506" t="s">
        <v>489</v>
      </c>
      <c r="D170" s="571" t="s">
        <v>1785</v>
      </c>
      <c r="E170" s="572" t="s">
        <v>502</v>
      </c>
      <c r="F170" s="506" t="s">
        <v>484</v>
      </c>
      <c r="G170" s="506" t="s">
        <v>651</v>
      </c>
      <c r="H170" s="506" t="s">
        <v>1787</v>
      </c>
      <c r="I170" s="506" t="s">
        <v>914</v>
      </c>
      <c r="J170" s="506" t="s">
        <v>913</v>
      </c>
      <c r="K170" s="506" t="s">
        <v>915</v>
      </c>
      <c r="L170" s="507">
        <v>640.41</v>
      </c>
      <c r="M170" s="507">
        <v>2561.64</v>
      </c>
      <c r="N170" s="506">
        <v>4</v>
      </c>
      <c r="O170" s="573">
        <v>1.5</v>
      </c>
      <c r="P170" s="507"/>
      <c r="Q170" s="527">
        <v>0</v>
      </c>
      <c r="R170" s="506"/>
      <c r="S170" s="527">
        <v>0</v>
      </c>
      <c r="T170" s="573"/>
      <c r="U170" s="528">
        <v>0</v>
      </c>
    </row>
    <row r="171" spans="1:21" ht="14.4" customHeight="1" x14ac:dyDescent="0.3">
      <c r="A171" s="505">
        <v>27</v>
      </c>
      <c r="B171" s="506" t="s">
        <v>483</v>
      </c>
      <c r="C171" s="506" t="s">
        <v>489</v>
      </c>
      <c r="D171" s="571" t="s">
        <v>1785</v>
      </c>
      <c r="E171" s="572" t="s">
        <v>502</v>
      </c>
      <c r="F171" s="506" t="s">
        <v>484</v>
      </c>
      <c r="G171" s="506" t="s">
        <v>916</v>
      </c>
      <c r="H171" s="506" t="s">
        <v>1787</v>
      </c>
      <c r="I171" s="506" t="s">
        <v>917</v>
      </c>
      <c r="J171" s="506" t="s">
        <v>918</v>
      </c>
      <c r="K171" s="506" t="s">
        <v>919</v>
      </c>
      <c r="L171" s="507">
        <v>15.9</v>
      </c>
      <c r="M171" s="507">
        <v>365.7</v>
      </c>
      <c r="N171" s="506">
        <v>23</v>
      </c>
      <c r="O171" s="573">
        <v>2.5</v>
      </c>
      <c r="P171" s="507">
        <v>143.1</v>
      </c>
      <c r="Q171" s="527">
        <v>0.39130434782608697</v>
      </c>
      <c r="R171" s="506">
        <v>9</v>
      </c>
      <c r="S171" s="527">
        <v>0.39130434782608697</v>
      </c>
      <c r="T171" s="573">
        <v>1</v>
      </c>
      <c r="U171" s="528">
        <v>0.4</v>
      </c>
    </row>
    <row r="172" spans="1:21" ht="14.4" customHeight="1" x14ac:dyDescent="0.3">
      <c r="A172" s="505">
        <v>27</v>
      </c>
      <c r="B172" s="506" t="s">
        <v>483</v>
      </c>
      <c r="C172" s="506" t="s">
        <v>489</v>
      </c>
      <c r="D172" s="571" t="s">
        <v>1785</v>
      </c>
      <c r="E172" s="572" t="s">
        <v>502</v>
      </c>
      <c r="F172" s="506" t="s">
        <v>484</v>
      </c>
      <c r="G172" s="506" t="s">
        <v>920</v>
      </c>
      <c r="H172" s="506" t="s">
        <v>457</v>
      </c>
      <c r="I172" s="506" t="s">
        <v>921</v>
      </c>
      <c r="J172" s="506" t="s">
        <v>922</v>
      </c>
      <c r="K172" s="506" t="s">
        <v>923</v>
      </c>
      <c r="L172" s="507">
        <v>42.47</v>
      </c>
      <c r="M172" s="507">
        <v>127.41</v>
      </c>
      <c r="N172" s="506">
        <v>3</v>
      </c>
      <c r="O172" s="573">
        <v>0.5</v>
      </c>
      <c r="P172" s="507"/>
      <c r="Q172" s="527">
        <v>0</v>
      </c>
      <c r="R172" s="506"/>
      <c r="S172" s="527">
        <v>0</v>
      </c>
      <c r="T172" s="573"/>
      <c r="U172" s="528">
        <v>0</v>
      </c>
    </row>
    <row r="173" spans="1:21" ht="14.4" customHeight="1" x14ac:dyDescent="0.3">
      <c r="A173" s="505">
        <v>27</v>
      </c>
      <c r="B173" s="506" t="s">
        <v>483</v>
      </c>
      <c r="C173" s="506" t="s">
        <v>489</v>
      </c>
      <c r="D173" s="571" t="s">
        <v>1785</v>
      </c>
      <c r="E173" s="572" t="s">
        <v>502</v>
      </c>
      <c r="F173" s="506" t="s">
        <v>484</v>
      </c>
      <c r="G173" s="506" t="s">
        <v>920</v>
      </c>
      <c r="H173" s="506" t="s">
        <v>457</v>
      </c>
      <c r="I173" s="506" t="s">
        <v>924</v>
      </c>
      <c r="J173" s="506" t="s">
        <v>925</v>
      </c>
      <c r="K173" s="506" t="s">
        <v>923</v>
      </c>
      <c r="L173" s="507">
        <v>42.47</v>
      </c>
      <c r="M173" s="507">
        <v>127.41</v>
      </c>
      <c r="N173" s="506">
        <v>3</v>
      </c>
      <c r="O173" s="573">
        <v>0.5</v>
      </c>
      <c r="P173" s="507"/>
      <c r="Q173" s="527">
        <v>0</v>
      </c>
      <c r="R173" s="506"/>
      <c r="S173" s="527">
        <v>0</v>
      </c>
      <c r="T173" s="573"/>
      <c r="U173" s="528">
        <v>0</v>
      </c>
    </row>
    <row r="174" spans="1:21" ht="14.4" customHeight="1" x14ac:dyDescent="0.3">
      <c r="A174" s="505">
        <v>27</v>
      </c>
      <c r="B174" s="506" t="s">
        <v>483</v>
      </c>
      <c r="C174" s="506" t="s">
        <v>489</v>
      </c>
      <c r="D174" s="571" t="s">
        <v>1785</v>
      </c>
      <c r="E174" s="572" t="s">
        <v>502</v>
      </c>
      <c r="F174" s="506" t="s">
        <v>484</v>
      </c>
      <c r="G174" s="506" t="s">
        <v>541</v>
      </c>
      <c r="H174" s="506" t="s">
        <v>457</v>
      </c>
      <c r="I174" s="506" t="s">
        <v>926</v>
      </c>
      <c r="J174" s="506" t="s">
        <v>543</v>
      </c>
      <c r="K174" s="506" t="s">
        <v>544</v>
      </c>
      <c r="L174" s="507">
        <v>453.79</v>
      </c>
      <c r="M174" s="507">
        <v>453.79</v>
      </c>
      <c r="N174" s="506">
        <v>1</v>
      </c>
      <c r="O174" s="573">
        <v>0.5</v>
      </c>
      <c r="P174" s="507">
        <v>453.79</v>
      </c>
      <c r="Q174" s="527">
        <v>1</v>
      </c>
      <c r="R174" s="506">
        <v>1</v>
      </c>
      <c r="S174" s="527">
        <v>1</v>
      </c>
      <c r="T174" s="573">
        <v>0.5</v>
      </c>
      <c r="U174" s="528">
        <v>1</v>
      </c>
    </row>
    <row r="175" spans="1:21" ht="14.4" customHeight="1" x14ac:dyDescent="0.3">
      <c r="A175" s="505">
        <v>27</v>
      </c>
      <c r="B175" s="506" t="s">
        <v>483</v>
      </c>
      <c r="C175" s="506" t="s">
        <v>489</v>
      </c>
      <c r="D175" s="571" t="s">
        <v>1785</v>
      </c>
      <c r="E175" s="572" t="s">
        <v>502</v>
      </c>
      <c r="F175" s="506" t="s">
        <v>484</v>
      </c>
      <c r="G175" s="506" t="s">
        <v>927</v>
      </c>
      <c r="H175" s="506" t="s">
        <v>457</v>
      </c>
      <c r="I175" s="506" t="s">
        <v>928</v>
      </c>
      <c r="J175" s="506" t="s">
        <v>929</v>
      </c>
      <c r="K175" s="506" t="s">
        <v>930</v>
      </c>
      <c r="L175" s="507">
        <v>316.33</v>
      </c>
      <c r="M175" s="507">
        <v>2530.64</v>
      </c>
      <c r="N175" s="506">
        <v>8</v>
      </c>
      <c r="O175" s="573">
        <v>3.5</v>
      </c>
      <c r="P175" s="507">
        <v>1897.9799999999998</v>
      </c>
      <c r="Q175" s="527">
        <v>0.75</v>
      </c>
      <c r="R175" s="506">
        <v>6</v>
      </c>
      <c r="S175" s="527">
        <v>0.75</v>
      </c>
      <c r="T175" s="573">
        <v>3</v>
      </c>
      <c r="U175" s="528">
        <v>0.8571428571428571</v>
      </c>
    </row>
    <row r="176" spans="1:21" ht="14.4" customHeight="1" x14ac:dyDescent="0.3">
      <c r="A176" s="505">
        <v>27</v>
      </c>
      <c r="B176" s="506" t="s">
        <v>483</v>
      </c>
      <c r="C176" s="506" t="s">
        <v>489</v>
      </c>
      <c r="D176" s="571" t="s">
        <v>1785</v>
      </c>
      <c r="E176" s="572" t="s">
        <v>502</v>
      </c>
      <c r="F176" s="506" t="s">
        <v>484</v>
      </c>
      <c r="G176" s="506" t="s">
        <v>927</v>
      </c>
      <c r="H176" s="506" t="s">
        <v>457</v>
      </c>
      <c r="I176" s="506" t="s">
        <v>931</v>
      </c>
      <c r="J176" s="506" t="s">
        <v>929</v>
      </c>
      <c r="K176" s="506" t="s">
        <v>932</v>
      </c>
      <c r="L176" s="507">
        <v>105.44</v>
      </c>
      <c r="M176" s="507">
        <v>316.32</v>
      </c>
      <c r="N176" s="506">
        <v>3</v>
      </c>
      <c r="O176" s="573">
        <v>0.5</v>
      </c>
      <c r="P176" s="507">
        <v>316.32</v>
      </c>
      <c r="Q176" s="527">
        <v>1</v>
      </c>
      <c r="R176" s="506">
        <v>3</v>
      </c>
      <c r="S176" s="527">
        <v>1</v>
      </c>
      <c r="T176" s="573">
        <v>0.5</v>
      </c>
      <c r="U176" s="528">
        <v>1</v>
      </c>
    </row>
    <row r="177" spans="1:21" ht="14.4" customHeight="1" x14ac:dyDescent="0.3">
      <c r="A177" s="505">
        <v>27</v>
      </c>
      <c r="B177" s="506" t="s">
        <v>483</v>
      </c>
      <c r="C177" s="506" t="s">
        <v>489</v>
      </c>
      <c r="D177" s="571" t="s">
        <v>1785</v>
      </c>
      <c r="E177" s="572" t="s">
        <v>502</v>
      </c>
      <c r="F177" s="506" t="s">
        <v>484</v>
      </c>
      <c r="G177" s="506" t="s">
        <v>655</v>
      </c>
      <c r="H177" s="506" t="s">
        <v>457</v>
      </c>
      <c r="I177" s="506" t="s">
        <v>933</v>
      </c>
      <c r="J177" s="506" t="s">
        <v>657</v>
      </c>
      <c r="K177" s="506" t="s">
        <v>719</v>
      </c>
      <c r="L177" s="507">
        <v>430.05</v>
      </c>
      <c r="M177" s="507">
        <v>430.05</v>
      </c>
      <c r="N177" s="506">
        <v>1</v>
      </c>
      <c r="O177" s="573">
        <v>0.5</v>
      </c>
      <c r="P177" s="507"/>
      <c r="Q177" s="527">
        <v>0</v>
      </c>
      <c r="R177" s="506"/>
      <c r="S177" s="527">
        <v>0</v>
      </c>
      <c r="T177" s="573"/>
      <c r="U177" s="528">
        <v>0</v>
      </c>
    </row>
    <row r="178" spans="1:21" ht="14.4" customHeight="1" x14ac:dyDescent="0.3">
      <c r="A178" s="505">
        <v>27</v>
      </c>
      <c r="B178" s="506" t="s">
        <v>483</v>
      </c>
      <c r="C178" s="506" t="s">
        <v>489</v>
      </c>
      <c r="D178" s="571" t="s">
        <v>1785</v>
      </c>
      <c r="E178" s="572" t="s">
        <v>502</v>
      </c>
      <c r="F178" s="506" t="s">
        <v>484</v>
      </c>
      <c r="G178" s="506" t="s">
        <v>655</v>
      </c>
      <c r="H178" s="506" t="s">
        <v>1787</v>
      </c>
      <c r="I178" s="506" t="s">
        <v>659</v>
      </c>
      <c r="J178" s="506" t="s">
        <v>660</v>
      </c>
      <c r="K178" s="506" t="s">
        <v>661</v>
      </c>
      <c r="L178" s="507">
        <v>143.35</v>
      </c>
      <c r="M178" s="507">
        <v>2293.6</v>
      </c>
      <c r="N178" s="506">
        <v>16</v>
      </c>
      <c r="O178" s="573">
        <v>3.5</v>
      </c>
      <c r="P178" s="507">
        <v>573.4</v>
      </c>
      <c r="Q178" s="527">
        <v>0.25</v>
      </c>
      <c r="R178" s="506">
        <v>4</v>
      </c>
      <c r="S178" s="527">
        <v>0.25</v>
      </c>
      <c r="T178" s="573">
        <v>1</v>
      </c>
      <c r="U178" s="528">
        <v>0.2857142857142857</v>
      </c>
    </row>
    <row r="179" spans="1:21" ht="14.4" customHeight="1" x14ac:dyDescent="0.3">
      <c r="A179" s="505">
        <v>27</v>
      </c>
      <c r="B179" s="506" t="s">
        <v>483</v>
      </c>
      <c r="C179" s="506" t="s">
        <v>489</v>
      </c>
      <c r="D179" s="571" t="s">
        <v>1785</v>
      </c>
      <c r="E179" s="572" t="s">
        <v>502</v>
      </c>
      <c r="F179" s="506" t="s">
        <v>484</v>
      </c>
      <c r="G179" s="506" t="s">
        <v>655</v>
      </c>
      <c r="H179" s="506" t="s">
        <v>1787</v>
      </c>
      <c r="I179" s="506" t="s">
        <v>934</v>
      </c>
      <c r="J179" s="506" t="s">
        <v>660</v>
      </c>
      <c r="K179" s="506" t="s">
        <v>574</v>
      </c>
      <c r="L179" s="507">
        <v>477.84</v>
      </c>
      <c r="M179" s="507">
        <v>477.84</v>
      </c>
      <c r="N179" s="506">
        <v>1</v>
      </c>
      <c r="O179" s="573">
        <v>0.5</v>
      </c>
      <c r="P179" s="507">
        <v>477.84</v>
      </c>
      <c r="Q179" s="527">
        <v>1</v>
      </c>
      <c r="R179" s="506">
        <v>1</v>
      </c>
      <c r="S179" s="527">
        <v>1</v>
      </c>
      <c r="T179" s="573">
        <v>0.5</v>
      </c>
      <c r="U179" s="528">
        <v>1</v>
      </c>
    </row>
    <row r="180" spans="1:21" ht="14.4" customHeight="1" x14ac:dyDescent="0.3">
      <c r="A180" s="505">
        <v>27</v>
      </c>
      <c r="B180" s="506" t="s">
        <v>483</v>
      </c>
      <c r="C180" s="506" t="s">
        <v>489</v>
      </c>
      <c r="D180" s="571" t="s">
        <v>1785</v>
      </c>
      <c r="E180" s="572" t="s">
        <v>502</v>
      </c>
      <c r="F180" s="506" t="s">
        <v>484</v>
      </c>
      <c r="G180" s="506" t="s">
        <v>655</v>
      </c>
      <c r="H180" s="506" t="s">
        <v>1787</v>
      </c>
      <c r="I180" s="506" t="s">
        <v>662</v>
      </c>
      <c r="J180" s="506" t="s">
        <v>660</v>
      </c>
      <c r="K180" s="506" t="s">
        <v>663</v>
      </c>
      <c r="L180" s="507">
        <v>220.53</v>
      </c>
      <c r="M180" s="507">
        <v>1984.77</v>
      </c>
      <c r="N180" s="506">
        <v>9</v>
      </c>
      <c r="O180" s="573">
        <v>1.5</v>
      </c>
      <c r="P180" s="507">
        <v>1323.18</v>
      </c>
      <c r="Q180" s="527">
        <v>0.66666666666666674</v>
      </c>
      <c r="R180" s="506">
        <v>6</v>
      </c>
      <c r="S180" s="527">
        <v>0.66666666666666663</v>
      </c>
      <c r="T180" s="573">
        <v>1</v>
      </c>
      <c r="U180" s="528">
        <v>0.66666666666666663</v>
      </c>
    </row>
    <row r="181" spans="1:21" ht="14.4" customHeight="1" x14ac:dyDescent="0.3">
      <c r="A181" s="505">
        <v>27</v>
      </c>
      <c r="B181" s="506" t="s">
        <v>483</v>
      </c>
      <c r="C181" s="506" t="s">
        <v>489</v>
      </c>
      <c r="D181" s="571" t="s">
        <v>1785</v>
      </c>
      <c r="E181" s="572" t="s">
        <v>502</v>
      </c>
      <c r="F181" s="506" t="s">
        <v>484</v>
      </c>
      <c r="G181" s="506" t="s">
        <v>655</v>
      </c>
      <c r="H181" s="506" t="s">
        <v>1787</v>
      </c>
      <c r="I181" s="506" t="s">
        <v>935</v>
      </c>
      <c r="J181" s="506" t="s">
        <v>660</v>
      </c>
      <c r="K181" s="506" t="s">
        <v>713</v>
      </c>
      <c r="L181" s="507">
        <v>310.58999999999997</v>
      </c>
      <c r="M181" s="507">
        <v>310.58999999999997</v>
      </c>
      <c r="N181" s="506">
        <v>1</v>
      </c>
      <c r="O181" s="573">
        <v>0.5</v>
      </c>
      <c r="P181" s="507">
        <v>310.58999999999997</v>
      </c>
      <c r="Q181" s="527">
        <v>1</v>
      </c>
      <c r="R181" s="506">
        <v>1</v>
      </c>
      <c r="S181" s="527">
        <v>1</v>
      </c>
      <c r="T181" s="573">
        <v>0.5</v>
      </c>
      <c r="U181" s="528">
        <v>1</v>
      </c>
    </row>
    <row r="182" spans="1:21" ht="14.4" customHeight="1" x14ac:dyDescent="0.3">
      <c r="A182" s="505">
        <v>27</v>
      </c>
      <c r="B182" s="506" t="s">
        <v>483</v>
      </c>
      <c r="C182" s="506" t="s">
        <v>489</v>
      </c>
      <c r="D182" s="571" t="s">
        <v>1785</v>
      </c>
      <c r="E182" s="572" t="s">
        <v>502</v>
      </c>
      <c r="F182" s="506" t="s">
        <v>484</v>
      </c>
      <c r="G182" s="506" t="s">
        <v>666</v>
      </c>
      <c r="H182" s="506" t="s">
        <v>457</v>
      </c>
      <c r="I182" s="506" t="s">
        <v>667</v>
      </c>
      <c r="J182" s="506" t="s">
        <v>668</v>
      </c>
      <c r="K182" s="506" t="s">
        <v>669</v>
      </c>
      <c r="L182" s="507">
        <v>181.04</v>
      </c>
      <c r="M182" s="507">
        <v>181.04</v>
      </c>
      <c r="N182" s="506">
        <v>1</v>
      </c>
      <c r="O182" s="573">
        <v>0.5</v>
      </c>
      <c r="P182" s="507"/>
      <c r="Q182" s="527">
        <v>0</v>
      </c>
      <c r="R182" s="506"/>
      <c r="S182" s="527">
        <v>0</v>
      </c>
      <c r="T182" s="573"/>
      <c r="U182" s="528">
        <v>0</v>
      </c>
    </row>
    <row r="183" spans="1:21" ht="14.4" customHeight="1" x14ac:dyDescent="0.3">
      <c r="A183" s="505">
        <v>27</v>
      </c>
      <c r="B183" s="506" t="s">
        <v>483</v>
      </c>
      <c r="C183" s="506" t="s">
        <v>489</v>
      </c>
      <c r="D183" s="571" t="s">
        <v>1785</v>
      </c>
      <c r="E183" s="572" t="s">
        <v>502</v>
      </c>
      <c r="F183" s="506" t="s">
        <v>484</v>
      </c>
      <c r="G183" s="506" t="s">
        <v>936</v>
      </c>
      <c r="H183" s="506" t="s">
        <v>457</v>
      </c>
      <c r="I183" s="506" t="s">
        <v>937</v>
      </c>
      <c r="J183" s="506" t="s">
        <v>938</v>
      </c>
      <c r="K183" s="506" t="s">
        <v>939</v>
      </c>
      <c r="L183" s="507">
        <v>0</v>
      </c>
      <c r="M183" s="507">
        <v>0</v>
      </c>
      <c r="N183" s="506">
        <v>1</v>
      </c>
      <c r="O183" s="573">
        <v>0.5</v>
      </c>
      <c r="P183" s="507">
        <v>0</v>
      </c>
      <c r="Q183" s="527"/>
      <c r="R183" s="506">
        <v>1</v>
      </c>
      <c r="S183" s="527">
        <v>1</v>
      </c>
      <c r="T183" s="573">
        <v>0.5</v>
      </c>
      <c r="U183" s="528">
        <v>1</v>
      </c>
    </row>
    <row r="184" spans="1:21" ht="14.4" customHeight="1" x14ac:dyDescent="0.3">
      <c r="A184" s="505">
        <v>27</v>
      </c>
      <c r="B184" s="506" t="s">
        <v>483</v>
      </c>
      <c r="C184" s="506" t="s">
        <v>489</v>
      </c>
      <c r="D184" s="571" t="s">
        <v>1785</v>
      </c>
      <c r="E184" s="572" t="s">
        <v>502</v>
      </c>
      <c r="F184" s="506" t="s">
        <v>484</v>
      </c>
      <c r="G184" s="506" t="s">
        <v>940</v>
      </c>
      <c r="H184" s="506" t="s">
        <v>1787</v>
      </c>
      <c r="I184" s="506" t="s">
        <v>941</v>
      </c>
      <c r="J184" s="506" t="s">
        <v>942</v>
      </c>
      <c r="K184" s="506" t="s">
        <v>943</v>
      </c>
      <c r="L184" s="507">
        <v>122.96</v>
      </c>
      <c r="M184" s="507">
        <v>368.88</v>
      </c>
      <c r="N184" s="506">
        <v>3</v>
      </c>
      <c r="O184" s="573">
        <v>0.5</v>
      </c>
      <c r="P184" s="507">
        <v>368.88</v>
      </c>
      <c r="Q184" s="527">
        <v>1</v>
      </c>
      <c r="R184" s="506">
        <v>3</v>
      </c>
      <c r="S184" s="527">
        <v>1</v>
      </c>
      <c r="T184" s="573">
        <v>0.5</v>
      </c>
      <c r="U184" s="528">
        <v>1</v>
      </c>
    </row>
    <row r="185" spans="1:21" ht="14.4" customHeight="1" x14ac:dyDescent="0.3">
      <c r="A185" s="505">
        <v>27</v>
      </c>
      <c r="B185" s="506" t="s">
        <v>483</v>
      </c>
      <c r="C185" s="506" t="s">
        <v>489</v>
      </c>
      <c r="D185" s="571" t="s">
        <v>1785</v>
      </c>
      <c r="E185" s="572" t="s">
        <v>502</v>
      </c>
      <c r="F185" s="506" t="s">
        <v>484</v>
      </c>
      <c r="G185" s="506" t="s">
        <v>944</v>
      </c>
      <c r="H185" s="506" t="s">
        <v>457</v>
      </c>
      <c r="I185" s="506" t="s">
        <v>945</v>
      </c>
      <c r="J185" s="506" t="s">
        <v>946</v>
      </c>
      <c r="K185" s="506" t="s">
        <v>947</v>
      </c>
      <c r="L185" s="507">
        <v>0</v>
      </c>
      <c r="M185" s="507">
        <v>0</v>
      </c>
      <c r="N185" s="506">
        <v>1</v>
      </c>
      <c r="O185" s="573">
        <v>0.5</v>
      </c>
      <c r="P185" s="507">
        <v>0</v>
      </c>
      <c r="Q185" s="527"/>
      <c r="R185" s="506">
        <v>1</v>
      </c>
      <c r="S185" s="527">
        <v>1</v>
      </c>
      <c r="T185" s="573">
        <v>0.5</v>
      </c>
      <c r="U185" s="528">
        <v>1</v>
      </c>
    </row>
    <row r="186" spans="1:21" ht="14.4" customHeight="1" x14ac:dyDescent="0.3">
      <c r="A186" s="505">
        <v>27</v>
      </c>
      <c r="B186" s="506" t="s">
        <v>483</v>
      </c>
      <c r="C186" s="506" t="s">
        <v>489</v>
      </c>
      <c r="D186" s="571" t="s">
        <v>1785</v>
      </c>
      <c r="E186" s="572" t="s">
        <v>502</v>
      </c>
      <c r="F186" s="506" t="s">
        <v>484</v>
      </c>
      <c r="G186" s="506" t="s">
        <v>948</v>
      </c>
      <c r="H186" s="506" t="s">
        <v>457</v>
      </c>
      <c r="I186" s="506" t="s">
        <v>949</v>
      </c>
      <c r="J186" s="506" t="s">
        <v>950</v>
      </c>
      <c r="K186" s="506" t="s">
        <v>951</v>
      </c>
      <c r="L186" s="507">
        <v>210.38</v>
      </c>
      <c r="M186" s="507">
        <v>210.38</v>
      </c>
      <c r="N186" s="506">
        <v>1</v>
      </c>
      <c r="O186" s="573">
        <v>1</v>
      </c>
      <c r="P186" s="507">
        <v>210.38</v>
      </c>
      <c r="Q186" s="527">
        <v>1</v>
      </c>
      <c r="R186" s="506">
        <v>1</v>
      </c>
      <c r="S186" s="527">
        <v>1</v>
      </c>
      <c r="T186" s="573">
        <v>1</v>
      </c>
      <c r="U186" s="528">
        <v>1</v>
      </c>
    </row>
    <row r="187" spans="1:21" ht="14.4" customHeight="1" x14ac:dyDescent="0.3">
      <c r="A187" s="505">
        <v>27</v>
      </c>
      <c r="B187" s="506" t="s">
        <v>483</v>
      </c>
      <c r="C187" s="506" t="s">
        <v>489</v>
      </c>
      <c r="D187" s="571" t="s">
        <v>1785</v>
      </c>
      <c r="E187" s="572" t="s">
        <v>502</v>
      </c>
      <c r="F187" s="506" t="s">
        <v>484</v>
      </c>
      <c r="G187" s="506" t="s">
        <v>948</v>
      </c>
      <c r="H187" s="506" t="s">
        <v>457</v>
      </c>
      <c r="I187" s="506" t="s">
        <v>952</v>
      </c>
      <c r="J187" s="506" t="s">
        <v>950</v>
      </c>
      <c r="K187" s="506" t="s">
        <v>809</v>
      </c>
      <c r="L187" s="507">
        <v>42.08</v>
      </c>
      <c r="M187" s="507">
        <v>378.71999999999997</v>
      </c>
      <c r="N187" s="506">
        <v>9</v>
      </c>
      <c r="O187" s="573">
        <v>1.5</v>
      </c>
      <c r="P187" s="507"/>
      <c r="Q187" s="527">
        <v>0</v>
      </c>
      <c r="R187" s="506"/>
      <c r="S187" s="527">
        <v>0</v>
      </c>
      <c r="T187" s="573"/>
      <c r="U187" s="528">
        <v>0</v>
      </c>
    </row>
    <row r="188" spans="1:21" ht="14.4" customHeight="1" x14ac:dyDescent="0.3">
      <c r="A188" s="505">
        <v>27</v>
      </c>
      <c r="B188" s="506" t="s">
        <v>483</v>
      </c>
      <c r="C188" s="506" t="s">
        <v>489</v>
      </c>
      <c r="D188" s="571" t="s">
        <v>1785</v>
      </c>
      <c r="E188" s="572" t="s">
        <v>502</v>
      </c>
      <c r="F188" s="506" t="s">
        <v>484</v>
      </c>
      <c r="G188" s="506" t="s">
        <v>953</v>
      </c>
      <c r="H188" s="506" t="s">
        <v>457</v>
      </c>
      <c r="I188" s="506" t="s">
        <v>954</v>
      </c>
      <c r="J188" s="506" t="s">
        <v>955</v>
      </c>
      <c r="K188" s="506" t="s">
        <v>956</v>
      </c>
      <c r="L188" s="507">
        <v>59.56</v>
      </c>
      <c r="M188" s="507">
        <v>59.56</v>
      </c>
      <c r="N188" s="506">
        <v>1</v>
      </c>
      <c r="O188" s="573">
        <v>1</v>
      </c>
      <c r="P188" s="507">
        <v>59.56</v>
      </c>
      <c r="Q188" s="527">
        <v>1</v>
      </c>
      <c r="R188" s="506">
        <v>1</v>
      </c>
      <c r="S188" s="527">
        <v>1</v>
      </c>
      <c r="T188" s="573">
        <v>1</v>
      </c>
      <c r="U188" s="528">
        <v>1</v>
      </c>
    </row>
    <row r="189" spans="1:21" ht="14.4" customHeight="1" x14ac:dyDescent="0.3">
      <c r="A189" s="505">
        <v>27</v>
      </c>
      <c r="B189" s="506" t="s">
        <v>483</v>
      </c>
      <c r="C189" s="506" t="s">
        <v>489</v>
      </c>
      <c r="D189" s="571" t="s">
        <v>1785</v>
      </c>
      <c r="E189" s="572" t="s">
        <v>502</v>
      </c>
      <c r="F189" s="506" t="s">
        <v>484</v>
      </c>
      <c r="G189" s="506" t="s">
        <v>670</v>
      </c>
      <c r="H189" s="506" t="s">
        <v>1787</v>
      </c>
      <c r="I189" s="506" t="s">
        <v>957</v>
      </c>
      <c r="J189" s="506" t="s">
        <v>958</v>
      </c>
      <c r="K189" s="506" t="s">
        <v>959</v>
      </c>
      <c r="L189" s="507">
        <v>79.11</v>
      </c>
      <c r="M189" s="507">
        <v>870.21</v>
      </c>
      <c r="N189" s="506">
        <v>11</v>
      </c>
      <c r="O189" s="573">
        <v>3</v>
      </c>
      <c r="P189" s="507">
        <v>711.99</v>
      </c>
      <c r="Q189" s="527">
        <v>0.81818181818181812</v>
      </c>
      <c r="R189" s="506">
        <v>9</v>
      </c>
      <c r="S189" s="527">
        <v>0.81818181818181823</v>
      </c>
      <c r="T189" s="573">
        <v>2.5</v>
      </c>
      <c r="U189" s="528">
        <v>0.83333333333333337</v>
      </c>
    </row>
    <row r="190" spans="1:21" ht="14.4" customHeight="1" x14ac:dyDescent="0.3">
      <c r="A190" s="505">
        <v>27</v>
      </c>
      <c r="B190" s="506" t="s">
        <v>483</v>
      </c>
      <c r="C190" s="506" t="s">
        <v>489</v>
      </c>
      <c r="D190" s="571" t="s">
        <v>1785</v>
      </c>
      <c r="E190" s="572" t="s">
        <v>502</v>
      </c>
      <c r="F190" s="506" t="s">
        <v>484</v>
      </c>
      <c r="G190" s="506" t="s">
        <v>670</v>
      </c>
      <c r="H190" s="506" t="s">
        <v>457</v>
      </c>
      <c r="I190" s="506" t="s">
        <v>960</v>
      </c>
      <c r="J190" s="506" t="s">
        <v>961</v>
      </c>
      <c r="K190" s="506" t="s">
        <v>962</v>
      </c>
      <c r="L190" s="507">
        <v>73.83</v>
      </c>
      <c r="M190" s="507">
        <v>221.49</v>
      </c>
      <c r="N190" s="506">
        <v>3</v>
      </c>
      <c r="O190" s="573">
        <v>1</v>
      </c>
      <c r="P190" s="507"/>
      <c r="Q190" s="527">
        <v>0</v>
      </c>
      <c r="R190" s="506"/>
      <c r="S190" s="527">
        <v>0</v>
      </c>
      <c r="T190" s="573"/>
      <c r="U190" s="528">
        <v>0</v>
      </c>
    </row>
    <row r="191" spans="1:21" ht="14.4" customHeight="1" x14ac:dyDescent="0.3">
      <c r="A191" s="505">
        <v>27</v>
      </c>
      <c r="B191" s="506" t="s">
        <v>483</v>
      </c>
      <c r="C191" s="506" t="s">
        <v>489</v>
      </c>
      <c r="D191" s="571" t="s">
        <v>1785</v>
      </c>
      <c r="E191" s="572" t="s">
        <v>502</v>
      </c>
      <c r="F191" s="506" t="s">
        <v>484</v>
      </c>
      <c r="G191" s="506" t="s">
        <v>670</v>
      </c>
      <c r="H191" s="506" t="s">
        <v>457</v>
      </c>
      <c r="I191" s="506" t="s">
        <v>673</v>
      </c>
      <c r="J191" s="506" t="s">
        <v>674</v>
      </c>
      <c r="K191" s="506" t="s">
        <v>675</v>
      </c>
      <c r="L191" s="507">
        <v>36.909999999999997</v>
      </c>
      <c r="M191" s="507">
        <v>147.63999999999999</v>
      </c>
      <c r="N191" s="506">
        <v>4</v>
      </c>
      <c r="O191" s="573">
        <v>1.5</v>
      </c>
      <c r="P191" s="507">
        <v>147.63999999999999</v>
      </c>
      <c r="Q191" s="527">
        <v>1</v>
      </c>
      <c r="R191" s="506">
        <v>4</v>
      </c>
      <c r="S191" s="527">
        <v>1</v>
      </c>
      <c r="T191" s="573">
        <v>1.5</v>
      </c>
      <c r="U191" s="528">
        <v>1</v>
      </c>
    </row>
    <row r="192" spans="1:21" ht="14.4" customHeight="1" x14ac:dyDescent="0.3">
      <c r="A192" s="505">
        <v>27</v>
      </c>
      <c r="B192" s="506" t="s">
        <v>483</v>
      </c>
      <c r="C192" s="506" t="s">
        <v>489</v>
      </c>
      <c r="D192" s="571" t="s">
        <v>1785</v>
      </c>
      <c r="E192" s="572" t="s">
        <v>502</v>
      </c>
      <c r="F192" s="506" t="s">
        <v>484</v>
      </c>
      <c r="G192" s="506" t="s">
        <v>676</v>
      </c>
      <c r="H192" s="506" t="s">
        <v>1787</v>
      </c>
      <c r="I192" s="506" t="s">
        <v>677</v>
      </c>
      <c r="J192" s="506" t="s">
        <v>678</v>
      </c>
      <c r="K192" s="506" t="s">
        <v>679</v>
      </c>
      <c r="L192" s="507">
        <v>102.85</v>
      </c>
      <c r="M192" s="507">
        <v>1131.3499999999999</v>
      </c>
      <c r="N192" s="506">
        <v>11</v>
      </c>
      <c r="O192" s="573">
        <v>3.5</v>
      </c>
      <c r="P192" s="507">
        <v>1131.3499999999999</v>
      </c>
      <c r="Q192" s="527">
        <v>1</v>
      </c>
      <c r="R192" s="506">
        <v>11</v>
      </c>
      <c r="S192" s="527">
        <v>1</v>
      </c>
      <c r="T192" s="573">
        <v>3.5</v>
      </c>
      <c r="U192" s="528">
        <v>1</v>
      </c>
    </row>
    <row r="193" spans="1:21" ht="14.4" customHeight="1" x14ac:dyDescent="0.3">
      <c r="A193" s="505">
        <v>27</v>
      </c>
      <c r="B193" s="506" t="s">
        <v>483</v>
      </c>
      <c r="C193" s="506" t="s">
        <v>489</v>
      </c>
      <c r="D193" s="571" t="s">
        <v>1785</v>
      </c>
      <c r="E193" s="572" t="s">
        <v>502</v>
      </c>
      <c r="F193" s="506" t="s">
        <v>484</v>
      </c>
      <c r="G193" s="506" t="s">
        <v>676</v>
      </c>
      <c r="H193" s="506" t="s">
        <v>1787</v>
      </c>
      <c r="I193" s="506" t="s">
        <v>963</v>
      </c>
      <c r="J193" s="506" t="s">
        <v>678</v>
      </c>
      <c r="K193" s="506" t="s">
        <v>964</v>
      </c>
      <c r="L193" s="507">
        <v>131.86000000000001</v>
      </c>
      <c r="M193" s="507">
        <v>395.58000000000004</v>
      </c>
      <c r="N193" s="506">
        <v>3</v>
      </c>
      <c r="O193" s="573">
        <v>0.5</v>
      </c>
      <c r="P193" s="507">
        <v>395.58000000000004</v>
      </c>
      <c r="Q193" s="527">
        <v>1</v>
      </c>
      <c r="R193" s="506">
        <v>3</v>
      </c>
      <c r="S193" s="527">
        <v>1</v>
      </c>
      <c r="T193" s="573">
        <v>0.5</v>
      </c>
      <c r="U193" s="528">
        <v>1</v>
      </c>
    </row>
    <row r="194" spans="1:21" ht="14.4" customHeight="1" x14ac:dyDescent="0.3">
      <c r="A194" s="505">
        <v>27</v>
      </c>
      <c r="B194" s="506" t="s">
        <v>483</v>
      </c>
      <c r="C194" s="506" t="s">
        <v>489</v>
      </c>
      <c r="D194" s="571" t="s">
        <v>1785</v>
      </c>
      <c r="E194" s="572" t="s">
        <v>502</v>
      </c>
      <c r="F194" s="506" t="s">
        <v>484</v>
      </c>
      <c r="G194" s="506" t="s">
        <v>965</v>
      </c>
      <c r="H194" s="506" t="s">
        <v>457</v>
      </c>
      <c r="I194" s="506" t="s">
        <v>966</v>
      </c>
      <c r="J194" s="506" t="s">
        <v>967</v>
      </c>
      <c r="K194" s="506" t="s">
        <v>968</v>
      </c>
      <c r="L194" s="507">
        <v>96.8</v>
      </c>
      <c r="M194" s="507">
        <v>871.19999999999993</v>
      </c>
      <c r="N194" s="506">
        <v>9</v>
      </c>
      <c r="O194" s="573">
        <v>1.5</v>
      </c>
      <c r="P194" s="507">
        <v>290.39999999999998</v>
      </c>
      <c r="Q194" s="527">
        <v>0.33333333333333331</v>
      </c>
      <c r="R194" s="506">
        <v>3</v>
      </c>
      <c r="S194" s="527">
        <v>0.33333333333333331</v>
      </c>
      <c r="T194" s="573">
        <v>0.5</v>
      </c>
      <c r="U194" s="528">
        <v>0.33333333333333331</v>
      </c>
    </row>
    <row r="195" spans="1:21" ht="14.4" customHeight="1" x14ac:dyDescent="0.3">
      <c r="A195" s="505">
        <v>27</v>
      </c>
      <c r="B195" s="506" t="s">
        <v>483</v>
      </c>
      <c r="C195" s="506" t="s">
        <v>489</v>
      </c>
      <c r="D195" s="571" t="s">
        <v>1785</v>
      </c>
      <c r="E195" s="572" t="s">
        <v>502</v>
      </c>
      <c r="F195" s="506" t="s">
        <v>484</v>
      </c>
      <c r="G195" s="506" t="s">
        <v>965</v>
      </c>
      <c r="H195" s="506" t="s">
        <v>457</v>
      </c>
      <c r="I195" s="506" t="s">
        <v>969</v>
      </c>
      <c r="J195" s="506" t="s">
        <v>970</v>
      </c>
      <c r="K195" s="506" t="s">
        <v>971</v>
      </c>
      <c r="L195" s="507">
        <v>96.8</v>
      </c>
      <c r="M195" s="507">
        <v>290.39999999999998</v>
      </c>
      <c r="N195" s="506">
        <v>3</v>
      </c>
      <c r="O195" s="573">
        <v>1</v>
      </c>
      <c r="P195" s="507"/>
      <c r="Q195" s="527">
        <v>0</v>
      </c>
      <c r="R195" s="506"/>
      <c r="S195" s="527">
        <v>0</v>
      </c>
      <c r="T195" s="573"/>
      <c r="U195" s="528">
        <v>0</v>
      </c>
    </row>
    <row r="196" spans="1:21" ht="14.4" customHeight="1" x14ac:dyDescent="0.3">
      <c r="A196" s="505">
        <v>27</v>
      </c>
      <c r="B196" s="506" t="s">
        <v>483</v>
      </c>
      <c r="C196" s="506" t="s">
        <v>489</v>
      </c>
      <c r="D196" s="571" t="s">
        <v>1785</v>
      </c>
      <c r="E196" s="572" t="s">
        <v>502</v>
      </c>
      <c r="F196" s="506" t="s">
        <v>484</v>
      </c>
      <c r="G196" s="506" t="s">
        <v>965</v>
      </c>
      <c r="H196" s="506" t="s">
        <v>457</v>
      </c>
      <c r="I196" s="506" t="s">
        <v>972</v>
      </c>
      <c r="J196" s="506" t="s">
        <v>973</v>
      </c>
      <c r="K196" s="506" t="s">
        <v>974</v>
      </c>
      <c r="L196" s="507">
        <v>96.8</v>
      </c>
      <c r="M196" s="507">
        <v>580.79999999999995</v>
      </c>
      <c r="N196" s="506">
        <v>6</v>
      </c>
      <c r="O196" s="573">
        <v>2</v>
      </c>
      <c r="P196" s="507">
        <v>580.79999999999995</v>
      </c>
      <c r="Q196" s="527">
        <v>1</v>
      </c>
      <c r="R196" s="506">
        <v>6</v>
      </c>
      <c r="S196" s="527">
        <v>1</v>
      </c>
      <c r="T196" s="573">
        <v>2</v>
      </c>
      <c r="U196" s="528">
        <v>1</v>
      </c>
    </row>
    <row r="197" spans="1:21" ht="14.4" customHeight="1" x14ac:dyDescent="0.3">
      <c r="A197" s="505">
        <v>27</v>
      </c>
      <c r="B197" s="506" t="s">
        <v>483</v>
      </c>
      <c r="C197" s="506" t="s">
        <v>489</v>
      </c>
      <c r="D197" s="571" t="s">
        <v>1785</v>
      </c>
      <c r="E197" s="572" t="s">
        <v>502</v>
      </c>
      <c r="F197" s="506" t="s">
        <v>484</v>
      </c>
      <c r="G197" s="506" t="s">
        <v>965</v>
      </c>
      <c r="H197" s="506" t="s">
        <v>457</v>
      </c>
      <c r="I197" s="506" t="s">
        <v>975</v>
      </c>
      <c r="J197" s="506" t="s">
        <v>973</v>
      </c>
      <c r="K197" s="506" t="s">
        <v>976</v>
      </c>
      <c r="L197" s="507">
        <v>59.88</v>
      </c>
      <c r="M197" s="507">
        <v>59.88</v>
      </c>
      <c r="N197" s="506">
        <v>1</v>
      </c>
      <c r="O197" s="573">
        <v>0.5</v>
      </c>
      <c r="P197" s="507"/>
      <c r="Q197" s="527">
        <v>0</v>
      </c>
      <c r="R197" s="506"/>
      <c r="S197" s="527">
        <v>0</v>
      </c>
      <c r="T197" s="573"/>
      <c r="U197" s="528">
        <v>0</v>
      </c>
    </row>
    <row r="198" spans="1:21" ht="14.4" customHeight="1" x14ac:dyDescent="0.3">
      <c r="A198" s="505">
        <v>27</v>
      </c>
      <c r="B198" s="506" t="s">
        <v>483</v>
      </c>
      <c r="C198" s="506" t="s">
        <v>489</v>
      </c>
      <c r="D198" s="571" t="s">
        <v>1785</v>
      </c>
      <c r="E198" s="572" t="s">
        <v>502</v>
      </c>
      <c r="F198" s="506" t="s">
        <v>484</v>
      </c>
      <c r="G198" s="506" t="s">
        <v>545</v>
      </c>
      <c r="H198" s="506" t="s">
        <v>1787</v>
      </c>
      <c r="I198" s="506" t="s">
        <v>546</v>
      </c>
      <c r="J198" s="506" t="s">
        <v>547</v>
      </c>
      <c r="K198" s="506" t="s">
        <v>548</v>
      </c>
      <c r="L198" s="507">
        <v>155.81</v>
      </c>
      <c r="M198" s="507">
        <v>155.81</v>
      </c>
      <c r="N198" s="506">
        <v>1</v>
      </c>
      <c r="O198" s="573">
        <v>0.5</v>
      </c>
      <c r="P198" s="507">
        <v>155.81</v>
      </c>
      <c r="Q198" s="527">
        <v>1</v>
      </c>
      <c r="R198" s="506">
        <v>1</v>
      </c>
      <c r="S198" s="527">
        <v>1</v>
      </c>
      <c r="T198" s="573">
        <v>0.5</v>
      </c>
      <c r="U198" s="528">
        <v>1</v>
      </c>
    </row>
    <row r="199" spans="1:21" ht="14.4" customHeight="1" x14ac:dyDescent="0.3">
      <c r="A199" s="505">
        <v>27</v>
      </c>
      <c r="B199" s="506" t="s">
        <v>483</v>
      </c>
      <c r="C199" s="506" t="s">
        <v>489</v>
      </c>
      <c r="D199" s="571" t="s">
        <v>1785</v>
      </c>
      <c r="E199" s="572" t="s">
        <v>502</v>
      </c>
      <c r="F199" s="506" t="s">
        <v>484</v>
      </c>
      <c r="G199" s="506" t="s">
        <v>977</v>
      </c>
      <c r="H199" s="506" t="s">
        <v>457</v>
      </c>
      <c r="I199" s="506" t="s">
        <v>978</v>
      </c>
      <c r="J199" s="506" t="s">
        <v>979</v>
      </c>
      <c r="K199" s="506" t="s">
        <v>980</v>
      </c>
      <c r="L199" s="507">
        <v>131.32</v>
      </c>
      <c r="M199" s="507">
        <v>1181.8799999999999</v>
      </c>
      <c r="N199" s="506">
        <v>9</v>
      </c>
      <c r="O199" s="573">
        <v>3</v>
      </c>
      <c r="P199" s="507">
        <v>787.92</v>
      </c>
      <c r="Q199" s="527">
        <v>0.66666666666666674</v>
      </c>
      <c r="R199" s="506">
        <v>6</v>
      </c>
      <c r="S199" s="527">
        <v>0.66666666666666663</v>
      </c>
      <c r="T199" s="573">
        <v>2</v>
      </c>
      <c r="U199" s="528">
        <v>0.66666666666666663</v>
      </c>
    </row>
    <row r="200" spans="1:21" ht="14.4" customHeight="1" x14ac:dyDescent="0.3">
      <c r="A200" s="505">
        <v>27</v>
      </c>
      <c r="B200" s="506" t="s">
        <v>483</v>
      </c>
      <c r="C200" s="506" t="s">
        <v>489</v>
      </c>
      <c r="D200" s="571" t="s">
        <v>1785</v>
      </c>
      <c r="E200" s="572" t="s">
        <v>502</v>
      </c>
      <c r="F200" s="506" t="s">
        <v>484</v>
      </c>
      <c r="G200" s="506" t="s">
        <v>977</v>
      </c>
      <c r="H200" s="506" t="s">
        <v>1787</v>
      </c>
      <c r="I200" s="506" t="s">
        <v>981</v>
      </c>
      <c r="J200" s="506" t="s">
        <v>982</v>
      </c>
      <c r="K200" s="506" t="s">
        <v>983</v>
      </c>
      <c r="L200" s="507">
        <v>131.32</v>
      </c>
      <c r="M200" s="507">
        <v>787.92</v>
      </c>
      <c r="N200" s="506">
        <v>6</v>
      </c>
      <c r="O200" s="573">
        <v>1</v>
      </c>
      <c r="P200" s="507">
        <v>787.92</v>
      </c>
      <c r="Q200" s="527">
        <v>1</v>
      </c>
      <c r="R200" s="506">
        <v>6</v>
      </c>
      <c r="S200" s="527">
        <v>1</v>
      </c>
      <c r="T200" s="573">
        <v>1</v>
      </c>
      <c r="U200" s="528">
        <v>1</v>
      </c>
    </row>
    <row r="201" spans="1:21" ht="14.4" customHeight="1" x14ac:dyDescent="0.3">
      <c r="A201" s="505">
        <v>27</v>
      </c>
      <c r="B201" s="506" t="s">
        <v>483</v>
      </c>
      <c r="C201" s="506" t="s">
        <v>489</v>
      </c>
      <c r="D201" s="571" t="s">
        <v>1785</v>
      </c>
      <c r="E201" s="572" t="s">
        <v>502</v>
      </c>
      <c r="F201" s="506" t="s">
        <v>484</v>
      </c>
      <c r="G201" s="506" t="s">
        <v>984</v>
      </c>
      <c r="H201" s="506" t="s">
        <v>457</v>
      </c>
      <c r="I201" s="506" t="s">
        <v>985</v>
      </c>
      <c r="J201" s="506" t="s">
        <v>986</v>
      </c>
      <c r="K201" s="506" t="s">
        <v>987</v>
      </c>
      <c r="L201" s="507">
        <v>124.3</v>
      </c>
      <c r="M201" s="507">
        <v>124.3</v>
      </c>
      <c r="N201" s="506">
        <v>1</v>
      </c>
      <c r="O201" s="573">
        <v>1</v>
      </c>
      <c r="P201" s="507">
        <v>124.3</v>
      </c>
      <c r="Q201" s="527">
        <v>1</v>
      </c>
      <c r="R201" s="506">
        <v>1</v>
      </c>
      <c r="S201" s="527">
        <v>1</v>
      </c>
      <c r="T201" s="573">
        <v>1</v>
      </c>
      <c r="U201" s="528">
        <v>1</v>
      </c>
    </row>
    <row r="202" spans="1:21" ht="14.4" customHeight="1" x14ac:dyDescent="0.3">
      <c r="A202" s="505">
        <v>27</v>
      </c>
      <c r="B202" s="506" t="s">
        <v>483</v>
      </c>
      <c r="C202" s="506" t="s">
        <v>489</v>
      </c>
      <c r="D202" s="571" t="s">
        <v>1785</v>
      </c>
      <c r="E202" s="572" t="s">
        <v>502</v>
      </c>
      <c r="F202" s="506" t="s">
        <v>484</v>
      </c>
      <c r="G202" s="506" t="s">
        <v>988</v>
      </c>
      <c r="H202" s="506" t="s">
        <v>1787</v>
      </c>
      <c r="I202" s="506" t="s">
        <v>989</v>
      </c>
      <c r="J202" s="506" t="s">
        <v>990</v>
      </c>
      <c r="K202" s="506" t="s">
        <v>991</v>
      </c>
      <c r="L202" s="507">
        <v>1906.97</v>
      </c>
      <c r="M202" s="507">
        <v>17162.73</v>
      </c>
      <c r="N202" s="506">
        <v>9</v>
      </c>
      <c r="O202" s="573">
        <v>2</v>
      </c>
      <c r="P202" s="507">
        <v>17162.73</v>
      </c>
      <c r="Q202" s="527">
        <v>1</v>
      </c>
      <c r="R202" s="506">
        <v>9</v>
      </c>
      <c r="S202" s="527">
        <v>1</v>
      </c>
      <c r="T202" s="573">
        <v>2</v>
      </c>
      <c r="U202" s="528">
        <v>1</v>
      </c>
    </row>
    <row r="203" spans="1:21" ht="14.4" customHeight="1" x14ac:dyDescent="0.3">
      <c r="A203" s="505">
        <v>27</v>
      </c>
      <c r="B203" s="506" t="s">
        <v>483</v>
      </c>
      <c r="C203" s="506" t="s">
        <v>489</v>
      </c>
      <c r="D203" s="571" t="s">
        <v>1785</v>
      </c>
      <c r="E203" s="572" t="s">
        <v>502</v>
      </c>
      <c r="F203" s="506" t="s">
        <v>484</v>
      </c>
      <c r="G203" s="506" t="s">
        <v>988</v>
      </c>
      <c r="H203" s="506" t="s">
        <v>1787</v>
      </c>
      <c r="I203" s="506" t="s">
        <v>989</v>
      </c>
      <c r="J203" s="506" t="s">
        <v>990</v>
      </c>
      <c r="K203" s="506" t="s">
        <v>991</v>
      </c>
      <c r="L203" s="507">
        <v>1887.9</v>
      </c>
      <c r="M203" s="507">
        <v>5663.7000000000007</v>
      </c>
      <c r="N203" s="506">
        <v>3</v>
      </c>
      <c r="O203" s="573">
        <v>0.5</v>
      </c>
      <c r="P203" s="507">
        <v>5663.7000000000007</v>
      </c>
      <c r="Q203" s="527">
        <v>1</v>
      </c>
      <c r="R203" s="506">
        <v>3</v>
      </c>
      <c r="S203" s="527">
        <v>1</v>
      </c>
      <c r="T203" s="573">
        <v>0.5</v>
      </c>
      <c r="U203" s="528">
        <v>1</v>
      </c>
    </row>
    <row r="204" spans="1:21" ht="14.4" customHeight="1" x14ac:dyDescent="0.3">
      <c r="A204" s="505">
        <v>27</v>
      </c>
      <c r="B204" s="506" t="s">
        <v>483</v>
      </c>
      <c r="C204" s="506" t="s">
        <v>489</v>
      </c>
      <c r="D204" s="571" t="s">
        <v>1785</v>
      </c>
      <c r="E204" s="572" t="s">
        <v>502</v>
      </c>
      <c r="F204" s="506" t="s">
        <v>484</v>
      </c>
      <c r="G204" s="506" t="s">
        <v>988</v>
      </c>
      <c r="H204" s="506" t="s">
        <v>1787</v>
      </c>
      <c r="I204" s="506" t="s">
        <v>992</v>
      </c>
      <c r="J204" s="506" t="s">
        <v>990</v>
      </c>
      <c r="K204" s="506" t="s">
        <v>993</v>
      </c>
      <c r="L204" s="507">
        <v>2669.75</v>
      </c>
      <c r="M204" s="507">
        <v>2669.75</v>
      </c>
      <c r="N204" s="506">
        <v>1</v>
      </c>
      <c r="O204" s="573">
        <v>1</v>
      </c>
      <c r="P204" s="507">
        <v>2669.75</v>
      </c>
      <c r="Q204" s="527">
        <v>1</v>
      </c>
      <c r="R204" s="506">
        <v>1</v>
      </c>
      <c r="S204" s="527">
        <v>1</v>
      </c>
      <c r="T204" s="573">
        <v>1</v>
      </c>
      <c r="U204" s="528">
        <v>1</v>
      </c>
    </row>
    <row r="205" spans="1:21" ht="14.4" customHeight="1" x14ac:dyDescent="0.3">
      <c r="A205" s="505">
        <v>27</v>
      </c>
      <c r="B205" s="506" t="s">
        <v>483</v>
      </c>
      <c r="C205" s="506" t="s">
        <v>489</v>
      </c>
      <c r="D205" s="571" t="s">
        <v>1785</v>
      </c>
      <c r="E205" s="572" t="s">
        <v>502</v>
      </c>
      <c r="F205" s="506" t="s">
        <v>484</v>
      </c>
      <c r="G205" s="506" t="s">
        <v>513</v>
      </c>
      <c r="H205" s="506" t="s">
        <v>1787</v>
      </c>
      <c r="I205" s="506" t="s">
        <v>549</v>
      </c>
      <c r="J205" s="506" t="s">
        <v>515</v>
      </c>
      <c r="K205" s="506" t="s">
        <v>550</v>
      </c>
      <c r="L205" s="507">
        <v>654.95000000000005</v>
      </c>
      <c r="M205" s="507">
        <v>2619.8000000000002</v>
      </c>
      <c r="N205" s="506">
        <v>4</v>
      </c>
      <c r="O205" s="573">
        <v>3</v>
      </c>
      <c r="P205" s="507">
        <v>1964.8500000000001</v>
      </c>
      <c r="Q205" s="527">
        <v>0.75</v>
      </c>
      <c r="R205" s="506">
        <v>3</v>
      </c>
      <c r="S205" s="527">
        <v>0.75</v>
      </c>
      <c r="T205" s="573">
        <v>2</v>
      </c>
      <c r="U205" s="528">
        <v>0.66666666666666663</v>
      </c>
    </row>
    <row r="206" spans="1:21" ht="14.4" customHeight="1" x14ac:dyDescent="0.3">
      <c r="A206" s="505">
        <v>27</v>
      </c>
      <c r="B206" s="506" t="s">
        <v>483</v>
      </c>
      <c r="C206" s="506" t="s">
        <v>489</v>
      </c>
      <c r="D206" s="571" t="s">
        <v>1785</v>
      </c>
      <c r="E206" s="572" t="s">
        <v>502</v>
      </c>
      <c r="F206" s="506" t="s">
        <v>484</v>
      </c>
      <c r="G206" s="506" t="s">
        <v>513</v>
      </c>
      <c r="H206" s="506" t="s">
        <v>1787</v>
      </c>
      <c r="I206" s="506" t="s">
        <v>521</v>
      </c>
      <c r="J206" s="506" t="s">
        <v>515</v>
      </c>
      <c r="K206" s="506" t="s">
        <v>522</v>
      </c>
      <c r="L206" s="507">
        <v>544.38</v>
      </c>
      <c r="M206" s="507">
        <v>544.38</v>
      </c>
      <c r="N206" s="506">
        <v>1</v>
      </c>
      <c r="O206" s="573">
        <v>0.5</v>
      </c>
      <c r="P206" s="507">
        <v>544.38</v>
      </c>
      <c r="Q206" s="527">
        <v>1</v>
      </c>
      <c r="R206" s="506">
        <v>1</v>
      </c>
      <c r="S206" s="527">
        <v>1</v>
      </c>
      <c r="T206" s="573">
        <v>0.5</v>
      </c>
      <c r="U206" s="528">
        <v>1</v>
      </c>
    </row>
    <row r="207" spans="1:21" ht="14.4" customHeight="1" x14ac:dyDescent="0.3">
      <c r="A207" s="505">
        <v>27</v>
      </c>
      <c r="B207" s="506" t="s">
        <v>483</v>
      </c>
      <c r="C207" s="506" t="s">
        <v>489</v>
      </c>
      <c r="D207" s="571" t="s">
        <v>1785</v>
      </c>
      <c r="E207" s="572" t="s">
        <v>502</v>
      </c>
      <c r="F207" s="506" t="s">
        <v>484</v>
      </c>
      <c r="G207" s="506" t="s">
        <v>513</v>
      </c>
      <c r="H207" s="506" t="s">
        <v>1787</v>
      </c>
      <c r="I207" s="506" t="s">
        <v>994</v>
      </c>
      <c r="J207" s="506" t="s">
        <v>515</v>
      </c>
      <c r="K207" s="506" t="s">
        <v>995</v>
      </c>
      <c r="L207" s="507">
        <v>181.45</v>
      </c>
      <c r="M207" s="507">
        <v>362.9</v>
      </c>
      <c r="N207" s="506">
        <v>2</v>
      </c>
      <c r="O207" s="573">
        <v>2</v>
      </c>
      <c r="P207" s="507">
        <v>181.45</v>
      </c>
      <c r="Q207" s="527">
        <v>0.5</v>
      </c>
      <c r="R207" s="506">
        <v>1</v>
      </c>
      <c r="S207" s="527">
        <v>0.5</v>
      </c>
      <c r="T207" s="573">
        <v>1</v>
      </c>
      <c r="U207" s="528">
        <v>0.5</v>
      </c>
    </row>
    <row r="208" spans="1:21" ht="14.4" customHeight="1" x14ac:dyDescent="0.3">
      <c r="A208" s="505">
        <v>27</v>
      </c>
      <c r="B208" s="506" t="s">
        <v>483</v>
      </c>
      <c r="C208" s="506" t="s">
        <v>489</v>
      </c>
      <c r="D208" s="571" t="s">
        <v>1785</v>
      </c>
      <c r="E208" s="572" t="s">
        <v>502</v>
      </c>
      <c r="F208" s="506" t="s">
        <v>484</v>
      </c>
      <c r="G208" s="506" t="s">
        <v>513</v>
      </c>
      <c r="H208" s="506" t="s">
        <v>1787</v>
      </c>
      <c r="I208" s="506" t="s">
        <v>684</v>
      </c>
      <c r="J208" s="506" t="s">
        <v>515</v>
      </c>
      <c r="K208" s="506" t="s">
        <v>685</v>
      </c>
      <c r="L208" s="507">
        <v>109.17</v>
      </c>
      <c r="M208" s="507">
        <v>545.85</v>
      </c>
      <c r="N208" s="506">
        <v>5</v>
      </c>
      <c r="O208" s="573">
        <v>5</v>
      </c>
      <c r="P208" s="507">
        <v>545.85</v>
      </c>
      <c r="Q208" s="527">
        <v>1</v>
      </c>
      <c r="R208" s="506">
        <v>5</v>
      </c>
      <c r="S208" s="527">
        <v>1</v>
      </c>
      <c r="T208" s="573">
        <v>5</v>
      </c>
      <c r="U208" s="528">
        <v>1</v>
      </c>
    </row>
    <row r="209" spans="1:21" ht="14.4" customHeight="1" x14ac:dyDescent="0.3">
      <c r="A209" s="505">
        <v>27</v>
      </c>
      <c r="B209" s="506" t="s">
        <v>483</v>
      </c>
      <c r="C209" s="506" t="s">
        <v>489</v>
      </c>
      <c r="D209" s="571" t="s">
        <v>1785</v>
      </c>
      <c r="E209" s="572" t="s">
        <v>502</v>
      </c>
      <c r="F209" s="506" t="s">
        <v>484</v>
      </c>
      <c r="G209" s="506" t="s">
        <v>513</v>
      </c>
      <c r="H209" s="506" t="s">
        <v>1787</v>
      </c>
      <c r="I209" s="506" t="s">
        <v>996</v>
      </c>
      <c r="J209" s="506" t="s">
        <v>515</v>
      </c>
      <c r="K209" s="506" t="s">
        <v>997</v>
      </c>
      <c r="L209" s="507">
        <v>218.32</v>
      </c>
      <c r="M209" s="507">
        <v>218.32</v>
      </c>
      <c r="N209" s="506">
        <v>1</v>
      </c>
      <c r="O209" s="573">
        <v>1</v>
      </c>
      <c r="P209" s="507">
        <v>218.32</v>
      </c>
      <c r="Q209" s="527">
        <v>1</v>
      </c>
      <c r="R209" s="506">
        <v>1</v>
      </c>
      <c r="S209" s="527">
        <v>1</v>
      </c>
      <c r="T209" s="573">
        <v>1</v>
      </c>
      <c r="U209" s="528">
        <v>1</v>
      </c>
    </row>
    <row r="210" spans="1:21" ht="14.4" customHeight="1" x14ac:dyDescent="0.3">
      <c r="A210" s="505">
        <v>27</v>
      </c>
      <c r="B210" s="506" t="s">
        <v>483</v>
      </c>
      <c r="C210" s="506" t="s">
        <v>489</v>
      </c>
      <c r="D210" s="571" t="s">
        <v>1785</v>
      </c>
      <c r="E210" s="572" t="s">
        <v>502</v>
      </c>
      <c r="F210" s="506" t="s">
        <v>484</v>
      </c>
      <c r="G210" s="506" t="s">
        <v>513</v>
      </c>
      <c r="H210" s="506" t="s">
        <v>1787</v>
      </c>
      <c r="I210" s="506" t="s">
        <v>514</v>
      </c>
      <c r="J210" s="506" t="s">
        <v>515</v>
      </c>
      <c r="K210" s="506" t="s">
        <v>516</v>
      </c>
      <c r="L210" s="507">
        <v>327.49</v>
      </c>
      <c r="M210" s="507">
        <v>2292.4300000000003</v>
      </c>
      <c r="N210" s="506">
        <v>7</v>
      </c>
      <c r="O210" s="573">
        <v>6.5</v>
      </c>
      <c r="P210" s="507">
        <v>1309.96</v>
      </c>
      <c r="Q210" s="527">
        <v>0.5714285714285714</v>
      </c>
      <c r="R210" s="506">
        <v>4</v>
      </c>
      <c r="S210" s="527">
        <v>0.5714285714285714</v>
      </c>
      <c r="T210" s="573">
        <v>3.5</v>
      </c>
      <c r="U210" s="528">
        <v>0.53846153846153844</v>
      </c>
    </row>
    <row r="211" spans="1:21" ht="14.4" customHeight="1" x14ac:dyDescent="0.3">
      <c r="A211" s="505">
        <v>27</v>
      </c>
      <c r="B211" s="506" t="s">
        <v>483</v>
      </c>
      <c r="C211" s="506" t="s">
        <v>489</v>
      </c>
      <c r="D211" s="571" t="s">
        <v>1785</v>
      </c>
      <c r="E211" s="572" t="s">
        <v>502</v>
      </c>
      <c r="F211" s="506" t="s">
        <v>484</v>
      </c>
      <c r="G211" s="506" t="s">
        <v>513</v>
      </c>
      <c r="H211" s="506" t="s">
        <v>457</v>
      </c>
      <c r="I211" s="506" t="s">
        <v>998</v>
      </c>
      <c r="J211" s="506" t="s">
        <v>999</v>
      </c>
      <c r="K211" s="506" t="s">
        <v>1000</v>
      </c>
      <c r="L211" s="507">
        <v>544.38</v>
      </c>
      <c r="M211" s="507">
        <v>544.38</v>
      </c>
      <c r="N211" s="506">
        <v>1</v>
      </c>
      <c r="O211" s="573">
        <v>1</v>
      </c>
      <c r="P211" s="507">
        <v>544.38</v>
      </c>
      <c r="Q211" s="527">
        <v>1</v>
      </c>
      <c r="R211" s="506">
        <v>1</v>
      </c>
      <c r="S211" s="527">
        <v>1</v>
      </c>
      <c r="T211" s="573">
        <v>1</v>
      </c>
      <c r="U211" s="528">
        <v>1</v>
      </c>
    </row>
    <row r="212" spans="1:21" ht="14.4" customHeight="1" x14ac:dyDescent="0.3">
      <c r="A212" s="505">
        <v>27</v>
      </c>
      <c r="B212" s="506" t="s">
        <v>483</v>
      </c>
      <c r="C212" s="506" t="s">
        <v>489</v>
      </c>
      <c r="D212" s="571" t="s">
        <v>1785</v>
      </c>
      <c r="E212" s="572" t="s">
        <v>502</v>
      </c>
      <c r="F212" s="506" t="s">
        <v>484</v>
      </c>
      <c r="G212" s="506" t="s">
        <v>1001</v>
      </c>
      <c r="H212" s="506" t="s">
        <v>1787</v>
      </c>
      <c r="I212" s="506" t="s">
        <v>1002</v>
      </c>
      <c r="J212" s="506" t="s">
        <v>1003</v>
      </c>
      <c r="K212" s="506" t="s">
        <v>1004</v>
      </c>
      <c r="L212" s="507">
        <v>414.07</v>
      </c>
      <c r="M212" s="507">
        <v>1656.28</v>
      </c>
      <c r="N212" s="506">
        <v>4</v>
      </c>
      <c r="O212" s="573">
        <v>1</v>
      </c>
      <c r="P212" s="507">
        <v>414.07</v>
      </c>
      <c r="Q212" s="527">
        <v>0.25</v>
      </c>
      <c r="R212" s="506">
        <v>1</v>
      </c>
      <c r="S212" s="527">
        <v>0.25</v>
      </c>
      <c r="T212" s="573">
        <v>0.5</v>
      </c>
      <c r="U212" s="528">
        <v>0.5</v>
      </c>
    </row>
    <row r="213" spans="1:21" ht="14.4" customHeight="1" x14ac:dyDescent="0.3">
      <c r="A213" s="505">
        <v>27</v>
      </c>
      <c r="B213" s="506" t="s">
        <v>483</v>
      </c>
      <c r="C213" s="506" t="s">
        <v>489</v>
      </c>
      <c r="D213" s="571" t="s">
        <v>1785</v>
      </c>
      <c r="E213" s="572" t="s">
        <v>502</v>
      </c>
      <c r="F213" s="506" t="s">
        <v>484</v>
      </c>
      <c r="G213" s="506" t="s">
        <v>1005</v>
      </c>
      <c r="H213" s="506" t="s">
        <v>457</v>
      </c>
      <c r="I213" s="506" t="s">
        <v>1006</v>
      </c>
      <c r="J213" s="506" t="s">
        <v>1007</v>
      </c>
      <c r="K213" s="506" t="s">
        <v>1008</v>
      </c>
      <c r="L213" s="507">
        <v>1190.42</v>
      </c>
      <c r="M213" s="507">
        <v>3571.26</v>
      </c>
      <c r="N213" s="506">
        <v>3</v>
      </c>
      <c r="O213" s="573">
        <v>1</v>
      </c>
      <c r="P213" s="507">
        <v>3571.26</v>
      </c>
      <c r="Q213" s="527">
        <v>1</v>
      </c>
      <c r="R213" s="506">
        <v>3</v>
      </c>
      <c r="S213" s="527">
        <v>1</v>
      </c>
      <c r="T213" s="573">
        <v>1</v>
      </c>
      <c r="U213" s="528">
        <v>1</v>
      </c>
    </row>
    <row r="214" spans="1:21" ht="14.4" customHeight="1" x14ac:dyDescent="0.3">
      <c r="A214" s="505">
        <v>27</v>
      </c>
      <c r="B214" s="506" t="s">
        <v>483</v>
      </c>
      <c r="C214" s="506" t="s">
        <v>489</v>
      </c>
      <c r="D214" s="571" t="s">
        <v>1785</v>
      </c>
      <c r="E214" s="572" t="s">
        <v>502</v>
      </c>
      <c r="F214" s="506" t="s">
        <v>484</v>
      </c>
      <c r="G214" s="506" t="s">
        <v>1009</v>
      </c>
      <c r="H214" s="506" t="s">
        <v>457</v>
      </c>
      <c r="I214" s="506" t="s">
        <v>1010</v>
      </c>
      <c r="J214" s="506" t="s">
        <v>1011</v>
      </c>
      <c r="K214" s="506" t="s">
        <v>1012</v>
      </c>
      <c r="L214" s="507">
        <v>1721.86</v>
      </c>
      <c r="M214" s="507">
        <v>5165.58</v>
      </c>
      <c r="N214" s="506">
        <v>3</v>
      </c>
      <c r="O214" s="573">
        <v>1</v>
      </c>
      <c r="P214" s="507">
        <v>5165.58</v>
      </c>
      <c r="Q214" s="527">
        <v>1</v>
      </c>
      <c r="R214" s="506">
        <v>3</v>
      </c>
      <c r="S214" s="527">
        <v>1</v>
      </c>
      <c r="T214" s="573">
        <v>1</v>
      </c>
      <c r="U214" s="528">
        <v>1</v>
      </c>
    </row>
    <row r="215" spans="1:21" ht="14.4" customHeight="1" x14ac:dyDescent="0.3">
      <c r="A215" s="505">
        <v>27</v>
      </c>
      <c r="B215" s="506" t="s">
        <v>483</v>
      </c>
      <c r="C215" s="506" t="s">
        <v>489</v>
      </c>
      <c r="D215" s="571" t="s">
        <v>1785</v>
      </c>
      <c r="E215" s="572" t="s">
        <v>502</v>
      </c>
      <c r="F215" s="506" t="s">
        <v>484</v>
      </c>
      <c r="G215" s="506" t="s">
        <v>1013</v>
      </c>
      <c r="H215" s="506" t="s">
        <v>457</v>
      </c>
      <c r="I215" s="506" t="s">
        <v>1014</v>
      </c>
      <c r="J215" s="506" t="s">
        <v>1015</v>
      </c>
      <c r="K215" s="506" t="s">
        <v>1016</v>
      </c>
      <c r="L215" s="507">
        <v>83.38</v>
      </c>
      <c r="M215" s="507">
        <v>250.14</v>
      </c>
      <c r="N215" s="506">
        <v>3</v>
      </c>
      <c r="O215" s="573">
        <v>0.5</v>
      </c>
      <c r="P215" s="507">
        <v>250.14</v>
      </c>
      <c r="Q215" s="527">
        <v>1</v>
      </c>
      <c r="R215" s="506">
        <v>3</v>
      </c>
      <c r="S215" s="527">
        <v>1</v>
      </c>
      <c r="T215" s="573">
        <v>0.5</v>
      </c>
      <c r="U215" s="528">
        <v>1</v>
      </c>
    </row>
    <row r="216" spans="1:21" ht="14.4" customHeight="1" x14ac:dyDescent="0.3">
      <c r="A216" s="505">
        <v>27</v>
      </c>
      <c r="B216" s="506" t="s">
        <v>483</v>
      </c>
      <c r="C216" s="506" t="s">
        <v>489</v>
      </c>
      <c r="D216" s="571" t="s">
        <v>1785</v>
      </c>
      <c r="E216" s="572" t="s">
        <v>502</v>
      </c>
      <c r="F216" s="506" t="s">
        <v>484</v>
      </c>
      <c r="G216" s="506" t="s">
        <v>551</v>
      </c>
      <c r="H216" s="506" t="s">
        <v>1787</v>
      </c>
      <c r="I216" s="506" t="s">
        <v>1017</v>
      </c>
      <c r="J216" s="506" t="s">
        <v>553</v>
      </c>
      <c r="K216" s="506" t="s">
        <v>554</v>
      </c>
      <c r="L216" s="507">
        <v>154.36000000000001</v>
      </c>
      <c r="M216" s="507">
        <v>154.36000000000001</v>
      </c>
      <c r="N216" s="506">
        <v>1</v>
      </c>
      <c r="O216" s="573">
        <v>0.5</v>
      </c>
      <c r="P216" s="507"/>
      <c r="Q216" s="527">
        <v>0</v>
      </c>
      <c r="R216" s="506"/>
      <c r="S216" s="527">
        <v>0</v>
      </c>
      <c r="T216" s="573"/>
      <c r="U216" s="528">
        <v>0</v>
      </c>
    </row>
    <row r="217" spans="1:21" ht="14.4" customHeight="1" x14ac:dyDescent="0.3">
      <c r="A217" s="505">
        <v>27</v>
      </c>
      <c r="B217" s="506" t="s">
        <v>483</v>
      </c>
      <c r="C217" s="506" t="s">
        <v>489</v>
      </c>
      <c r="D217" s="571" t="s">
        <v>1785</v>
      </c>
      <c r="E217" s="572" t="s">
        <v>502</v>
      </c>
      <c r="F217" s="506" t="s">
        <v>484</v>
      </c>
      <c r="G217" s="506" t="s">
        <v>551</v>
      </c>
      <c r="H217" s="506" t="s">
        <v>457</v>
      </c>
      <c r="I217" s="506" t="s">
        <v>552</v>
      </c>
      <c r="J217" s="506" t="s">
        <v>553</v>
      </c>
      <c r="K217" s="506" t="s">
        <v>554</v>
      </c>
      <c r="L217" s="507">
        <v>154.36000000000001</v>
      </c>
      <c r="M217" s="507">
        <v>154.36000000000001</v>
      </c>
      <c r="N217" s="506">
        <v>1</v>
      </c>
      <c r="O217" s="573">
        <v>1</v>
      </c>
      <c r="P217" s="507">
        <v>154.36000000000001</v>
      </c>
      <c r="Q217" s="527">
        <v>1</v>
      </c>
      <c r="R217" s="506">
        <v>1</v>
      </c>
      <c r="S217" s="527">
        <v>1</v>
      </c>
      <c r="T217" s="573">
        <v>1</v>
      </c>
      <c r="U217" s="528">
        <v>1</v>
      </c>
    </row>
    <row r="218" spans="1:21" ht="14.4" customHeight="1" x14ac:dyDescent="0.3">
      <c r="A218" s="505">
        <v>27</v>
      </c>
      <c r="B218" s="506" t="s">
        <v>483</v>
      </c>
      <c r="C218" s="506" t="s">
        <v>489</v>
      </c>
      <c r="D218" s="571" t="s">
        <v>1785</v>
      </c>
      <c r="E218" s="572" t="s">
        <v>502</v>
      </c>
      <c r="F218" s="506" t="s">
        <v>484</v>
      </c>
      <c r="G218" s="506" t="s">
        <v>686</v>
      </c>
      <c r="H218" s="506" t="s">
        <v>1787</v>
      </c>
      <c r="I218" s="506" t="s">
        <v>1018</v>
      </c>
      <c r="J218" s="506" t="s">
        <v>1019</v>
      </c>
      <c r="K218" s="506" t="s">
        <v>1020</v>
      </c>
      <c r="L218" s="507">
        <v>115.33</v>
      </c>
      <c r="M218" s="507">
        <v>115.33</v>
      </c>
      <c r="N218" s="506">
        <v>1</v>
      </c>
      <c r="O218" s="573">
        <v>1</v>
      </c>
      <c r="P218" s="507">
        <v>115.33</v>
      </c>
      <c r="Q218" s="527">
        <v>1</v>
      </c>
      <c r="R218" s="506">
        <v>1</v>
      </c>
      <c r="S218" s="527">
        <v>1</v>
      </c>
      <c r="T218" s="573">
        <v>1</v>
      </c>
      <c r="U218" s="528">
        <v>1</v>
      </c>
    </row>
    <row r="219" spans="1:21" ht="14.4" customHeight="1" x14ac:dyDescent="0.3">
      <c r="A219" s="505">
        <v>27</v>
      </c>
      <c r="B219" s="506" t="s">
        <v>483</v>
      </c>
      <c r="C219" s="506" t="s">
        <v>489</v>
      </c>
      <c r="D219" s="571" t="s">
        <v>1785</v>
      </c>
      <c r="E219" s="572" t="s">
        <v>502</v>
      </c>
      <c r="F219" s="506" t="s">
        <v>484</v>
      </c>
      <c r="G219" s="506" t="s">
        <v>686</v>
      </c>
      <c r="H219" s="506" t="s">
        <v>1787</v>
      </c>
      <c r="I219" s="506" t="s">
        <v>1021</v>
      </c>
      <c r="J219" s="506" t="s">
        <v>688</v>
      </c>
      <c r="K219" s="506" t="s">
        <v>1022</v>
      </c>
      <c r="L219" s="507">
        <v>84.18</v>
      </c>
      <c r="M219" s="507">
        <v>168.36</v>
      </c>
      <c r="N219" s="506">
        <v>2</v>
      </c>
      <c r="O219" s="573">
        <v>1</v>
      </c>
      <c r="P219" s="507">
        <v>168.36</v>
      </c>
      <c r="Q219" s="527">
        <v>1</v>
      </c>
      <c r="R219" s="506">
        <v>2</v>
      </c>
      <c r="S219" s="527">
        <v>1</v>
      </c>
      <c r="T219" s="573">
        <v>1</v>
      </c>
      <c r="U219" s="528">
        <v>1</v>
      </c>
    </row>
    <row r="220" spans="1:21" ht="14.4" customHeight="1" x14ac:dyDescent="0.3">
      <c r="A220" s="505">
        <v>27</v>
      </c>
      <c r="B220" s="506" t="s">
        <v>483</v>
      </c>
      <c r="C220" s="506" t="s">
        <v>489</v>
      </c>
      <c r="D220" s="571" t="s">
        <v>1785</v>
      </c>
      <c r="E220" s="572" t="s">
        <v>502</v>
      </c>
      <c r="F220" s="506" t="s">
        <v>484</v>
      </c>
      <c r="G220" s="506" t="s">
        <v>555</v>
      </c>
      <c r="H220" s="506" t="s">
        <v>457</v>
      </c>
      <c r="I220" s="506" t="s">
        <v>556</v>
      </c>
      <c r="J220" s="506" t="s">
        <v>557</v>
      </c>
      <c r="K220" s="506" t="s">
        <v>558</v>
      </c>
      <c r="L220" s="507">
        <v>107.27</v>
      </c>
      <c r="M220" s="507">
        <v>4076.26</v>
      </c>
      <c r="N220" s="506">
        <v>38</v>
      </c>
      <c r="O220" s="573">
        <v>11.5</v>
      </c>
      <c r="P220" s="507">
        <v>2574.48</v>
      </c>
      <c r="Q220" s="527">
        <v>0.63157894736842102</v>
      </c>
      <c r="R220" s="506">
        <v>24</v>
      </c>
      <c r="S220" s="527">
        <v>0.63157894736842102</v>
      </c>
      <c r="T220" s="573">
        <v>7.5</v>
      </c>
      <c r="U220" s="528">
        <v>0.65217391304347827</v>
      </c>
    </row>
    <row r="221" spans="1:21" ht="14.4" customHeight="1" x14ac:dyDescent="0.3">
      <c r="A221" s="505">
        <v>27</v>
      </c>
      <c r="B221" s="506" t="s">
        <v>483</v>
      </c>
      <c r="C221" s="506" t="s">
        <v>489</v>
      </c>
      <c r="D221" s="571" t="s">
        <v>1785</v>
      </c>
      <c r="E221" s="572" t="s">
        <v>502</v>
      </c>
      <c r="F221" s="506" t="s">
        <v>484</v>
      </c>
      <c r="G221" s="506" t="s">
        <v>555</v>
      </c>
      <c r="H221" s="506" t="s">
        <v>457</v>
      </c>
      <c r="I221" s="506" t="s">
        <v>1023</v>
      </c>
      <c r="J221" s="506" t="s">
        <v>557</v>
      </c>
      <c r="K221" s="506" t="s">
        <v>558</v>
      </c>
      <c r="L221" s="507">
        <v>107.27</v>
      </c>
      <c r="M221" s="507">
        <v>214.54</v>
      </c>
      <c r="N221" s="506">
        <v>2</v>
      </c>
      <c r="O221" s="573">
        <v>1</v>
      </c>
      <c r="P221" s="507"/>
      <c r="Q221" s="527">
        <v>0</v>
      </c>
      <c r="R221" s="506"/>
      <c r="S221" s="527">
        <v>0</v>
      </c>
      <c r="T221" s="573"/>
      <c r="U221" s="528">
        <v>0</v>
      </c>
    </row>
    <row r="222" spans="1:21" ht="14.4" customHeight="1" x14ac:dyDescent="0.3">
      <c r="A222" s="505">
        <v>27</v>
      </c>
      <c r="B222" s="506" t="s">
        <v>483</v>
      </c>
      <c r="C222" s="506" t="s">
        <v>489</v>
      </c>
      <c r="D222" s="571" t="s">
        <v>1785</v>
      </c>
      <c r="E222" s="572" t="s">
        <v>500</v>
      </c>
      <c r="F222" s="506" t="s">
        <v>484</v>
      </c>
      <c r="G222" s="506" t="s">
        <v>577</v>
      </c>
      <c r="H222" s="506" t="s">
        <v>457</v>
      </c>
      <c r="I222" s="506" t="s">
        <v>1024</v>
      </c>
      <c r="J222" s="506" t="s">
        <v>1025</v>
      </c>
      <c r="K222" s="506" t="s">
        <v>706</v>
      </c>
      <c r="L222" s="507">
        <v>117.03</v>
      </c>
      <c r="M222" s="507">
        <v>117.03</v>
      </c>
      <c r="N222" s="506">
        <v>1</v>
      </c>
      <c r="O222" s="573">
        <v>0.5</v>
      </c>
      <c r="P222" s="507">
        <v>117.03</v>
      </c>
      <c r="Q222" s="527">
        <v>1</v>
      </c>
      <c r="R222" s="506">
        <v>1</v>
      </c>
      <c r="S222" s="527">
        <v>1</v>
      </c>
      <c r="T222" s="573">
        <v>0.5</v>
      </c>
      <c r="U222" s="528">
        <v>1</v>
      </c>
    </row>
    <row r="223" spans="1:21" ht="14.4" customHeight="1" x14ac:dyDescent="0.3">
      <c r="A223" s="505">
        <v>27</v>
      </c>
      <c r="B223" s="506" t="s">
        <v>483</v>
      </c>
      <c r="C223" s="506" t="s">
        <v>489</v>
      </c>
      <c r="D223" s="571" t="s">
        <v>1785</v>
      </c>
      <c r="E223" s="572" t="s">
        <v>500</v>
      </c>
      <c r="F223" s="506" t="s">
        <v>484</v>
      </c>
      <c r="G223" s="506" t="s">
        <v>618</v>
      </c>
      <c r="H223" s="506" t="s">
        <v>457</v>
      </c>
      <c r="I223" s="506" t="s">
        <v>619</v>
      </c>
      <c r="J223" s="506" t="s">
        <v>620</v>
      </c>
      <c r="K223" s="506" t="s">
        <v>621</v>
      </c>
      <c r="L223" s="507">
        <v>58.62</v>
      </c>
      <c r="M223" s="507">
        <v>58.62</v>
      </c>
      <c r="N223" s="506">
        <v>1</v>
      </c>
      <c r="O223" s="573">
        <v>0.5</v>
      </c>
      <c r="P223" s="507">
        <v>58.62</v>
      </c>
      <c r="Q223" s="527">
        <v>1</v>
      </c>
      <c r="R223" s="506">
        <v>1</v>
      </c>
      <c r="S223" s="527">
        <v>1</v>
      </c>
      <c r="T223" s="573">
        <v>0.5</v>
      </c>
      <c r="U223" s="528">
        <v>1</v>
      </c>
    </row>
    <row r="224" spans="1:21" ht="14.4" customHeight="1" x14ac:dyDescent="0.3">
      <c r="A224" s="505">
        <v>27</v>
      </c>
      <c r="B224" s="506" t="s">
        <v>483</v>
      </c>
      <c r="C224" s="506" t="s">
        <v>489</v>
      </c>
      <c r="D224" s="571" t="s">
        <v>1785</v>
      </c>
      <c r="E224" s="572" t="s">
        <v>500</v>
      </c>
      <c r="F224" s="506" t="s">
        <v>484</v>
      </c>
      <c r="G224" s="506" t="s">
        <v>655</v>
      </c>
      <c r="H224" s="506" t="s">
        <v>457</v>
      </c>
      <c r="I224" s="506" t="s">
        <v>933</v>
      </c>
      <c r="J224" s="506" t="s">
        <v>657</v>
      </c>
      <c r="K224" s="506" t="s">
        <v>719</v>
      </c>
      <c r="L224" s="507">
        <v>430.05</v>
      </c>
      <c r="M224" s="507">
        <v>430.05</v>
      </c>
      <c r="N224" s="506">
        <v>1</v>
      </c>
      <c r="O224" s="573">
        <v>0.5</v>
      </c>
      <c r="P224" s="507">
        <v>430.05</v>
      </c>
      <c r="Q224" s="527">
        <v>1</v>
      </c>
      <c r="R224" s="506">
        <v>1</v>
      </c>
      <c r="S224" s="527">
        <v>1</v>
      </c>
      <c r="T224" s="573">
        <v>0.5</v>
      </c>
      <c r="U224" s="528">
        <v>1</v>
      </c>
    </row>
    <row r="225" spans="1:21" ht="14.4" customHeight="1" x14ac:dyDescent="0.3">
      <c r="A225" s="505">
        <v>27</v>
      </c>
      <c r="B225" s="506" t="s">
        <v>483</v>
      </c>
      <c r="C225" s="506" t="s">
        <v>489</v>
      </c>
      <c r="D225" s="571" t="s">
        <v>1785</v>
      </c>
      <c r="E225" s="572" t="s">
        <v>500</v>
      </c>
      <c r="F225" s="506" t="s">
        <v>484</v>
      </c>
      <c r="G225" s="506" t="s">
        <v>977</v>
      </c>
      <c r="H225" s="506" t="s">
        <v>457</v>
      </c>
      <c r="I225" s="506" t="s">
        <v>1026</v>
      </c>
      <c r="J225" s="506" t="s">
        <v>979</v>
      </c>
      <c r="K225" s="506" t="s">
        <v>1027</v>
      </c>
      <c r="L225" s="507">
        <v>393.94</v>
      </c>
      <c r="M225" s="507">
        <v>393.94</v>
      </c>
      <c r="N225" s="506">
        <v>1</v>
      </c>
      <c r="O225" s="573">
        <v>0.5</v>
      </c>
      <c r="P225" s="507">
        <v>393.94</v>
      </c>
      <c r="Q225" s="527">
        <v>1</v>
      </c>
      <c r="R225" s="506">
        <v>1</v>
      </c>
      <c r="S225" s="527">
        <v>1</v>
      </c>
      <c r="T225" s="573">
        <v>0.5</v>
      </c>
      <c r="U225" s="528">
        <v>1</v>
      </c>
    </row>
    <row r="226" spans="1:21" ht="14.4" customHeight="1" x14ac:dyDescent="0.3">
      <c r="A226" s="505">
        <v>27</v>
      </c>
      <c r="B226" s="506" t="s">
        <v>483</v>
      </c>
      <c r="C226" s="506" t="s">
        <v>489</v>
      </c>
      <c r="D226" s="571" t="s">
        <v>1785</v>
      </c>
      <c r="E226" s="572" t="s">
        <v>496</v>
      </c>
      <c r="F226" s="506" t="s">
        <v>484</v>
      </c>
      <c r="G226" s="506" t="s">
        <v>1028</v>
      </c>
      <c r="H226" s="506" t="s">
        <v>457</v>
      </c>
      <c r="I226" s="506" t="s">
        <v>1029</v>
      </c>
      <c r="J226" s="506" t="s">
        <v>1030</v>
      </c>
      <c r="K226" s="506" t="s">
        <v>1031</v>
      </c>
      <c r="L226" s="507">
        <v>98.2</v>
      </c>
      <c r="M226" s="507">
        <v>98.2</v>
      </c>
      <c r="N226" s="506">
        <v>1</v>
      </c>
      <c r="O226" s="573">
        <v>0.5</v>
      </c>
      <c r="P226" s="507"/>
      <c r="Q226" s="527">
        <v>0</v>
      </c>
      <c r="R226" s="506"/>
      <c r="S226" s="527">
        <v>0</v>
      </c>
      <c r="T226" s="573"/>
      <c r="U226" s="528">
        <v>0</v>
      </c>
    </row>
    <row r="227" spans="1:21" ht="14.4" customHeight="1" x14ac:dyDescent="0.3">
      <c r="A227" s="505">
        <v>27</v>
      </c>
      <c r="B227" s="506" t="s">
        <v>483</v>
      </c>
      <c r="C227" s="506" t="s">
        <v>489</v>
      </c>
      <c r="D227" s="571" t="s">
        <v>1785</v>
      </c>
      <c r="E227" s="572" t="s">
        <v>496</v>
      </c>
      <c r="F227" s="506" t="s">
        <v>484</v>
      </c>
      <c r="G227" s="506" t="s">
        <v>1028</v>
      </c>
      <c r="H227" s="506" t="s">
        <v>457</v>
      </c>
      <c r="I227" s="506" t="s">
        <v>1032</v>
      </c>
      <c r="J227" s="506" t="s">
        <v>1030</v>
      </c>
      <c r="K227" s="506" t="s">
        <v>1033</v>
      </c>
      <c r="L227" s="507">
        <v>55.16</v>
      </c>
      <c r="M227" s="507">
        <v>55.16</v>
      </c>
      <c r="N227" s="506">
        <v>1</v>
      </c>
      <c r="O227" s="573">
        <v>0.5</v>
      </c>
      <c r="P227" s="507"/>
      <c r="Q227" s="527">
        <v>0</v>
      </c>
      <c r="R227" s="506"/>
      <c r="S227" s="527">
        <v>0</v>
      </c>
      <c r="T227" s="573"/>
      <c r="U227" s="528">
        <v>0</v>
      </c>
    </row>
    <row r="228" spans="1:21" ht="14.4" customHeight="1" x14ac:dyDescent="0.3">
      <c r="A228" s="505">
        <v>27</v>
      </c>
      <c r="B228" s="506" t="s">
        <v>483</v>
      </c>
      <c r="C228" s="506" t="s">
        <v>489</v>
      </c>
      <c r="D228" s="571" t="s">
        <v>1785</v>
      </c>
      <c r="E228" s="572" t="s">
        <v>499</v>
      </c>
      <c r="F228" s="506" t="s">
        <v>484</v>
      </c>
      <c r="G228" s="506" t="s">
        <v>692</v>
      </c>
      <c r="H228" s="506" t="s">
        <v>1787</v>
      </c>
      <c r="I228" s="506" t="s">
        <v>696</v>
      </c>
      <c r="J228" s="506" t="s">
        <v>697</v>
      </c>
      <c r="K228" s="506" t="s">
        <v>621</v>
      </c>
      <c r="L228" s="507">
        <v>72.55</v>
      </c>
      <c r="M228" s="507">
        <v>145.1</v>
      </c>
      <c r="N228" s="506">
        <v>2</v>
      </c>
      <c r="O228" s="573">
        <v>1</v>
      </c>
      <c r="P228" s="507">
        <v>72.55</v>
      </c>
      <c r="Q228" s="527">
        <v>0.5</v>
      </c>
      <c r="R228" s="506">
        <v>1</v>
      </c>
      <c r="S228" s="527">
        <v>0.5</v>
      </c>
      <c r="T228" s="573">
        <v>0.5</v>
      </c>
      <c r="U228" s="528">
        <v>0.5</v>
      </c>
    </row>
    <row r="229" spans="1:21" ht="14.4" customHeight="1" x14ac:dyDescent="0.3">
      <c r="A229" s="505">
        <v>27</v>
      </c>
      <c r="B229" s="506" t="s">
        <v>483</v>
      </c>
      <c r="C229" s="506" t="s">
        <v>489</v>
      </c>
      <c r="D229" s="571" t="s">
        <v>1785</v>
      </c>
      <c r="E229" s="572" t="s">
        <v>499</v>
      </c>
      <c r="F229" s="506" t="s">
        <v>484</v>
      </c>
      <c r="G229" s="506" t="s">
        <v>567</v>
      </c>
      <c r="H229" s="506" t="s">
        <v>1787</v>
      </c>
      <c r="I229" s="506" t="s">
        <v>1034</v>
      </c>
      <c r="J229" s="506" t="s">
        <v>569</v>
      </c>
      <c r="K229" s="506" t="s">
        <v>790</v>
      </c>
      <c r="L229" s="507">
        <v>186.55</v>
      </c>
      <c r="M229" s="507">
        <v>186.55</v>
      </c>
      <c r="N229" s="506">
        <v>1</v>
      </c>
      <c r="O229" s="573">
        <v>0.5</v>
      </c>
      <c r="P229" s="507">
        <v>186.55</v>
      </c>
      <c r="Q229" s="527">
        <v>1</v>
      </c>
      <c r="R229" s="506">
        <v>1</v>
      </c>
      <c r="S229" s="527">
        <v>1</v>
      </c>
      <c r="T229" s="573">
        <v>0.5</v>
      </c>
      <c r="U229" s="528">
        <v>1</v>
      </c>
    </row>
    <row r="230" spans="1:21" ht="14.4" customHeight="1" x14ac:dyDescent="0.3">
      <c r="A230" s="505">
        <v>27</v>
      </c>
      <c r="B230" s="506" t="s">
        <v>483</v>
      </c>
      <c r="C230" s="506" t="s">
        <v>489</v>
      </c>
      <c r="D230" s="571" t="s">
        <v>1785</v>
      </c>
      <c r="E230" s="572" t="s">
        <v>499</v>
      </c>
      <c r="F230" s="506" t="s">
        <v>484</v>
      </c>
      <c r="G230" s="506" t="s">
        <v>567</v>
      </c>
      <c r="H230" s="506" t="s">
        <v>1787</v>
      </c>
      <c r="I230" s="506" t="s">
        <v>568</v>
      </c>
      <c r="J230" s="506" t="s">
        <v>569</v>
      </c>
      <c r="K230" s="506" t="s">
        <v>570</v>
      </c>
      <c r="L230" s="507">
        <v>31.09</v>
      </c>
      <c r="M230" s="507">
        <v>93.27</v>
      </c>
      <c r="N230" s="506">
        <v>3</v>
      </c>
      <c r="O230" s="573">
        <v>0.5</v>
      </c>
      <c r="P230" s="507">
        <v>93.27</v>
      </c>
      <c r="Q230" s="527">
        <v>1</v>
      </c>
      <c r="R230" s="506">
        <v>3</v>
      </c>
      <c r="S230" s="527">
        <v>1</v>
      </c>
      <c r="T230" s="573">
        <v>0.5</v>
      </c>
      <c r="U230" s="528">
        <v>1</v>
      </c>
    </row>
    <row r="231" spans="1:21" ht="14.4" customHeight="1" x14ac:dyDescent="0.3">
      <c r="A231" s="505">
        <v>27</v>
      </c>
      <c r="B231" s="506" t="s">
        <v>483</v>
      </c>
      <c r="C231" s="506" t="s">
        <v>489</v>
      </c>
      <c r="D231" s="571" t="s">
        <v>1785</v>
      </c>
      <c r="E231" s="572" t="s">
        <v>499</v>
      </c>
      <c r="F231" s="506" t="s">
        <v>484</v>
      </c>
      <c r="G231" s="506" t="s">
        <v>571</v>
      </c>
      <c r="H231" s="506" t="s">
        <v>1787</v>
      </c>
      <c r="I231" s="506" t="s">
        <v>707</v>
      </c>
      <c r="J231" s="506" t="s">
        <v>708</v>
      </c>
      <c r="K231" s="506" t="s">
        <v>709</v>
      </c>
      <c r="L231" s="507">
        <v>139.77000000000001</v>
      </c>
      <c r="M231" s="507">
        <v>139.77000000000001</v>
      </c>
      <c r="N231" s="506">
        <v>1</v>
      </c>
      <c r="O231" s="573">
        <v>1</v>
      </c>
      <c r="P231" s="507">
        <v>139.77000000000001</v>
      </c>
      <c r="Q231" s="527">
        <v>1</v>
      </c>
      <c r="R231" s="506">
        <v>1</v>
      </c>
      <c r="S231" s="527">
        <v>1</v>
      </c>
      <c r="T231" s="573">
        <v>1</v>
      </c>
      <c r="U231" s="528">
        <v>1</v>
      </c>
    </row>
    <row r="232" spans="1:21" ht="14.4" customHeight="1" x14ac:dyDescent="0.3">
      <c r="A232" s="505">
        <v>27</v>
      </c>
      <c r="B232" s="506" t="s">
        <v>483</v>
      </c>
      <c r="C232" s="506" t="s">
        <v>489</v>
      </c>
      <c r="D232" s="571" t="s">
        <v>1785</v>
      </c>
      <c r="E232" s="572" t="s">
        <v>499</v>
      </c>
      <c r="F232" s="506" t="s">
        <v>484</v>
      </c>
      <c r="G232" s="506" t="s">
        <v>571</v>
      </c>
      <c r="H232" s="506" t="s">
        <v>457</v>
      </c>
      <c r="I232" s="506" t="s">
        <v>712</v>
      </c>
      <c r="J232" s="506" t="s">
        <v>573</v>
      </c>
      <c r="K232" s="506" t="s">
        <v>713</v>
      </c>
      <c r="L232" s="507">
        <v>196.2</v>
      </c>
      <c r="M232" s="507">
        <v>196.2</v>
      </c>
      <c r="N232" s="506">
        <v>1</v>
      </c>
      <c r="O232" s="573">
        <v>0.5</v>
      </c>
      <c r="P232" s="507">
        <v>196.2</v>
      </c>
      <c r="Q232" s="527">
        <v>1</v>
      </c>
      <c r="R232" s="506">
        <v>1</v>
      </c>
      <c r="S232" s="527">
        <v>1</v>
      </c>
      <c r="T232" s="573">
        <v>0.5</v>
      </c>
      <c r="U232" s="528">
        <v>1</v>
      </c>
    </row>
    <row r="233" spans="1:21" ht="14.4" customHeight="1" x14ac:dyDescent="0.3">
      <c r="A233" s="505">
        <v>27</v>
      </c>
      <c r="B233" s="506" t="s">
        <v>483</v>
      </c>
      <c r="C233" s="506" t="s">
        <v>489</v>
      </c>
      <c r="D233" s="571" t="s">
        <v>1785</v>
      </c>
      <c r="E233" s="572" t="s">
        <v>499</v>
      </c>
      <c r="F233" s="506" t="s">
        <v>484</v>
      </c>
      <c r="G233" s="506" t="s">
        <v>571</v>
      </c>
      <c r="H233" s="506" t="s">
        <v>457</v>
      </c>
      <c r="I233" s="506" t="s">
        <v>714</v>
      </c>
      <c r="J233" s="506" t="s">
        <v>573</v>
      </c>
      <c r="K233" s="506" t="s">
        <v>663</v>
      </c>
      <c r="L233" s="507">
        <v>181.11</v>
      </c>
      <c r="M233" s="507">
        <v>543.33000000000004</v>
      </c>
      <c r="N233" s="506">
        <v>3</v>
      </c>
      <c r="O233" s="573">
        <v>1</v>
      </c>
      <c r="P233" s="507">
        <v>543.33000000000004</v>
      </c>
      <c r="Q233" s="527">
        <v>1</v>
      </c>
      <c r="R233" s="506">
        <v>3</v>
      </c>
      <c r="S233" s="527">
        <v>1</v>
      </c>
      <c r="T233" s="573">
        <v>1</v>
      </c>
      <c r="U233" s="528">
        <v>1</v>
      </c>
    </row>
    <row r="234" spans="1:21" ht="14.4" customHeight="1" x14ac:dyDescent="0.3">
      <c r="A234" s="505">
        <v>27</v>
      </c>
      <c r="B234" s="506" t="s">
        <v>483</v>
      </c>
      <c r="C234" s="506" t="s">
        <v>489</v>
      </c>
      <c r="D234" s="571" t="s">
        <v>1785</v>
      </c>
      <c r="E234" s="572" t="s">
        <v>499</v>
      </c>
      <c r="F234" s="506" t="s">
        <v>484</v>
      </c>
      <c r="G234" s="506" t="s">
        <v>571</v>
      </c>
      <c r="H234" s="506" t="s">
        <v>457</v>
      </c>
      <c r="I234" s="506" t="s">
        <v>1035</v>
      </c>
      <c r="J234" s="506" t="s">
        <v>718</v>
      </c>
      <c r="K234" s="506" t="s">
        <v>1036</v>
      </c>
      <c r="L234" s="507">
        <v>139.77000000000001</v>
      </c>
      <c r="M234" s="507">
        <v>139.77000000000001</v>
      </c>
      <c r="N234" s="506">
        <v>1</v>
      </c>
      <c r="O234" s="573">
        <v>0.5</v>
      </c>
      <c r="P234" s="507">
        <v>139.77000000000001</v>
      </c>
      <c r="Q234" s="527">
        <v>1</v>
      </c>
      <c r="R234" s="506">
        <v>1</v>
      </c>
      <c r="S234" s="527">
        <v>1</v>
      </c>
      <c r="T234" s="573">
        <v>0.5</v>
      </c>
      <c r="U234" s="528">
        <v>1</v>
      </c>
    </row>
    <row r="235" spans="1:21" ht="14.4" customHeight="1" x14ac:dyDescent="0.3">
      <c r="A235" s="505">
        <v>27</v>
      </c>
      <c r="B235" s="506" t="s">
        <v>483</v>
      </c>
      <c r="C235" s="506" t="s">
        <v>489</v>
      </c>
      <c r="D235" s="571" t="s">
        <v>1785</v>
      </c>
      <c r="E235" s="572" t="s">
        <v>499</v>
      </c>
      <c r="F235" s="506" t="s">
        <v>484</v>
      </c>
      <c r="G235" s="506" t="s">
        <v>571</v>
      </c>
      <c r="H235" s="506" t="s">
        <v>457</v>
      </c>
      <c r="I235" s="506" t="s">
        <v>1037</v>
      </c>
      <c r="J235" s="506" t="s">
        <v>1038</v>
      </c>
      <c r="K235" s="506" t="s">
        <v>663</v>
      </c>
      <c r="L235" s="507">
        <v>143.35</v>
      </c>
      <c r="M235" s="507">
        <v>430.04999999999995</v>
      </c>
      <c r="N235" s="506">
        <v>3</v>
      </c>
      <c r="O235" s="573">
        <v>0.5</v>
      </c>
      <c r="P235" s="507"/>
      <c r="Q235" s="527">
        <v>0</v>
      </c>
      <c r="R235" s="506"/>
      <c r="S235" s="527">
        <v>0</v>
      </c>
      <c r="T235" s="573"/>
      <c r="U235" s="528">
        <v>0</v>
      </c>
    </row>
    <row r="236" spans="1:21" ht="14.4" customHeight="1" x14ac:dyDescent="0.3">
      <c r="A236" s="505">
        <v>27</v>
      </c>
      <c r="B236" s="506" t="s">
        <v>483</v>
      </c>
      <c r="C236" s="506" t="s">
        <v>489</v>
      </c>
      <c r="D236" s="571" t="s">
        <v>1785</v>
      </c>
      <c r="E236" s="572" t="s">
        <v>499</v>
      </c>
      <c r="F236" s="506" t="s">
        <v>484</v>
      </c>
      <c r="G236" s="506" t="s">
        <v>571</v>
      </c>
      <c r="H236" s="506" t="s">
        <v>457</v>
      </c>
      <c r="I236" s="506" t="s">
        <v>1039</v>
      </c>
      <c r="J236" s="506" t="s">
        <v>1038</v>
      </c>
      <c r="K236" s="506" t="s">
        <v>665</v>
      </c>
      <c r="L236" s="507">
        <v>46.6</v>
      </c>
      <c r="M236" s="507">
        <v>139.80000000000001</v>
      </c>
      <c r="N236" s="506">
        <v>3</v>
      </c>
      <c r="O236" s="573">
        <v>0.5</v>
      </c>
      <c r="P236" s="507"/>
      <c r="Q236" s="527">
        <v>0</v>
      </c>
      <c r="R236" s="506"/>
      <c r="S236" s="527">
        <v>0</v>
      </c>
      <c r="T236" s="573"/>
      <c r="U236" s="528">
        <v>0</v>
      </c>
    </row>
    <row r="237" spans="1:21" ht="14.4" customHeight="1" x14ac:dyDescent="0.3">
      <c r="A237" s="505">
        <v>27</v>
      </c>
      <c r="B237" s="506" t="s">
        <v>483</v>
      </c>
      <c r="C237" s="506" t="s">
        <v>489</v>
      </c>
      <c r="D237" s="571" t="s">
        <v>1785</v>
      </c>
      <c r="E237" s="572" t="s">
        <v>499</v>
      </c>
      <c r="F237" s="506" t="s">
        <v>484</v>
      </c>
      <c r="G237" s="506" t="s">
        <v>577</v>
      </c>
      <c r="H237" s="506" t="s">
        <v>1787</v>
      </c>
      <c r="I237" s="506" t="s">
        <v>1040</v>
      </c>
      <c r="J237" s="506" t="s">
        <v>581</v>
      </c>
      <c r="K237" s="506" t="s">
        <v>741</v>
      </c>
      <c r="L237" s="507">
        <v>17.559999999999999</v>
      </c>
      <c r="M237" s="507">
        <v>52.679999999999993</v>
      </c>
      <c r="N237" s="506">
        <v>3</v>
      </c>
      <c r="O237" s="573">
        <v>0.5</v>
      </c>
      <c r="P237" s="507">
        <v>52.679999999999993</v>
      </c>
      <c r="Q237" s="527">
        <v>1</v>
      </c>
      <c r="R237" s="506">
        <v>3</v>
      </c>
      <c r="S237" s="527">
        <v>1</v>
      </c>
      <c r="T237" s="573">
        <v>0.5</v>
      </c>
      <c r="U237" s="528">
        <v>1</v>
      </c>
    </row>
    <row r="238" spans="1:21" ht="14.4" customHeight="1" x14ac:dyDescent="0.3">
      <c r="A238" s="505">
        <v>27</v>
      </c>
      <c r="B238" s="506" t="s">
        <v>483</v>
      </c>
      <c r="C238" s="506" t="s">
        <v>489</v>
      </c>
      <c r="D238" s="571" t="s">
        <v>1785</v>
      </c>
      <c r="E238" s="572" t="s">
        <v>499</v>
      </c>
      <c r="F238" s="506" t="s">
        <v>484</v>
      </c>
      <c r="G238" s="506" t="s">
        <v>583</v>
      </c>
      <c r="H238" s="506" t="s">
        <v>457</v>
      </c>
      <c r="I238" s="506" t="s">
        <v>584</v>
      </c>
      <c r="J238" s="506" t="s">
        <v>585</v>
      </c>
      <c r="K238" s="506" t="s">
        <v>586</v>
      </c>
      <c r="L238" s="507">
        <v>1891.17</v>
      </c>
      <c r="M238" s="507">
        <v>3782.34</v>
      </c>
      <c r="N238" s="506">
        <v>2</v>
      </c>
      <c r="O238" s="573">
        <v>1</v>
      </c>
      <c r="P238" s="507"/>
      <c r="Q238" s="527">
        <v>0</v>
      </c>
      <c r="R238" s="506"/>
      <c r="S238" s="527">
        <v>0</v>
      </c>
      <c r="T238" s="573"/>
      <c r="U238" s="528">
        <v>0</v>
      </c>
    </row>
    <row r="239" spans="1:21" ht="14.4" customHeight="1" x14ac:dyDescent="0.3">
      <c r="A239" s="505">
        <v>27</v>
      </c>
      <c r="B239" s="506" t="s">
        <v>483</v>
      </c>
      <c r="C239" s="506" t="s">
        <v>489</v>
      </c>
      <c r="D239" s="571" t="s">
        <v>1785</v>
      </c>
      <c r="E239" s="572" t="s">
        <v>499</v>
      </c>
      <c r="F239" s="506" t="s">
        <v>484</v>
      </c>
      <c r="G239" s="506" t="s">
        <v>583</v>
      </c>
      <c r="H239" s="506" t="s">
        <v>457</v>
      </c>
      <c r="I239" s="506" t="s">
        <v>754</v>
      </c>
      <c r="J239" s="506" t="s">
        <v>585</v>
      </c>
      <c r="K239" s="506" t="s">
        <v>755</v>
      </c>
      <c r="L239" s="507">
        <v>1187.3599999999999</v>
      </c>
      <c r="M239" s="507">
        <v>7124.16</v>
      </c>
      <c r="N239" s="506">
        <v>6</v>
      </c>
      <c r="O239" s="573">
        <v>1</v>
      </c>
      <c r="P239" s="507">
        <v>7124.16</v>
      </c>
      <c r="Q239" s="527">
        <v>1</v>
      </c>
      <c r="R239" s="506">
        <v>6</v>
      </c>
      <c r="S239" s="527">
        <v>1</v>
      </c>
      <c r="T239" s="573">
        <v>1</v>
      </c>
      <c r="U239" s="528">
        <v>1</v>
      </c>
    </row>
    <row r="240" spans="1:21" ht="14.4" customHeight="1" x14ac:dyDescent="0.3">
      <c r="A240" s="505">
        <v>27</v>
      </c>
      <c r="B240" s="506" t="s">
        <v>483</v>
      </c>
      <c r="C240" s="506" t="s">
        <v>489</v>
      </c>
      <c r="D240" s="571" t="s">
        <v>1785</v>
      </c>
      <c r="E240" s="572" t="s">
        <v>499</v>
      </c>
      <c r="F240" s="506" t="s">
        <v>484</v>
      </c>
      <c r="G240" s="506" t="s">
        <v>758</v>
      </c>
      <c r="H240" s="506" t="s">
        <v>457</v>
      </c>
      <c r="I240" s="506" t="s">
        <v>1041</v>
      </c>
      <c r="J240" s="506" t="s">
        <v>1042</v>
      </c>
      <c r="K240" s="506" t="s">
        <v>1043</v>
      </c>
      <c r="L240" s="507">
        <v>11.75</v>
      </c>
      <c r="M240" s="507">
        <v>11.75</v>
      </c>
      <c r="N240" s="506">
        <v>1</v>
      </c>
      <c r="O240" s="573">
        <v>1</v>
      </c>
      <c r="P240" s="507"/>
      <c r="Q240" s="527">
        <v>0</v>
      </c>
      <c r="R240" s="506"/>
      <c r="S240" s="527">
        <v>0</v>
      </c>
      <c r="T240" s="573"/>
      <c r="U240" s="528">
        <v>0</v>
      </c>
    </row>
    <row r="241" spans="1:21" ht="14.4" customHeight="1" x14ac:dyDescent="0.3">
      <c r="A241" s="505">
        <v>27</v>
      </c>
      <c r="B241" s="506" t="s">
        <v>483</v>
      </c>
      <c r="C241" s="506" t="s">
        <v>489</v>
      </c>
      <c r="D241" s="571" t="s">
        <v>1785</v>
      </c>
      <c r="E241" s="572" t="s">
        <v>499</v>
      </c>
      <c r="F241" s="506" t="s">
        <v>484</v>
      </c>
      <c r="G241" s="506" t="s">
        <v>587</v>
      </c>
      <c r="H241" s="506" t="s">
        <v>457</v>
      </c>
      <c r="I241" s="506" t="s">
        <v>770</v>
      </c>
      <c r="J241" s="506" t="s">
        <v>589</v>
      </c>
      <c r="K241" s="506" t="s">
        <v>771</v>
      </c>
      <c r="L241" s="507">
        <v>91.11</v>
      </c>
      <c r="M241" s="507">
        <v>546.66</v>
      </c>
      <c r="N241" s="506">
        <v>6</v>
      </c>
      <c r="O241" s="573">
        <v>1</v>
      </c>
      <c r="P241" s="507">
        <v>546.66</v>
      </c>
      <c r="Q241" s="527">
        <v>1</v>
      </c>
      <c r="R241" s="506">
        <v>6</v>
      </c>
      <c r="S241" s="527">
        <v>1</v>
      </c>
      <c r="T241" s="573">
        <v>1</v>
      </c>
      <c r="U241" s="528">
        <v>1</v>
      </c>
    </row>
    <row r="242" spans="1:21" ht="14.4" customHeight="1" x14ac:dyDescent="0.3">
      <c r="A242" s="505">
        <v>27</v>
      </c>
      <c r="B242" s="506" t="s">
        <v>483</v>
      </c>
      <c r="C242" s="506" t="s">
        <v>489</v>
      </c>
      <c r="D242" s="571" t="s">
        <v>1785</v>
      </c>
      <c r="E242" s="572" t="s">
        <v>499</v>
      </c>
      <c r="F242" s="506" t="s">
        <v>484</v>
      </c>
      <c r="G242" s="506" t="s">
        <v>595</v>
      </c>
      <c r="H242" s="506" t="s">
        <v>1787</v>
      </c>
      <c r="I242" s="506" t="s">
        <v>596</v>
      </c>
      <c r="J242" s="506" t="s">
        <v>597</v>
      </c>
      <c r="K242" s="506" t="s">
        <v>598</v>
      </c>
      <c r="L242" s="507">
        <v>556.04</v>
      </c>
      <c r="M242" s="507">
        <v>556.04</v>
      </c>
      <c r="N242" s="506">
        <v>1</v>
      </c>
      <c r="O242" s="573">
        <v>1</v>
      </c>
      <c r="P242" s="507">
        <v>556.04</v>
      </c>
      <c r="Q242" s="527">
        <v>1</v>
      </c>
      <c r="R242" s="506">
        <v>1</v>
      </c>
      <c r="S242" s="527">
        <v>1</v>
      </c>
      <c r="T242" s="573">
        <v>1</v>
      </c>
      <c r="U242" s="528">
        <v>1</v>
      </c>
    </row>
    <row r="243" spans="1:21" ht="14.4" customHeight="1" x14ac:dyDescent="0.3">
      <c r="A243" s="505">
        <v>27</v>
      </c>
      <c r="B243" s="506" t="s">
        <v>483</v>
      </c>
      <c r="C243" s="506" t="s">
        <v>489</v>
      </c>
      <c r="D243" s="571" t="s">
        <v>1785</v>
      </c>
      <c r="E243" s="572" t="s">
        <v>499</v>
      </c>
      <c r="F243" s="506" t="s">
        <v>484</v>
      </c>
      <c r="G243" s="506" t="s">
        <v>1044</v>
      </c>
      <c r="H243" s="506" t="s">
        <v>457</v>
      </c>
      <c r="I243" s="506" t="s">
        <v>1045</v>
      </c>
      <c r="J243" s="506" t="s">
        <v>1046</v>
      </c>
      <c r="K243" s="506" t="s">
        <v>1047</v>
      </c>
      <c r="L243" s="507">
        <v>101.72</v>
      </c>
      <c r="M243" s="507">
        <v>203.44</v>
      </c>
      <c r="N243" s="506">
        <v>2</v>
      </c>
      <c r="O243" s="573">
        <v>1</v>
      </c>
      <c r="P243" s="507">
        <v>101.72</v>
      </c>
      <c r="Q243" s="527">
        <v>0.5</v>
      </c>
      <c r="R243" s="506">
        <v>1</v>
      </c>
      <c r="S243" s="527">
        <v>0.5</v>
      </c>
      <c r="T243" s="573">
        <v>0.5</v>
      </c>
      <c r="U243" s="528">
        <v>0.5</v>
      </c>
    </row>
    <row r="244" spans="1:21" ht="14.4" customHeight="1" x14ac:dyDescent="0.3">
      <c r="A244" s="505">
        <v>27</v>
      </c>
      <c r="B244" s="506" t="s">
        <v>483</v>
      </c>
      <c r="C244" s="506" t="s">
        <v>489</v>
      </c>
      <c r="D244" s="571" t="s">
        <v>1785</v>
      </c>
      <c r="E244" s="572" t="s">
        <v>499</v>
      </c>
      <c r="F244" s="506" t="s">
        <v>484</v>
      </c>
      <c r="G244" s="506" t="s">
        <v>806</v>
      </c>
      <c r="H244" s="506" t="s">
        <v>457</v>
      </c>
      <c r="I244" s="506" t="s">
        <v>807</v>
      </c>
      <c r="J244" s="506" t="s">
        <v>808</v>
      </c>
      <c r="K244" s="506" t="s">
        <v>809</v>
      </c>
      <c r="L244" s="507">
        <v>32.81</v>
      </c>
      <c r="M244" s="507">
        <v>295.29000000000002</v>
      </c>
      <c r="N244" s="506">
        <v>9</v>
      </c>
      <c r="O244" s="573">
        <v>1.5</v>
      </c>
      <c r="P244" s="507">
        <v>295.29000000000002</v>
      </c>
      <c r="Q244" s="527">
        <v>1</v>
      </c>
      <c r="R244" s="506">
        <v>9</v>
      </c>
      <c r="S244" s="527">
        <v>1</v>
      </c>
      <c r="T244" s="573">
        <v>1.5</v>
      </c>
      <c r="U244" s="528">
        <v>1</v>
      </c>
    </row>
    <row r="245" spans="1:21" ht="14.4" customHeight="1" x14ac:dyDescent="0.3">
      <c r="A245" s="505">
        <v>27</v>
      </c>
      <c r="B245" s="506" t="s">
        <v>483</v>
      </c>
      <c r="C245" s="506" t="s">
        <v>489</v>
      </c>
      <c r="D245" s="571" t="s">
        <v>1785</v>
      </c>
      <c r="E245" s="572" t="s">
        <v>499</v>
      </c>
      <c r="F245" s="506" t="s">
        <v>484</v>
      </c>
      <c r="G245" s="506" t="s">
        <v>603</v>
      </c>
      <c r="H245" s="506" t="s">
        <v>457</v>
      </c>
      <c r="I245" s="506" t="s">
        <v>823</v>
      </c>
      <c r="J245" s="506" t="s">
        <v>605</v>
      </c>
      <c r="K245" s="506" t="s">
        <v>824</v>
      </c>
      <c r="L245" s="507">
        <v>49.2</v>
      </c>
      <c r="M245" s="507">
        <v>590.40000000000009</v>
      </c>
      <c r="N245" s="506">
        <v>12</v>
      </c>
      <c r="O245" s="573">
        <v>2.5</v>
      </c>
      <c r="P245" s="507">
        <v>442.80000000000007</v>
      </c>
      <c r="Q245" s="527">
        <v>0.75</v>
      </c>
      <c r="R245" s="506">
        <v>9</v>
      </c>
      <c r="S245" s="527">
        <v>0.75</v>
      </c>
      <c r="T245" s="573">
        <v>2</v>
      </c>
      <c r="U245" s="528">
        <v>0.8</v>
      </c>
    </row>
    <row r="246" spans="1:21" ht="14.4" customHeight="1" x14ac:dyDescent="0.3">
      <c r="A246" s="505">
        <v>27</v>
      </c>
      <c r="B246" s="506" t="s">
        <v>483</v>
      </c>
      <c r="C246" s="506" t="s">
        <v>489</v>
      </c>
      <c r="D246" s="571" t="s">
        <v>1785</v>
      </c>
      <c r="E246" s="572" t="s">
        <v>499</v>
      </c>
      <c r="F246" s="506" t="s">
        <v>484</v>
      </c>
      <c r="G246" s="506" t="s">
        <v>603</v>
      </c>
      <c r="H246" s="506" t="s">
        <v>457</v>
      </c>
      <c r="I246" s="506" t="s">
        <v>825</v>
      </c>
      <c r="J246" s="506" t="s">
        <v>826</v>
      </c>
      <c r="K246" s="506" t="s">
        <v>827</v>
      </c>
      <c r="L246" s="507">
        <v>49.2</v>
      </c>
      <c r="M246" s="507">
        <v>147.60000000000002</v>
      </c>
      <c r="N246" s="506">
        <v>3</v>
      </c>
      <c r="O246" s="573">
        <v>0.5</v>
      </c>
      <c r="P246" s="507"/>
      <c r="Q246" s="527">
        <v>0</v>
      </c>
      <c r="R246" s="506"/>
      <c r="S246" s="527">
        <v>0</v>
      </c>
      <c r="T246" s="573"/>
      <c r="U246" s="528">
        <v>0</v>
      </c>
    </row>
    <row r="247" spans="1:21" ht="14.4" customHeight="1" x14ac:dyDescent="0.3">
      <c r="A247" s="505">
        <v>27</v>
      </c>
      <c r="B247" s="506" t="s">
        <v>483</v>
      </c>
      <c r="C247" s="506" t="s">
        <v>489</v>
      </c>
      <c r="D247" s="571" t="s">
        <v>1785</v>
      </c>
      <c r="E247" s="572" t="s">
        <v>499</v>
      </c>
      <c r="F247" s="506" t="s">
        <v>484</v>
      </c>
      <c r="G247" s="506" t="s">
        <v>840</v>
      </c>
      <c r="H247" s="506" t="s">
        <v>457</v>
      </c>
      <c r="I247" s="506" t="s">
        <v>1048</v>
      </c>
      <c r="J247" s="506" t="s">
        <v>1049</v>
      </c>
      <c r="K247" s="506" t="s">
        <v>1050</v>
      </c>
      <c r="L247" s="507">
        <v>300.33</v>
      </c>
      <c r="M247" s="507">
        <v>300.33</v>
      </c>
      <c r="N247" s="506">
        <v>1</v>
      </c>
      <c r="O247" s="573">
        <v>1</v>
      </c>
      <c r="P247" s="507"/>
      <c r="Q247" s="527">
        <v>0</v>
      </c>
      <c r="R247" s="506"/>
      <c r="S247" s="527">
        <v>0</v>
      </c>
      <c r="T247" s="573"/>
      <c r="U247" s="528">
        <v>0</v>
      </c>
    </row>
    <row r="248" spans="1:21" ht="14.4" customHeight="1" x14ac:dyDescent="0.3">
      <c r="A248" s="505">
        <v>27</v>
      </c>
      <c r="B248" s="506" t="s">
        <v>483</v>
      </c>
      <c r="C248" s="506" t="s">
        <v>489</v>
      </c>
      <c r="D248" s="571" t="s">
        <v>1785</v>
      </c>
      <c r="E248" s="572" t="s">
        <v>499</v>
      </c>
      <c r="F248" s="506" t="s">
        <v>484</v>
      </c>
      <c r="G248" s="506" t="s">
        <v>618</v>
      </c>
      <c r="H248" s="506" t="s">
        <v>457</v>
      </c>
      <c r="I248" s="506" t="s">
        <v>844</v>
      </c>
      <c r="J248" s="506" t="s">
        <v>620</v>
      </c>
      <c r="K248" s="506" t="s">
        <v>845</v>
      </c>
      <c r="L248" s="507">
        <v>31.65</v>
      </c>
      <c r="M248" s="507">
        <v>94.949999999999989</v>
      </c>
      <c r="N248" s="506">
        <v>3</v>
      </c>
      <c r="O248" s="573">
        <v>2</v>
      </c>
      <c r="P248" s="507">
        <v>31.65</v>
      </c>
      <c r="Q248" s="527">
        <v>0.33333333333333337</v>
      </c>
      <c r="R248" s="506">
        <v>1</v>
      </c>
      <c r="S248" s="527">
        <v>0.33333333333333331</v>
      </c>
      <c r="T248" s="573">
        <v>0.5</v>
      </c>
      <c r="U248" s="528">
        <v>0.25</v>
      </c>
    </row>
    <row r="249" spans="1:21" ht="14.4" customHeight="1" x14ac:dyDescent="0.3">
      <c r="A249" s="505">
        <v>27</v>
      </c>
      <c r="B249" s="506" t="s">
        <v>483</v>
      </c>
      <c r="C249" s="506" t="s">
        <v>489</v>
      </c>
      <c r="D249" s="571" t="s">
        <v>1785</v>
      </c>
      <c r="E249" s="572" t="s">
        <v>499</v>
      </c>
      <c r="F249" s="506" t="s">
        <v>484</v>
      </c>
      <c r="G249" s="506" t="s">
        <v>618</v>
      </c>
      <c r="H249" s="506" t="s">
        <v>457</v>
      </c>
      <c r="I249" s="506" t="s">
        <v>1051</v>
      </c>
      <c r="J249" s="506" t="s">
        <v>1052</v>
      </c>
      <c r="K249" s="506" t="s">
        <v>1053</v>
      </c>
      <c r="L249" s="507">
        <v>26.37</v>
      </c>
      <c r="M249" s="507">
        <v>26.37</v>
      </c>
      <c r="N249" s="506">
        <v>1</v>
      </c>
      <c r="O249" s="573">
        <v>0.5</v>
      </c>
      <c r="P249" s="507">
        <v>26.37</v>
      </c>
      <c r="Q249" s="527">
        <v>1</v>
      </c>
      <c r="R249" s="506">
        <v>1</v>
      </c>
      <c r="S249" s="527">
        <v>1</v>
      </c>
      <c r="T249" s="573">
        <v>0.5</v>
      </c>
      <c r="U249" s="528">
        <v>1</v>
      </c>
    </row>
    <row r="250" spans="1:21" ht="14.4" customHeight="1" x14ac:dyDescent="0.3">
      <c r="A250" s="505">
        <v>27</v>
      </c>
      <c r="B250" s="506" t="s">
        <v>483</v>
      </c>
      <c r="C250" s="506" t="s">
        <v>489</v>
      </c>
      <c r="D250" s="571" t="s">
        <v>1785</v>
      </c>
      <c r="E250" s="572" t="s">
        <v>499</v>
      </c>
      <c r="F250" s="506" t="s">
        <v>484</v>
      </c>
      <c r="G250" s="506" t="s">
        <v>618</v>
      </c>
      <c r="H250" s="506" t="s">
        <v>457</v>
      </c>
      <c r="I250" s="506" t="s">
        <v>619</v>
      </c>
      <c r="J250" s="506" t="s">
        <v>620</v>
      </c>
      <c r="K250" s="506" t="s">
        <v>621</v>
      </c>
      <c r="L250" s="507">
        <v>58.62</v>
      </c>
      <c r="M250" s="507">
        <v>117.24</v>
      </c>
      <c r="N250" s="506">
        <v>2</v>
      </c>
      <c r="O250" s="573">
        <v>1</v>
      </c>
      <c r="P250" s="507">
        <v>58.62</v>
      </c>
      <c r="Q250" s="527">
        <v>0.5</v>
      </c>
      <c r="R250" s="506">
        <v>1</v>
      </c>
      <c r="S250" s="527">
        <v>0.5</v>
      </c>
      <c r="T250" s="573">
        <v>0.5</v>
      </c>
      <c r="U250" s="528">
        <v>0.5</v>
      </c>
    </row>
    <row r="251" spans="1:21" ht="14.4" customHeight="1" x14ac:dyDescent="0.3">
      <c r="A251" s="505">
        <v>27</v>
      </c>
      <c r="B251" s="506" t="s">
        <v>483</v>
      </c>
      <c r="C251" s="506" t="s">
        <v>489</v>
      </c>
      <c r="D251" s="571" t="s">
        <v>1785</v>
      </c>
      <c r="E251" s="572" t="s">
        <v>499</v>
      </c>
      <c r="F251" s="506" t="s">
        <v>484</v>
      </c>
      <c r="G251" s="506" t="s">
        <v>857</v>
      </c>
      <c r="H251" s="506" t="s">
        <v>457</v>
      </c>
      <c r="I251" s="506" t="s">
        <v>1054</v>
      </c>
      <c r="J251" s="506" t="s">
        <v>859</v>
      </c>
      <c r="K251" s="506" t="s">
        <v>761</v>
      </c>
      <c r="L251" s="507">
        <v>176.32</v>
      </c>
      <c r="M251" s="507">
        <v>176.32</v>
      </c>
      <c r="N251" s="506">
        <v>1</v>
      </c>
      <c r="O251" s="573">
        <v>1</v>
      </c>
      <c r="P251" s="507">
        <v>176.32</v>
      </c>
      <c r="Q251" s="527">
        <v>1</v>
      </c>
      <c r="R251" s="506">
        <v>1</v>
      </c>
      <c r="S251" s="527">
        <v>1</v>
      </c>
      <c r="T251" s="573">
        <v>1</v>
      </c>
      <c r="U251" s="528">
        <v>1</v>
      </c>
    </row>
    <row r="252" spans="1:21" ht="14.4" customHeight="1" x14ac:dyDescent="0.3">
      <c r="A252" s="505">
        <v>27</v>
      </c>
      <c r="B252" s="506" t="s">
        <v>483</v>
      </c>
      <c r="C252" s="506" t="s">
        <v>489</v>
      </c>
      <c r="D252" s="571" t="s">
        <v>1785</v>
      </c>
      <c r="E252" s="572" t="s">
        <v>499</v>
      </c>
      <c r="F252" s="506" t="s">
        <v>484</v>
      </c>
      <c r="G252" s="506" t="s">
        <v>1055</v>
      </c>
      <c r="H252" s="506" t="s">
        <v>1787</v>
      </c>
      <c r="I252" s="506" t="s">
        <v>1056</v>
      </c>
      <c r="J252" s="506" t="s">
        <v>1057</v>
      </c>
      <c r="K252" s="506" t="s">
        <v>1058</v>
      </c>
      <c r="L252" s="507">
        <v>77.790000000000006</v>
      </c>
      <c r="M252" s="507">
        <v>77.790000000000006</v>
      </c>
      <c r="N252" s="506">
        <v>1</v>
      </c>
      <c r="O252" s="573">
        <v>0.5</v>
      </c>
      <c r="P252" s="507">
        <v>77.790000000000006</v>
      </c>
      <c r="Q252" s="527">
        <v>1</v>
      </c>
      <c r="R252" s="506">
        <v>1</v>
      </c>
      <c r="S252" s="527">
        <v>1</v>
      </c>
      <c r="T252" s="573">
        <v>0.5</v>
      </c>
      <c r="U252" s="528">
        <v>1</v>
      </c>
    </row>
    <row r="253" spans="1:21" ht="14.4" customHeight="1" x14ac:dyDescent="0.3">
      <c r="A253" s="505">
        <v>27</v>
      </c>
      <c r="B253" s="506" t="s">
        <v>483</v>
      </c>
      <c r="C253" s="506" t="s">
        <v>489</v>
      </c>
      <c r="D253" s="571" t="s">
        <v>1785</v>
      </c>
      <c r="E253" s="572" t="s">
        <v>499</v>
      </c>
      <c r="F253" s="506" t="s">
        <v>484</v>
      </c>
      <c r="G253" s="506" t="s">
        <v>622</v>
      </c>
      <c r="H253" s="506" t="s">
        <v>1787</v>
      </c>
      <c r="I253" s="506" t="s">
        <v>877</v>
      </c>
      <c r="J253" s="506" t="s">
        <v>878</v>
      </c>
      <c r="K253" s="506" t="s">
        <v>879</v>
      </c>
      <c r="L253" s="507">
        <v>41.32</v>
      </c>
      <c r="M253" s="507">
        <v>82.64</v>
      </c>
      <c r="N253" s="506">
        <v>2</v>
      </c>
      <c r="O253" s="573">
        <v>0.5</v>
      </c>
      <c r="P253" s="507"/>
      <c r="Q253" s="527">
        <v>0</v>
      </c>
      <c r="R253" s="506"/>
      <c r="S253" s="527">
        <v>0</v>
      </c>
      <c r="T253" s="573"/>
      <c r="U253" s="528">
        <v>0</v>
      </c>
    </row>
    <row r="254" spans="1:21" ht="14.4" customHeight="1" x14ac:dyDescent="0.3">
      <c r="A254" s="505">
        <v>27</v>
      </c>
      <c r="B254" s="506" t="s">
        <v>483</v>
      </c>
      <c r="C254" s="506" t="s">
        <v>489</v>
      </c>
      <c r="D254" s="571" t="s">
        <v>1785</v>
      </c>
      <c r="E254" s="572" t="s">
        <v>499</v>
      </c>
      <c r="F254" s="506" t="s">
        <v>484</v>
      </c>
      <c r="G254" s="506" t="s">
        <v>888</v>
      </c>
      <c r="H254" s="506" t="s">
        <v>457</v>
      </c>
      <c r="I254" s="506" t="s">
        <v>1059</v>
      </c>
      <c r="J254" s="506" t="s">
        <v>890</v>
      </c>
      <c r="K254" s="506" t="s">
        <v>1060</v>
      </c>
      <c r="L254" s="507">
        <v>35.25</v>
      </c>
      <c r="M254" s="507">
        <v>35.25</v>
      </c>
      <c r="N254" s="506">
        <v>1</v>
      </c>
      <c r="O254" s="573">
        <v>1</v>
      </c>
      <c r="P254" s="507">
        <v>35.25</v>
      </c>
      <c r="Q254" s="527">
        <v>1</v>
      </c>
      <c r="R254" s="506">
        <v>1</v>
      </c>
      <c r="S254" s="527">
        <v>1</v>
      </c>
      <c r="T254" s="573">
        <v>1</v>
      </c>
      <c r="U254" s="528">
        <v>1</v>
      </c>
    </row>
    <row r="255" spans="1:21" ht="14.4" customHeight="1" x14ac:dyDescent="0.3">
      <c r="A255" s="505">
        <v>27</v>
      </c>
      <c r="B255" s="506" t="s">
        <v>483</v>
      </c>
      <c r="C255" s="506" t="s">
        <v>489</v>
      </c>
      <c r="D255" s="571" t="s">
        <v>1785</v>
      </c>
      <c r="E255" s="572" t="s">
        <v>499</v>
      </c>
      <c r="F255" s="506" t="s">
        <v>484</v>
      </c>
      <c r="G255" s="506" t="s">
        <v>1061</v>
      </c>
      <c r="H255" s="506" t="s">
        <v>457</v>
      </c>
      <c r="I255" s="506" t="s">
        <v>1062</v>
      </c>
      <c r="J255" s="506" t="s">
        <v>1063</v>
      </c>
      <c r="K255" s="506" t="s">
        <v>699</v>
      </c>
      <c r="L255" s="507">
        <v>174.59</v>
      </c>
      <c r="M255" s="507">
        <v>174.59</v>
      </c>
      <c r="N255" s="506">
        <v>1</v>
      </c>
      <c r="O255" s="573">
        <v>1</v>
      </c>
      <c r="P255" s="507">
        <v>174.59</v>
      </c>
      <c r="Q255" s="527">
        <v>1</v>
      </c>
      <c r="R255" s="506">
        <v>1</v>
      </c>
      <c r="S255" s="527">
        <v>1</v>
      </c>
      <c r="T255" s="573">
        <v>1</v>
      </c>
      <c r="U255" s="528">
        <v>1</v>
      </c>
    </row>
    <row r="256" spans="1:21" ht="14.4" customHeight="1" x14ac:dyDescent="0.3">
      <c r="A256" s="505">
        <v>27</v>
      </c>
      <c r="B256" s="506" t="s">
        <v>483</v>
      </c>
      <c r="C256" s="506" t="s">
        <v>489</v>
      </c>
      <c r="D256" s="571" t="s">
        <v>1785</v>
      </c>
      <c r="E256" s="572" t="s">
        <v>499</v>
      </c>
      <c r="F256" s="506" t="s">
        <v>484</v>
      </c>
      <c r="G256" s="506" t="s">
        <v>895</v>
      </c>
      <c r="H256" s="506" t="s">
        <v>457</v>
      </c>
      <c r="I256" s="506" t="s">
        <v>1064</v>
      </c>
      <c r="J256" s="506" t="s">
        <v>902</v>
      </c>
      <c r="K256" s="506" t="s">
        <v>903</v>
      </c>
      <c r="L256" s="507">
        <v>103.67</v>
      </c>
      <c r="M256" s="507">
        <v>103.67</v>
      </c>
      <c r="N256" s="506">
        <v>1</v>
      </c>
      <c r="O256" s="573">
        <v>0.5</v>
      </c>
      <c r="P256" s="507"/>
      <c r="Q256" s="527">
        <v>0</v>
      </c>
      <c r="R256" s="506"/>
      <c r="S256" s="527">
        <v>0</v>
      </c>
      <c r="T256" s="573"/>
      <c r="U256" s="528">
        <v>0</v>
      </c>
    </row>
    <row r="257" spans="1:21" ht="14.4" customHeight="1" x14ac:dyDescent="0.3">
      <c r="A257" s="505">
        <v>27</v>
      </c>
      <c r="B257" s="506" t="s">
        <v>483</v>
      </c>
      <c r="C257" s="506" t="s">
        <v>489</v>
      </c>
      <c r="D257" s="571" t="s">
        <v>1785</v>
      </c>
      <c r="E257" s="572" t="s">
        <v>499</v>
      </c>
      <c r="F257" s="506" t="s">
        <v>484</v>
      </c>
      <c r="G257" s="506" t="s">
        <v>517</v>
      </c>
      <c r="H257" s="506" t="s">
        <v>1787</v>
      </c>
      <c r="I257" s="506" t="s">
        <v>531</v>
      </c>
      <c r="J257" s="506" t="s">
        <v>519</v>
      </c>
      <c r="K257" s="506" t="s">
        <v>532</v>
      </c>
      <c r="L257" s="507">
        <v>47.7</v>
      </c>
      <c r="M257" s="507">
        <v>190.8</v>
      </c>
      <c r="N257" s="506">
        <v>4</v>
      </c>
      <c r="O257" s="573">
        <v>4</v>
      </c>
      <c r="P257" s="507">
        <v>190.8</v>
      </c>
      <c r="Q257" s="527">
        <v>1</v>
      </c>
      <c r="R257" s="506">
        <v>4</v>
      </c>
      <c r="S257" s="527">
        <v>1</v>
      </c>
      <c r="T257" s="573">
        <v>4</v>
      </c>
      <c r="U257" s="528">
        <v>1</v>
      </c>
    </row>
    <row r="258" spans="1:21" ht="14.4" customHeight="1" x14ac:dyDescent="0.3">
      <c r="A258" s="505">
        <v>27</v>
      </c>
      <c r="B258" s="506" t="s">
        <v>483</v>
      </c>
      <c r="C258" s="506" t="s">
        <v>489</v>
      </c>
      <c r="D258" s="571" t="s">
        <v>1785</v>
      </c>
      <c r="E258" s="572" t="s">
        <v>499</v>
      </c>
      <c r="F258" s="506" t="s">
        <v>484</v>
      </c>
      <c r="G258" s="506" t="s">
        <v>517</v>
      </c>
      <c r="H258" s="506" t="s">
        <v>1787</v>
      </c>
      <c r="I258" s="506" t="s">
        <v>518</v>
      </c>
      <c r="J258" s="506" t="s">
        <v>519</v>
      </c>
      <c r="K258" s="506" t="s">
        <v>520</v>
      </c>
      <c r="L258" s="507">
        <v>143.09</v>
      </c>
      <c r="M258" s="507">
        <v>143.09</v>
      </c>
      <c r="N258" s="506">
        <v>1</v>
      </c>
      <c r="O258" s="573">
        <v>1</v>
      </c>
      <c r="P258" s="507">
        <v>143.09</v>
      </c>
      <c r="Q258" s="527">
        <v>1</v>
      </c>
      <c r="R258" s="506">
        <v>1</v>
      </c>
      <c r="S258" s="527">
        <v>1</v>
      </c>
      <c r="T258" s="573">
        <v>1</v>
      </c>
      <c r="U258" s="528">
        <v>1</v>
      </c>
    </row>
    <row r="259" spans="1:21" ht="14.4" customHeight="1" x14ac:dyDescent="0.3">
      <c r="A259" s="505">
        <v>27</v>
      </c>
      <c r="B259" s="506" t="s">
        <v>483</v>
      </c>
      <c r="C259" s="506" t="s">
        <v>489</v>
      </c>
      <c r="D259" s="571" t="s">
        <v>1785</v>
      </c>
      <c r="E259" s="572" t="s">
        <v>499</v>
      </c>
      <c r="F259" s="506" t="s">
        <v>484</v>
      </c>
      <c r="G259" s="506" t="s">
        <v>509</v>
      </c>
      <c r="H259" s="506" t="s">
        <v>1787</v>
      </c>
      <c r="I259" s="506" t="s">
        <v>643</v>
      </c>
      <c r="J259" s="506" t="s">
        <v>511</v>
      </c>
      <c r="K259" s="506" t="s">
        <v>644</v>
      </c>
      <c r="L259" s="507">
        <v>117.46</v>
      </c>
      <c r="M259" s="507">
        <v>352.38</v>
      </c>
      <c r="N259" s="506">
        <v>3</v>
      </c>
      <c r="O259" s="573">
        <v>0.5</v>
      </c>
      <c r="P259" s="507">
        <v>352.38</v>
      </c>
      <c r="Q259" s="527">
        <v>1</v>
      </c>
      <c r="R259" s="506">
        <v>3</v>
      </c>
      <c r="S259" s="527">
        <v>1</v>
      </c>
      <c r="T259" s="573">
        <v>0.5</v>
      </c>
      <c r="U259" s="528">
        <v>1</v>
      </c>
    </row>
    <row r="260" spans="1:21" ht="14.4" customHeight="1" x14ac:dyDescent="0.3">
      <c r="A260" s="505">
        <v>27</v>
      </c>
      <c r="B260" s="506" t="s">
        <v>483</v>
      </c>
      <c r="C260" s="506" t="s">
        <v>489</v>
      </c>
      <c r="D260" s="571" t="s">
        <v>1785</v>
      </c>
      <c r="E260" s="572" t="s">
        <v>499</v>
      </c>
      <c r="F260" s="506" t="s">
        <v>484</v>
      </c>
      <c r="G260" s="506" t="s">
        <v>509</v>
      </c>
      <c r="H260" s="506" t="s">
        <v>1787</v>
      </c>
      <c r="I260" s="506" t="s">
        <v>1065</v>
      </c>
      <c r="J260" s="506" t="s">
        <v>511</v>
      </c>
      <c r="K260" s="506" t="s">
        <v>1066</v>
      </c>
      <c r="L260" s="507">
        <v>170.43</v>
      </c>
      <c r="M260" s="507">
        <v>511.29</v>
      </c>
      <c r="N260" s="506">
        <v>3</v>
      </c>
      <c r="O260" s="573">
        <v>0.5</v>
      </c>
      <c r="P260" s="507">
        <v>511.29</v>
      </c>
      <c r="Q260" s="527">
        <v>1</v>
      </c>
      <c r="R260" s="506">
        <v>3</v>
      </c>
      <c r="S260" s="527">
        <v>1</v>
      </c>
      <c r="T260" s="573">
        <v>0.5</v>
      </c>
      <c r="U260" s="528">
        <v>1</v>
      </c>
    </row>
    <row r="261" spans="1:21" ht="14.4" customHeight="1" x14ac:dyDescent="0.3">
      <c r="A261" s="505">
        <v>27</v>
      </c>
      <c r="B261" s="506" t="s">
        <v>483</v>
      </c>
      <c r="C261" s="506" t="s">
        <v>489</v>
      </c>
      <c r="D261" s="571" t="s">
        <v>1785</v>
      </c>
      <c r="E261" s="572" t="s">
        <v>499</v>
      </c>
      <c r="F261" s="506" t="s">
        <v>484</v>
      </c>
      <c r="G261" s="506" t="s">
        <v>916</v>
      </c>
      <c r="H261" s="506" t="s">
        <v>1787</v>
      </c>
      <c r="I261" s="506" t="s">
        <v>917</v>
      </c>
      <c r="J261" s="506" t="s">
        <v>918</v>
      </c>
      <c r="K261" s="506" t="s">
        <v>919</v>
      </c>
      <c r="L261" s="507">
        <v>15.9</v>
      </c>
      <c r="M261" s="507">
        <v>63.6</v>
      </c>
      <c r="N261" s="506">
        <v>4</v>
      </c>
      <c r="O261" s="573">
        <v>0.5</v>
      </c>
      <c r="P261" s="507"/>
      <c r="Q261" s="527">
        <v>0</v>
      </c>
      <c r="R261" s="506"/>
      <c r="S261" s="527">
        <v>0</v>
      </c>
      <c r="T261" s="573"/>
      <c r="U261" s="528">
        <v>0</v>
      </c>
    </row>
    <row r="262" spans="1:21" ht="14.4" customHeight="1" x14ac:dyDescent="0.3">
      <c r="A262" s="505">
        <v>27</v>
      </c>
      <c r="B262" s="506" t="s">
        <v>483</v>
      </c>
      <c r="C262" s="506" t="s">
        <v>489</v>
      </c>
      <c r="D262" s="571" t="s">
        <v>1785</v>
      </c>
      <c r="E262" s="572" t="s">
        <v>499</v>
      </c>
      <c r="F262" s="506" t="s">
        <v>484</v>
      </c>
      <c r="G262" s="506" t="s">
        <v>1067</v>
      </c>
      <c r="H262" s="506" t="s">
        <v>457</v>
      </c>
      <c r="I262" s="506" t="s">
        <v>1068</v>
      </c>
      <c r="J262" s="506" t="s">
        <v>1069</v>
      </c>
      <c r="K262" s="506" t="s">
        <v>1070</v>
      </c>
      <c r="L262" s="507">
        <v>117.46</v>
      </c>
      <c r="M262" s="507">
        <v>352.38</v>
      </c>
      <c r="N262" s="506">
        <v>3</v>
      </c>
      <c r="O262" s="573">
        <v>1</v>
      </c>
      <c r="P262" s="507">
        <v>352.38</v>
      </c>
      <c r="Q262" s="527">
        <v>1</v>
      </c>
      <c r="R262" s="506">
        <v>3</v>
      </c>
      <c r="S262" s="527">
        <v>1</v>
      </c>
      <c r="T262" s="573">
        <v>1</v>
      </c>
      <c r="U262" s="528">
        <v>1</v>
      </c>
    </row>
    <row r="263" spans="1:21" ht="14.4" customHeight="1" x14ac:dyDescent="0.3">
      <c r="A263" s="505">
        <v>27</v>
      </c>
      <c r="B263" s="506" t="s">
        <v>483</v>
      </c>
      <c r="C263" s="506" t="s">
        <v>489</v>
      </c>
      <c r="D263" s="571" t="s">
        <v>1785</v>
      </c>
      <c r="E263" s="572" t="s">
        <v>499</v>
      </c>
      <c r="F263" s="506" t="s">
        <v>484</v>
      </c>
      <c r="G263" s="506" t="s">
        <v>927</v>
      </c>
      <c r="H263" s="506" t="s">
        <v>457</v>
      </c>
      <c r="I263" s="506" t="s">
        <v>928</v>
      </c>
      <c r="J263" s="506" t="s">
        <v>929</v>
      </c>
      <c r="K263" s="506" t="s">
        <v>930</v>
      </c>
      <c r="L263" s="507">
        <v>316.33</v>
      </c>
      <c r="M263" s="507">
        <v>316.33</v>
      </c>
      <c r="N263" s="506">
        <v>1</v>
      </c>
      <c r="O263" s="573">
        <v>0.5</v>
      </c>
      <c r="P263" s="507"/>
      <c r="Q263" s="527">
        <v>0</v>
      </c>
      <c r="R263" s="506"/>
      <c r="S263" s="527">
        <v>0</v>
      </c>
      <c r="T263" s="573"/>
      <c r="U263" s="528">
        <v>0</v>
      </c>
    </row>
    <row r="264" spans="1:21" ht="14.4" customHeight="1" x14ac:dyDescent="0.3">
      <c r="A264" s="505">
        <v>27</v>
      </c>
      <c r="B264" s="506" t="s">
        <v>483</v>
      </c>
      <c r="C264" s="506" t="s">
        <v>489</v>
      </c>
      <c r="D264" s="571" t="s">
        <v>1785</v>
      </c>
      <c r="E264" s="572" t="s">
        <v>499</v>
      </c>
      <c r="F264" s="506" t="s">
        <v>484</v>
      </c>
      <c r="G264" s="506" t="s">
        <v>655</v>
      </c>
      <c r="H264" s="506" t="s">
        <v>457</v>
      </c>
      <c r="I264" s="506" t="s">
        <v>1071</v>
      </c>
      <c r="J264" s="506" t="s">
        <v>657</v>
      </c>
      <c r="K264" s="506" t="s">
        <v>661</v>
      </c>
      <c r="L264" s="507">
        <v>143.35</v>
      </c>
      <c r="M264" s="507">
        <v>286.7</v>
      </c>
      <c r="N264" s="506">
        <v>2</v>
      </c>
      <c r="O264" s="573">
        <v>0.5</v>
      </c>
      <c r="P264" s="507">
        <v>286.7</v>
      </c>
      <c r="Q264" s="527">
        <v>1</v>
      </c>
      <c r="R264" s="506">
        <v>2</v>
      </c>
      <c r="S264" s="527">
        <v>1</v>
      </c>
      <c r="T264" s="573">
        <v>0.5</v>
      </c>
      <c r="U264" s="528">
        <v>1</v>
      </c>
    </row>
    <row r="265" spans="1:21" ht="14.4" customHeight="1" x14ac:dyDescent="0.3">
      <c r="A265" s="505">
        <v>27</v>
      </c>
      <c r="B265" s="506" t="s">
        <v>483</v>
      </c>
      <c r="C265" s="506" t="s">
        <v>489</v>
      </c>
      <c r="D265" s="571" t="s">
        <v>1785</v>
      </c>
      <c r="E265" s="572" t="s">
        <v>499</v>
      </c>
      <c r="F265" s="506" t="s">
        <v>484</v>
      </c>
      <c r="G265" s="506" t="s">
        <v>655</v>
      </c>
      <c r="H265" s="506" t="s">
        <v>1787</v>
      </c>
      <c r="I265" s="506" t="s">
        <v>664</v>
      </c>
      <c r="J265" s="506" t="s">
        <v>660</v>
      </c>
      <c r="K265" s="506" t="s">
        <v>665</v>
      </c>
      <c r="L265" s="507">
        <v>93.18</v>
      </c>
      <c r="M265" s="507">
        <v>279.54000000000002</v>
      </c>
      <c r="N265" s="506">
        <v>3</v>
      </c>
      <c r="O265" s="573">
        <v>0.5</v>
      </c>
      <c r="P265" s="507">
        <v>279.54000000000002</v>
      </c>
      <c r="Q265" s="527">
        <v>1</v>
      </c>
      <c r="R265" s="506">
        <v>3</v>
      </c>
      <c r="S265" s="527">
        <v>1</v>
      </c>
      <c r="T265" s="573">
        <v>0.5</v>
      </c>
      <c r="U265" s="528">
        <v>1</v>
      </c>
    </row>
    <row r="266" spans="1:21" ht="14.4" customHeight="1" x14ac:dyDescent="0.3">
      <c r="A266" s="505">
        <v>27</v>
      </c>
      <c r="B266" s="506" t="s">
        <v>483</v>
      </c>
      <c r="C266" s="506" t="s">
        <v>489</v>
      </c>
      <c r="D266" s="571" t="s">
        <v>1785</v>
      </c>
      <c r="E266" s="572" t="s">
        <v>499</v>
      </c>
      <c r="F266" s="506" t="s">
        <v>484</v>
      </c>
      <c r="G266" s="506" t="s">
        <v>1072</v>
      </c>
      <c r="H266" s="506" t="s">
        <v>1787</v>
      </c>
      <c r="I266" s="506" t="s">
        <v>1073</v>
      </c>
      <c r="J266" s="506" t="s">
        <v>1074</v>
      </c>
      <c r="K266" s="506" t="s">
        <v>1075</v>
      </c>
      <c r="L266" s="507">
        <v>155.30000000000001</v>
      </c>
      <c r="M266" s="507">
        <v>155.30000000000001</v>
      </c>
      <c r="N266" s="506">
        <v>1</v>
      </c>
      <c r="O266" s="573">
        <v>0.5</v>
      </c>
      <c r="P266" s="507">
        <v>155.30000000000001</v>
      </c>
      <c r="Q266" s="527">
        <v>1</v>
      </c>
      <c r="R266" s="506">
        <v>1</v>
      </c>
      <c r="S266" s="527">
        <v>1</v>
      </c>
      <c r="T266" s="573">
        <v>0.5</v>
      </c>
      <c r="U266" s="528">
        <v>1</v>
      </c>
    </row>
    <row r="267" spans="1:21" ht="14.4" customHeight="1" x14ac:dyDescent="0.3">
      <c r="A267" s="505">
        <v>27</v>
      </c>
      <c r="B267" s="506" t="s">
        <v>483</v>
      </c>
      <c r="C267" s="506" t="s">
        <v>489</v>
      </c>
      <c r="D267" s="571" t="s">
        <v>1785</v>
      </c>
      <c r="E267" s="572" t="s">
        <v>499</v>
      </c>
      <c r="F267" s="506" t="s">
        <v>484</v>
      </c>
      <c r="G267" s="506" t="s">
        <v>670</v>
      </c>
      <c r="H267" s="506" t="s">
        <v>1787</v>
      </c>
      <c r="I267" s="506" t="s">
        <v>957</v>
      </c>
      <c r="J267" s="506" t="s">
        <v>958</v>
      </c>
      <c r="K267" s="506" t="s">
        <v>959</v>
      </c>
      <c r="L267" s="507">
        <v>79.11</v>
      </c>
      <c r="M267" s="507">
        <v>237.32999999999998</v>
      </c>
      <c r="N267" s="506">
        <v>3</v>
      </c>
      <c r="O267" s="573">
        <v>1.5</v>
      </c>
      <c r="P267" s="507">
        <v>237.32999999999998</v>
      </c>
      <c r="Q267" s="527">
        <v>1</v>
      </c>
      <c r="R267" s="506">
        <v>3</v>
      </c>
      <c r="S267" s="527">
        <v>1</v>
      </c>
      <c r="T267" s="573">
        <v>1.5</v>
      </c>
      <c r="U267" s="528">
        <v>1</v>
      </c>
    </row>
    <row r="268" spans="1:21" ht="14.4" customHeight="1" x14ac:dyDescent="0.3">
      <c r="A268" s="505">
        <v>27</v>
      </c>
      <c r="B268" s="506" t="s">
        <v>483</v>
      </c>
      <c r="C268" s="506" t="s">
        <v>489</v>
      </c>
      <c r="D268" s="571" t="s">
        <v>1785</v>
      </c>
      <c r="E268" s="572" t="s">
        <v>499</v>
      </c>
      <c r="F268" s="506" t="s">
        <v>484</v>
      </c>
      <c r="G268" s="506" t="s">
        <v>670</v>
      </c>
      <c r="H268" s="506" t="s">
        <v>457</v>
      </c>
      <c r="I268" s="506" t="s">
        <v>673</v>
      </c>
      <c r="J268" s="506" t="s">
        <v>674</v>
      </c>
      <c r="K268" s="506" t="s">
        <v>675</v>
      </c>
      <c r="L268" s="507">
        <v>36.909999999999997</v>
      </c>
      <c r="M268" s="507">
        <v>221.45999999999998</v>
      </c>
      <c r="N268" s="506">
        <v>6</v>
      </c>
      <c r="O268" s="573">
        <v>1.5</v>
      </c>
      <c r="P268" s="507">
        <v>110.72999999999999</v>
      </c>
      <c r="Q268" s="527">
        <v>0.5</v>
      </c>
      <c r="R268" s="506">
        <v>3</v>
      </c>
      <c r="S268" s="527">
        <v>0.5</v>
      </c>
      <c r="T268" s="573">
        <v>0.5</v>
      </c>
      <c r="U268" s="528">
        <v>0.33333333333333331</v>
      </c>
    </row>
    <row r="269" spans="1:21" ht="14.4" customHeight="1" x14ac:dyDescent="0.3">
      <c r="A269" s="505">
        <v>27</v>
      </c>
      <c r="B269" s="506" t="s">
        <v>483</v>
      </c>
      <c r="C269" s="506" t="s">
        <v>489</v>
      </c>
      <c r="D269" s="571" t="s">
        <v>1785</v>
      </c>
      <c r="E269" s="572" t="s">
        <v>499</v>
      </c>
      <c r="F269" s="506" t="s">
        <v>484</v>
      </c>
      <c r="G269" s="506" t="s">
        <v>676</v>
      </c>
      <c r="H269" s="506" t="s">
        <v>1787</v>
      </c>
      <c r="I269" s="506" t="s">
        <v>677</v>
      </c>
      <c r="J269" s="506" t="s">
        <v>678</v>
      </c>
      <c r="K269" s="506" t="s">
        <v>679</v>
      </c>
      <c r="L269" s="507">
        <v>102.85</v>
      </c>
      <c r="M269" s="507">
        <v>617.09999999999991</v>
      </c>
      <c r="N269" s="506">
        <v>6</v>
      </c>
      <c r="O269" s="573">
        <v>1</v>
      </c>
      <c r="P269" s="507">
        <v>308.54999999999995</v>
      </c>
      <c r="Q269" s="527">
        <v>0.5</v>
      </c>
      <c r="R269" s="506">
        <v>3</v>
      </c>
      <c r="S269" s="527">
        <v>0.5</v>
      </c>
      <c r="T269" s="573">
        <v>0.5</v>
      </c>
      <c r="U269" s="528">
        <v>0.5</v>
      </c>
    </row>
    <row r="270" spans="1:21" ht="14.4" customHeight="1" x14ac:dyDescent="0.3">
      <c r="A270" s="505">
        <v>27</v>
      </c>
      <c r="B270" s="506" t="s">
        <v>483</v>
      </c>
      <c r="C270" s="506" t="s">
        <v>489</v>
      </c>
      <c r="D270" s="571" t="s">
        <v>1785</v>
      </c>
      <c r="E270" s="572" t="s">
        <v>499</v>
      </c>
      <c r="F270" s="506" t="s">
        <v>484</v>
      </c>
      <c r="G270" s="506" t="s">
        <v>1028</v>
      </c>
      <c r="H270" s="506" t="s">
        <v>457</v>
      </c>
      <c r="I270" s="506" t="s">
        <v>1032</v>
      </c>
      <c r="J270" s="506" t="s">
        <v>1030</v>
      </c>
      <c r="K270" s="506" t="s">
        <v>1033</v>
      </c>
      <c r="L270" s="507">
        <v>55.16</v>
      </c>
      <c r="M270" s="507">
        <v>110.32</v>
      </c>
      <c r="N270" s="506">
        <v>2</v>
      </c>
      <c r="O270" s="573">
        <v>1</v>
      </c>
      <c r="P270" s="507"/>
      <c r="Q270" s="527">
        <v>0</v>
      </c>
      <c r="R270" s="506"/>
      <c r="S270" s="527">
        <v>0</v>
      </c>
      <c r="T270" s="573"/>
      <c r="U270" s="528">
        <v>0</v>
      </c>
    </row>
    <row r="271" spans="1:21" ht="14.4" customHeight="1" x14ac:dyDescent="0.3">
      <c r="A271" s="505">
        <v>27</v>
      </c>
      <c r="B271" s="506" t="s">
        <v>483</v>
      </c>
      <c r="C271" s="506" t="s">
        <v>489</v>
      </c>
      <c r="D271" s="571" t="s">
        <v>1785</v>
      </c>
      <c r="E271" s="572" t="s">
        <v>499</v>
      </c>
      <c r="F271" s="506" t="s">
        <v>484</v>
      </c>
      <c r="G271" s="506" t="s">
        <v>1076</v>
      </c>
      <c r="H271" s="506" t="s">
        <v>457</v>
      </c>
      <c r="I271" s="506" t="s">
        <v>1077</v>
      </c>
      <c r="J271" s="506" t="s">
        <v>1078</v>
      </c>
      <c r="K271" s="506" t="s">
        <v>1079</v>
      </c>
      <c r="L271" s="507">
        <v>264</v>
      </c>
      <c r="M271" s="507">
        <v>264</v>
      </c>
      <c r="N271" s="506">
        <v>1</v>
      </c>
      <c r="O271" s="573">
        <v>0.5</v>
      </c>
      <c r="P271" s="507">
        <v>264</v>
      </c>
      <c r="Q271" s="527">
        <v>1</v>
      </c>
      <c r="R271" s="506">
        <v>1</v>
      </c>
      <c r="S271" s="527">
        <v>1</v>
      </c>
      <c r="T271" s="573">
        <v>0.5</v>
      </c>
      <c r="U271" s="528">
        <v>1</v>
      </c>
    </row>
    <row r="272" spans="1:21" ht="14.4" customHeight="1" x14ac:dyDescent="0.3">
      <c r="A272" s="505">
        <v>27</v>
      </c>
      <c r="B272" s="506" t="s">
        <v>483</v>
      </c>
      <c r="C272" s="506" t="s">
        <v>489</v>
      </c>
      <c r="D272" s="571" t="s">
        <v>1785</v>
      </c>
      <c r="E272" s="572" t="s">
        <v>499</v>
      </c>
      <c r="F272" s="506" t="s">
        <v>484</v>
      </c>
      <c r="G272" s="506" t="s">
        <v>977</v>
      </c>
      <c r="H272" s="506" t="s">
        <v>457</v>
      </c>
      <c r="I272" s="506" t="s">
        <v>1026</v>
      </c>
      <c r="J272" s="506" t="s">
        <v>979</v>
      </c>
      <c r="K272" s="506" t="s">
        <v>1027</v>
      </c>
      <c r="L272" s="507">
        <v>393.94</v>
      </c>
      <c r="M272" s="507">
        <v>393.94</v>
      </c>
      <c r="N272" s="506">
        <v>1</v>
      </c>
      <c r="O272" s="573">
        <v>0.5</v>
      </c>
      <c r="P272" s="507"/>
      <c r="Q272" s="527">
        <v>0</v>
      </c>
      <c r="R272" s="506"/>
      <c r="S272" s="527">
        <v>0</v>
      </c>
      <c r="T272" s="573"/>
      <c r="U272" s="528">
        <v>0</v>
      </c>
    </row>
    <row r="273" spans="1:21" ht="14.4" customHeight="1" x14ac:dyDescent="0.3">
      <c r="A273" s="505">
        <v>27</v>
      </c>
      <c r="B273" s="506" t="s">
        <v>483</v>
      </c>
      <c r="C273" s="506" t="s">
        <v>489</v>
      </c>
      <c r="D273" s="571" t="s">
        <v>1785</v>
      </c>
      <c r="E273" s="572" t="s">
        <v>499</v>
      </c>
      <c r="F273" s="506" t="s">
        <v>484</v>
      </c>
      <c r="G273" s="506" t="s">
        <v>680</v>
      </c>
      <c r="H273" s="506" t="s">
        <v>1787</v>
      </c>
      <c r="I273" s="506" t="s">
        <v>681</v>
      </c>
      <c r="J273" s="506" t="s">
        <v>682</v>
      </c>
      <c r="K273" s="506" t="s">
        <v>683</v>
      </c>
      <c r="L273" s="507">
        <v>184.74</v>
      </c>
      <c r="M273" s="507">
        <v>184.74</v>
      </c>
      <c r="N273" s="506">
        <v>1</v>
      </c>
      <c r="O273" s="573">
        <v>1</v>
      </c>
      <c r="P273" s="507">
        <v>184.74</v>
      </c>
      <c r="Q273" s="527">
        <v>1</v>
      </c>
      <c r="R273" s="506">
        <v>1</v>
      </c>
      <c r="S273" s="527">
        <v>1</v>
      </c>
      <c r="T273" s="573">
        <v>1</v>
      </c>
      <c r="U273" s="528">
        <v>1</v>
      </c>
    </row>
    <row r="274" spans="1:21" ht="14.4" customHeight="1" x14ac:dyDescent="0.3">
      <c r="A274" s="505">
        <v>27</v>
      </c>
      <c r="B274" s="506" t="s">
        <v>483</v>
      </c>
      <c r="C274" s="506" t="s">
        <v>489</v>
      </c>
      <c r="D274" s="571" t="s">
        <v>1785</v>
      </c>
      <c r="E274" s="572" t="s">
        <v>499</v>
      </c>
      <c r="F274" s="506" t="s">
        <v>484</v>
      </c>
      <c r="G274" s="506" t="s">
        <v>1080</v>
      </c>
      <c r="H274" s="506" t="s">
        <v>1787</v>
      </c>
      <c r="I274" s="506" t="s">
        <v>1081</v>
      </c>
      <c r="J274" s="506" t="s">
        <v>1082</v>
      </c>
      <c r="K274" s="506" t="s">
        <v>1083</v>
      </c>
      <c r="L274" s="507">
        <v>0</v>
      </c>
      <c r="M274" s="507">
        <v>0</v>
      </c>
      <c r="N274" s="506">
        <v>2</v>
      </c>
      <c r="O274" s="573">
        <v>0.5</v>
      </c>
      <c r="P274" s="507">
        <v>0</v>
      </c>
      <c r="Q274" s="527"/>
      <c r="R274" s="506">
        <v>2</v>
      </c>
      <c r="S274" s="527">
        <v>1</v>
      </c>
      <c r="T274" s="573">
        <v>0.5</v>
      </c>
      <c r="U274" s="528">
        <v>1</v>
      </c>
    </row>
    <row r="275" spans="1:21" ht="14.4" customHeight="1" x14ac:dyDescent="0.3">
      <c r="A275" s="505">
        <v>27</v>
      </c>
      <c r="B275" s="506" t="s">
        <v>483</v>
      </c>
      <c r="C275" s="506" t="s">
        <v>489</v>
      </c>
      <c r="D275" s="571" t="s">
        <v>1785</v>
      </c>
      <c r="E275" s="572" t="s">
        <v>499</v>
      </c>
      <c r="F275" s="506" t="s">
        <v>484</v>
      </c>
      <c r="G275" s="506" t="s">
        <v>1080</v>
      </c>
      <c r="H275" s="506" t="s">
        <v>457</v>
      </c>
      <c r="I275" s="506" t="s">
        <v>1084</v>
      </c>
      <c r="J275" s="506" t="s">
        <v>1085</v>
      </c>
      <c r="K275" s="506" t="s">
        <v>1086</v>
      </c>
      <c r="L275" s="507">
        <v>0</v>
      </c>
      <c r="M275" s="507">
        <v>0</v>
      </c>
      <c r="N275" s="506">
        <v>2</v>
      </c>
      <c r="O275" s="573">
        <v>1</v>
      </c>
      <c r="P275" s="507">
        <v>0</v>
      </c>
      <c r="Q275" s="527"/>
      <c r="R275" s="506">
        <v>2</v>
      </c>
      <c r="S275" s="527">
        <v>1</v>
      </c>
      <c r="T275" s="573">
        <v>1</v>
      </c>
      <c r="U275" s="528">
        <v>1</v>
      </c>
    </row>
    <row r="276" spans="1:21" ht="14.4" customHeight="1" x14ac:dyDescent="0.3">
      <c r="A276" s="505">
        <v>27</v>
      </c>
      <c r="B276" s="506" t="s">
        <v>483</v>
      </c>
      <c r="C276" s="506" t="s">
        <v>489</v>
      </c>
      <c r="D276" s="571" t="s">
        <v>1785</v>
      </c>
      <c r="E276" s="572" t="s">
        <v>499</v>
      </c>
      <c r="F276" s="506" t="s">
        <v>484</v>
      </c>
      <c r="G276" s="506" t="s">
        <v>513</v>
      </c>
      <c r="H276" s="506" t="s">
        <v>1787</v>
      </c>
      <c r="I276" s="506" t="s">
        <v>684</v>
      </c>
      <c r="J276" s="506" t="s">
        <v>515</v>
      </c>
      <c r="K276" s="506" t="s">
        <v>685</v>
      </c>
      <c r="L276" s="507">
        <v>109.17</v>
      </c>
      <c r="M276" s="507">
        <v>109.17</v>
      </c>
      <c r="N276" s="506">
        <v>1</v>
      </c>
      <c r="O276" s="573">
        <v>1</v>
      </c>
      <c r="P276" s="507">
        <v>109.17</v>
      </c>
      <c r="Q276" s="527">
        <v>1</v>
      </c>
      <c r="R276" s="506">
        <v>1</v>
      </c>
      <c r="S276" s="527">
        <v>1</v>
      </c>
      <c r="T276" s="573">
        <v>1</v>
      </c>
      <c r="U276" s="528">
        <v>1</v>
      </c>
    </row>
    <row r="277" spans="1:21" ht="14.4" customHeight="1" x14ac:dyDescent="0.3">
      <c r="A277" s="505">
        <v>27</v>
      </c>
      <c r="B277" s="506" t="s">
        <v>483</v>
      </c>
      <c r="C277" s="506" t="s">
        <v>489</v>
      </c>
      <c r="D277" s="571" t="s">
        <v>1785</v>
      </c>
      <c r="E277" s="572" t="s">
        <v>499</v>
      </c>
      <c r="F277" s="506" t="s">
        <v>484</v>
      </c>
      <c r="G277" s="506" t="s">
        <v>513</v>
      </c>
      <c r="H277" s="506" t="s">
        <v>1787</v>
      </c>
      <c r="I277" s="506" t="s">
        <v>514</v>
      </c>
      <c r="J277" s="506" t="s">
        <v>515</v>
      </c>
      <c r="K277" s="506" t="s">
        <v>516</v>
      </c>
      <c r="L277" s="507">
        <v>327.49</v>
      </c>
      <c r="M277" s="507">
        <v>982.47</v>
      </c>
      <c r="N277" s="506">
        <v>3</v>
      </c>
      <c r="O277" s="573">
        <v>2</v>
      </c>
      <c r="P277" s="507">
        <v>982.47</v>
      </c>
      <c r="Q277" s="527">
        <v>1</v>
      </c>
      <c r="R277" s="506">
        <v>3</v>
      </c>
      <c r="S277" s="527">
        <v>1</v>
      </c>
      <c r="T277" s="573">
        <v>2</v>
      </c>
      <c r="U277" s="528">
        <v>1</v>
      </c>
    </row>
    <row r="278" spans="1:21" ht="14.4" customHeight="1" x14ac:dyDescent="0.3">
      <c r="A278" s="505">
        <v>27</v>
      </c>
      <c r="B278" s="506" t="s">
        <v>483</v>
      </c>
      <c r="C278" s="506" t="s">
        <v>489</v>
      </c>
      <c r="D278" s="571" t="s">
        <v>1785</v>
      </c>
      <c r="E278" s="572" t="s">
        <v>499</v>
      </c>
      <c r="F278" s="506" t="s">
        <v>484</v>
      </c>
      <c r="G278" s="506" t="s">
        <v>555</v>
      </c>
      <c r="H278" s="506" t="s">
        <v>457</v>
      </c>
      <c r="I278" s="506" t="s">
        <v>556</v>
      </c>
      <c r="J278" s="506" t="s">
        <v>557</v>
      </c>
      <c r="K278" s="506" t="s">
        <v>558</v>
      </c>
      <c r="L278" s="507">
        <v>107.27</v>
      </c>
      <c r="M278" s="507">
        <v>321.81</v>
      </c>
      <c r="N278" s="506">
        <v>3</v>
      </c>
      <c r="O278" s="573">
        <v>1</v>
      </c>
      <c r="P278" s="507">
        <v>321.81</v>
      </c>
      <c r="Q278" s="527">
        <v>1</v>
      </c>
      <c r="R278" s="506">
        <v>3</v>
      </c>
      <c r="S278" s="527">
        <v>1</v>
      </c>
      <c r="T278" s="573">
        <v>1</v>
      </c>
      <c r="U278" s="528">
        <v>1</v>
      </c>
    </row>
    <row r="279" spans="1:21" ht="14.4" customHeight="1" x14ac:dyDescent="0.3">
      <c r="A279" s="505">
        <v>27</v>
      </c>
      <c r="B279" s="506" t="s">
        <v>483</v>
      </c>
      <c r="C279" s="506" t="s">
        <v>489</v>
      </c>
      <c r="D279" s="571" t="s">
        <v>1785</v>
      </c>
      <c r="E279" s="572" t="s">
        <v>503</v>
      </c>
      <c r="F279" s="506" t="s">
        <v>484</v>
      </c>
      <c r="G279" s="506" t="s">
        <v>571</v>
      </c>
      <c r="H279" s="506" t="s">
        <v>457</v>
      </c>
      <c r="I279" s="506" t="s">
        <v>712</v>
      </c>
      <c r="J279" s="506" t="s">
        <v>573</v>
      </c>
      <c r="K279" s="506" t="s">
        <v>713</v>
      </c>
      <c r="L279" s="507">
        <v>196.2</v>
      </c>
      <c r="M279" s="507">
        <v>196.2</v>
      </c>
      <c r="N279" s="506">
        <v>1</v>
      </c>
      <c r="O279" s="573">
        <v>0.5</v>
      </c>
      <c r="P279" s="507">
        <v>196.2</v>
      </c>
      <c r="Q279" s="527">
        <v>1</v>
      </c>
      <c r="R279" s="506">
        <v>1</v>
      </c>
      <c r="S279" s="527">
        <v>1</v>
      </c>
      <c r="T279" s="573">
        <v>0.5</v>
      </c>
      <c r="U279" s="528">
        <v>1</v>
      </c>
    </row>
    <row r="280" spans="1:21" ht="14.4" customHeight="1" x14ac:dyDescent="0.3">
      <c r="A280" s="505">
        <v>27</v>
      </c>
      <c r="B280" s="506" t="s">
        <v>483</v>
      </c>
      <c r="C280" s="506" t="s">
        <v>489</v>
      </c>
      <c r="D280" s="571" t="s">
        <v>1785</v>
      </c>
      <c r="E280" s="572" t="s">
        <v>503</v>
      </c>
      <c r="F280" s="506" t="s">
        <v>484</v>
      </c>
      <c r="G280" s="506" t="s">
        <v>603</v>
      </c>
      <c r="H280" s="506" t="s">
        <v>457</v>
      </c>
      <c r="I280" s="506" t="s">
        <v>604</v>
      </c>
      <c r="J280" s="506" t="s">
        <v>605</v>
      </c>
      <c r="K280" s="506" t="s">
        <v>606</v>
      </c>
      <c r="L280" s="507">
        <v>164.01</v>
      </c>
      <c r="M280" s="507">
        <v>164.01</v>
      </c>
      <c r="N280" s="506">
        <v>1</v>
      </c>
      <c r="O280" s="573">
        <v>0.5</v>
      </c>
      <c r="P280" s="507"/>
      <c r="Q280" s="527">
        <v>0</v>
      </c>
      <c r="R280" s="506"/>
      <c r="S280" s="527">
        <v>0</v>
      </c>
      <c r="T280" s="573"/>
      <c r="U280" s="528">
        <v>0</v>
      </c>
    </row>
    <row r="281" spans="1:21" ht="14.4" customHeight="1" x14ac:dyDescent="0.3">
      <c r="A281" s="505">
        <v>27</v>
      </c>
      <c r="B281" s="506" t="s">
        <v>483</v>
      </c>
      <c r="C281" s="506" t="s">
        <v>489</v>
      </c>
      <c r="D281" s="571" t="s">
        <v>1785</v>
      </c>
      <c r="E281" s="572" t="s">
        <v>503</v>
      </c>
      <c r="F281" s="506" t="s">
        <v>484</v>
      </c>
      <c r="G281" s="506" t="s">
        <v>603</v>
      </c>
      <c r="H281" s="506" t="s">
        <v>457</v>
      </c>
      <c r="I281" s="506" t="s">
        <v>823</v>
      </c>
      <c r="J281" s="506" t="s">
        <v>605</v>
      </c>
      <c r="K281" s="506" t="s">
        <v>824</v>
      </c>
      <c r="L281" s="507">
        <v>49.2</v>
      </c>
      <c r="M281" s="507">
        <v>147.60000000000002</v>
      </c>
      <c r="N281" s="506">
        <v>3</v>
      </c>
      <c r="O281" s="573">
        <v>0.5</v>
      </c>
      <c r="P281" s="507"/>
      <c r="Q281" s="527">
        <v>0</v>
      </c>
      <c r="R281" s="506"/>
      <c r="S281" s="527">
        <v>0</v>
      </c>
      <c r="T281" s="573"/>
      <c r="U281" s="528">
        <v>0</v>
      </c>
    </row>
    <row r="282" spans="1:21" ht="14.4" customHeight="1" x14ac:dyDescent="0.3">
      <c r="A282" s="505">
        <v>27</v>
      </c>
      <c r="B282" s="506" t="s">
        <v>483</v>
      </c>
      <c r="C282" s="506" t="s">
        <v>489</v>
      </c>
      <c r="D282" s="571" t="s">
        <v>1785</v>
      </c>
      <c r="E282" s="572" t="s">
        <v>503</v>
      </c>
      <c r="F282" s="506" t="s">
        <v>484</v>
      </c>
      <c r="G282" s="506" t="s">
        <v>895</v>
      </c>
      <c r="H282" s="506" t="s">
        <v>457</v>
      </c>
      <c r="I282" s="506" t="s">
        <v>1064</v>
      </c>
      <c r="J282" s="506" t="s">
        <v>902</v>
      </c>
      <c r="K282" s="506" t="s">
        <v>903</v>
      </c>
      <c r="L282" s="507">
        <v>103.67</v>
      </c>
      <c r="M282" s="507">
        <v>103.67</v>
      </c>
      <c r="N282" s="506">
        <v>1</v>
      </c>
      <c r="O282" s="573">
        <v>1</v>
      </c>
      <c r="P282" s="507"/>
      <c r="Q282" s="527">
        <v>0</v>
      </c>
      <c r="R282" s="506"/>
      <c r="S282" s="527">
        <v>0</v>
      </c>
      <c r="T282" s="573"/>
      <c r="U282" s="528">
        <v>0</v>
      </c>
    </row>
    <row r="283" spans="1:21" ht="14.4" customHeight="1" x14ac:dyDescent="0.3">
      <c r="A283" s="505">
        <v>27</v>
      </c>
      <c r="B283" s="506" t="s">
        <v>483</v>
      </c>
      <c r="C283" s="506" t="s">
        <v>489</v>
      </c>
      <c r="D283" s="571" t="s">
        <v>1785</v>
      </c>
      <c r="E283" s="572" t="s">
        <v>503</v>
      </c>
      <c r="F283" s="506" t="s">
        <v>484</v>
      </c>
      <c r="G283" s="506" t="s">
        <v>509</v>
      </c>
      <c r="H283" s="506" t="s">
        <v>1787</v>
      </c>
      <c r="I283" s="506" t="s">
        <v>510</v>
      </c>
      <c r="J283" s="506" t="s">
        <v>511</v>
      </c>
      <c r="K283" s="506" t="s">
        <v>512</v>
      </c>
      <c r="L283" s="507">
        <v>352.37</v>
      </c>
      <c r="M283" s="507">
        <v>352.37</v>
      </c>
      <c r="N283" s="506">
        <v>1</v>
      </c>
      <c r="O283" s="573">
        <v>0.5</v>
      </c>
      <c r="P283" s="507"/>
      <c r="Q283" s="527">
        <v>0</v>
      </c>
      <c r="R283" s="506"/>
      <c r="S283" s="527">
        <v>0</v>
      </c>
      <c r="T283" s="573"/>
      <c r="U283" s="528">
        <v>0</v>
      </c>
    </row>
    <row r="284" spans="1:21" ht="14.4" customHeight="1" x14ac:dyDescent="0.3">
      <c r="A284" s="505">
        <v>27</v>
      </c>
      <c r="B284" s="506" t="s">
        <v>483</v>
      </c>
      <c r="C284" s="506" t="s">
        <v>489</v>
      </c>
      <c r="D284" s="571" t="s">
        <v>1785</v>
      </c>
      <c r="E284" s="572" t="s">
        <v>503</v>
      </c>
      <c r="F284" s="506" t="s">
        <v>484</v>
      </c>
      <c r="G284" s="506" t="s">
        <v>676</v>
      </c>
      <c r="H284" s="506" t="s">
        <v>1787</v>
      </c>
      <c r="I284" s="506" t="s">
        <v>677</v>
      </c>
      <c r="J284" s="506" t="s">
        <v>678</v>
      </c>
      <c r="K284" s="506" t="s">
        <v>679</v>
      </c>
      <c r="L284" s="507">
        <v>102.85</v>
      </c>
      <c r="M284" s="507">
        <v>308.54999999999995</v>
      </c>
      <c r="N284" s="506">
        <v>3</v>
      </c>
      <c r="O284" s="573">
        <v>0.5</v>
      </c>
      <c r="P284" s="507"/>
      <c r="Q284" s="527">
        <v>0</v>
      </c>
      <c r="R284" s="506"/>
      <c r="S284" s="527">
        <v>0</v>
      </c>
      <c r="T284" s="573"/>
      <c r="U284" s="528">
        <v>0</v>
      </c>
    </row>
    <row r="285" spans="1:21" ht="14.4" customHeight="1" x14ac:dyDescent="0.3">
      <c r="A285" s="505">
        <v>27</v>
      </c>
      <c r="B285" s="506" t="s">
        <v>483</v>
      </c>
      <c r="C285" s="506" t="s">
        <v>489</v>
      </c>
      <c r="D285" s="571" t="s">
        <v>1785</v>
      </c>
      <c r="E285" s="572" t="s">
        <v>503</v>
      </c>
      <c r="F285" s="506" t="s">
        <v>484</v>
      </c>
      <c r="G285" s="506" t="s">
        <v>555</v>
      </c>
      <c r="H285" s="506" t="s">
        <v>457</v>
      </c>
      <c r="I285" s="506" t="s">
        <v>556</v>
      </c>
      <c r="J285" s="506" t="s">
        <v>557</v>
      </c>
      <c r="K285" s="506" t="s">
        <v>558</v>
      </c>
      <c r="L285" s="507">
        <v>107.27</v>
      </c>
      <c r="M285" s="507">
        <v>107.27</v>
      </c>
      <c r="N285" s="506">
        <v>1</v>
      </c>
      <c r="O285" s="573">
        <v>0.5</v>
      </c>
      <c r="P285" s="507">
        <v>107.27</v>
      </c>
      <c r="Q285" s="527">
        <v>1</v>
      </c>
      <c r="R285" s="506">
        <v>1</v>
      </c>
      <c r="S285" s="527">
        <v>1</v>
      </c>
      <c r="T285" s="573">
        <v>0.5</v>
      </c>
      <c r="U285" s="528">
        <v>1</v>
      </c>
    </row>
    <row r="286" spans="1:21" ht="14.4" customHeight="1" x14ac:dyDescent="0.3">
      <c r="A286" s="505">
        <v>27</v>
      </c>
      <c r="B286" s="506" t="s">
        <v>483</v>
      </c>
      <c r="C286" s="506" t="s">
        <v>491</v>
      </c>
      <c r="D286" s="571" t="s">
        <v>1786</v>
      </c>
      <c r="E286" s="572" t="s">
        <v>497</v>
      </c>
      <c r="F286" s="506" t="s">
        <v>484</v>
      </c>
      <c r="G286" s="506" t="s">
        <v>563</v>
      </c>
      <c r="H286" s="506" t="s">
        <v>457</v>
      </c>
      <c r="I286" s="506" t="s">
        <v>690</v>
      </c>
      <c r="J286" s="506" t="s">
        <v>691</v>
      </c>
      <c r="K286" s="506" t="s">
        <v>566</v>
      </c>
      <c r="L286" s="507">
        <v>35.11</v>
      </c>
      <c r="M286" s="507">
        <v>140.44</v>
      </c>
      <c r="N286" s="506">
        <v>4</v>
      </c>
      <c r="O286" s="573">
        <v>1</v>
      </c>
      <c r="P286" s="507"/>
      <c r="Q286" s="527">
        <v>0</v>
      </c>
      <c r="R286" s="506"/>
      <c r="S286" s="527">
        <v>0</v>
      </c>
      <c r="T286" s="573"/>
      <c r="U286" s="528">
        <v>0</v>
      </c>
    </row>
    <row r="287" spans="1:21" ht="14.4" customHeight="1" x14ac:dyDescent="0.3">
      <c r="A287" s="505">
        <v>27</v>
      </c>
      <c r="B287" s="506" t="s">
        <v>483</v>
      </c>
      <c r="C287" s="506" t="s">
        <v>491</v>
      </c>
      <c r="D287" s="571" t="s">
        <v>1786</v>
      </c>
      <c r="E287" s="572" t="s">
        <v>497</v>
      </c>
      <c r="F287" s="506" t="s">
        <v>484</v>
      </c>
      <c r="G287" s="506" t="s">
        <v>563</v>
      </c>
      <c r="H287" s="506" t="s">
        <v>457</v>
      </c>
      <c r="I287" s="506" t="s">
        <v>564</v>
      </c>
      <c r="J287" s="506" t="s">
        <v>565</v>
      </c>
      <c r="K287" s="506" t="s">
        <v>566</v>
      </c>
      <c r="L287" s="507">
        <v>35.11</v>
      </c>
      <c r="M287" s="507">
        <v>105.33</v>
      </c>
      <c r="N287" s="506">
        <v>3</v>
      </c>
      <c r="O287" s="573">
        <v>0.5</v>
      </c>
      <c r="P287" s="507">
        <v>105.33</v>
      </c>
      <c r="Q287" s="527">
        <v>1</v>
      </c>
      <c r="R287" s="506">
        <v>3</v>
      </c>
      <c r="S287" s="527">
        <v>1</v>
      </c>
      <c r="T287" s="573">
        <v>0.5</v>
      </c>
      <c r="U287" s="528">
        <v>1</v>
      </c>
    </row>
    <row r="288" spans="1:21" ht="14.4" customHeight="1" x14ac:dyDescent="0.3">
      <c r="A288" s="505">
        <v>27</v>
      </c>
      <c r="B288" s="506" t="s">
        <v>483</v>
      </c>
      <c r="C288" s="506" t="s">
        <v>491</v>
      </c>
      <c r="D288" s="571" t="s">
        <v>1786</v>
      </c>
      <c r="E288" s="572" t="s">
        <v>497</v>
      </c>
      <c r="F288" s="506" t="s">
        <v>484</v>
      </c>
      <c r="G288" s="506" t="s">
        <v>692</v>
      </c>
      <c r="H288" s="506" t="s">
        <v>457</v>
      </c>
      <c r="I288" s="506" t="s">
        <v>1087</v>
      </c>
      <c r="J288" s="506" t="s">
        <v>1088</v>
      </c>
      <c r="K288" s="506" t="s">
        <v>621</v>
      </c>
      <c r="L288" s="507">
        <v>72.55</v>
      </c>
      <c r="M288" s="507">
        <v>217.64999999999998</v>
      </c>
      <c r="N288" s="506">
        <v>3</v>
      </c>
      <c r="O288" s="573">
        <v>2</v>
      </c>
      <c r="P288" s="507">
        <v>145.1</v>
      </c>
      <c r="Q288" s="527">
        <v>0.66666666666666674</v>
      </c>
      <c r="R288" s="506">
        <v>2</v>
      </c>
      <c r="S288" s="527">
        <v>0.66666666666666663</v>
      </c>
      <c r="T288" s="573">
        <v>1.5</v>
      </c>
      <c r="U288" s="528">
        <v>0.75</v>
      </c>
    </row>
    <row r="289" spans="1:21" ht="14.4" customHeight="1" x14ac:dyDescent="0.3">
      <c r="A289" s="505">
        <v>27</v>
      </c>
      <c r="B289" s="506" t="s">
        <v>483</v>
      </c>
      <c r="C289" s="506" t="s">
        <v>491</v>
      </c>
      <c r="D289" s="571" t="s">
        <v>1786</v>
      </c>
      <c r="E289" s="572" t="s">
        <v>497</v>
      </c>
      <c r="F289" s="506" t="s">
        <v>484</v>
      </c>
      <c r="G289" s="506" t="s">
        <v>692</v>
      </c>
      <c r="H289" s="506" t="s">
        <v>457</v>
      </c>
      <c r="I289" s="506" t="s">
        <v>1089</v>
      </c>
      <c r="J289" s="506" t="s">
        <v>694</v>
      </c>
      <c r="K289" s="506" t="s">
        <v>701</v>
      </c>
      <c r="L289" s="507">
        <v>65.28</v>
      </c>
      <c r="M289" s="507">
        <v>195.84</v>
      </c>
      <c r="N289" s="506">
        <v>3</v>
      </c>
      <c r="O289" s="573">
        <v>0.5</v>
      </c>
      <c r="P289" s="507"/>
      <c r="Q289" s="527">
        <v>0</v>
      </c>
      <c r="R289" s="506"/>
      <c r="S289" s="527">
        <v>0</v>
      </c>
      <c r="T289" s="573"/>
      <c r="U289" s="528">
        <v>0</v>
      </c>
    </row>
    <row r="290" spans="1:21" ht="14.4" customHeight="1" x14ac:dyDescent="0.3">
      <c r="A290" s="505">
        <v>27</v>
      </c>
      <c r="B290" s="506" t="s">
        <v>483</v>
      </c>
      <c r="C290" s="506" t="s">
        <v>491</v>
      </c>
      <c r="D290" s="571" t="s">
        <v>1786</v>
      </c>
      <c r="E290" s="572" t="s">
        <v>497</v>
      </c>
      <c r="F290" s="506" t="s">
        <v>484</v>
      </c>
      <c r="G290" s="506" t="s">
        <v>692</v>
      </c>
      <c r="H290" s="506" t="s">
        <v>457</v>
      </c>
      <c r="I290" s="506" t="s">
        <v>1090</v>
      </c>
      <c r="J290" s="506" t="s">
        <v>694</v>
      </c>
      <c r="K290" s="506" t="s">
        <v>695</v>
      </c>
      <c r="L290" s="507">
        <v>36.270000000000003</v>
      </c>
      <c r="M290" s="507">
        <v>253.89000000000001</v>
      </c>
      <c r="N290" s="506">
        <v>7</v>
      </c>
      <c r="O290" s="573">
        <v>2</v>
      </c>
      <c r="P290" s="507">
        <v>217.62</v>
      </c>
      <c r="Q290" s="527">
        <v>0.8571428571428571</v>
      </c>
      <c r="R290" s="506">
        <v>6</v>
      </c>
      <c r="S290" s="527">
        <v>0.8571428571428571</v>
      </c>
      <c r="T290" s="573">
        <v>1.5</v>
      </c>
      <c r="U290" s="528">
        <v>0.75</v>
      </c>
    </row>
    <row r="291" spans="1:21" ht="14.4" customHeight="1" x14ac:dyDescent="0.3">
      <c r="A291" s="505">
        <v>27</v>
      </c>
      <c r="B291" s="506" t="s">
        <v>483</v>
      </c>
      <c r="C291" s="506" t="s">
        <v>491</v>
      </c>
      <c r="D291" s="571" t="s">
        <v>1786</v>
      </c>
      <c r="E291" s="572" t="s">
        <v>497</v>
      </c>
      <c r="F291" s="506" t="s">
        <v>484</v>
      </c>
      <c r="G291" s="506" t="s">
        <v>692</v>
      </c>
      <c r="H291" s="506" t="s">
        <v>457</v>
      </c>
      <c r="I291" s="506" t="s">
        <v>693</v>
      </c>
      <c r="J291" s="506" t="s">
        <v>694</v>
      </c>
      <c r="K291" s="506" t="s">
        <v>695</v>
      </c>
      <c r="L291" s="507">
        <v>36.270000000000003</v>
      </c>
      <c r="M291" s="507">
        <v>72.540000000000006</v>
      </c>
      <c r="N291" s="506">
        <v>2</v>
      </c>
      <c r="O291" s="573">
        <v>0.5</v>
      </c>
      <c r="P291" s="507">
        <v>72.540000000000006</v>
      </c>
      <c r="Q291" s="527">
        <v>1</v>
      </c>
      <c r="R291" s="506">
        <v>2</v>
      </c>
      <c r="S291" s="527">
        <v>1</v>
      </c>
      <c r="T291" s="573">
        <v>0.5</v>
      </c>
      <c r="U291" s="528">
        <v>1</v>
      </c>
    </row>
    <row r="292" spans="1:21" ht="14.4" customHeight="1" x14ac:dyDescent="0.3">
      <c r="A292" s="505">
        <v>27</v>
      </c>
      <c r="B292" s="506" t="s">
        <v>483</v>
      </c>
      <c r="C292" s="506" t="s">
        <v>491</v>
      </c>
      <c r="D292" s="571" t="s">
        <v>1786</v>
      </c>
      <c r="E292" s="572" t="s">
        <v>497</v>
      </c>
      <c r="F292" s="506" t="s">
        <v>484</v>
      </c>
      <c r="G292" s="506" t="s">
        <v>692</v>
      </c>
      <c r="H292" s="506" t="s">
        <v>457</v>
      </c>
      <c r="I292" s="506" t="s">
        <v>1091</v>
      </c>
      <c r="J292" s="506" t="s">
        <v>694</v>
      </c>
      <c r="K292" s="506" t="s">
        <v>1092</v>
      </c>
      <c r="L292" s="507">
        <v>121.75</v>
      </c>
      <c r="M292" s="507">
        <v>121.75</v>
      </c>
      <c r="N292" s="506">
        <v>1</v>
      </c>
      <c r="O292" s="573">
        <v>0.5</v>
      </c>
      <c r="P292" s="507">
        <v>121.75</v>
      </c>
      <c r="Q292" s="527">
        <v>1</v>
      </c>
      <c r="R292" s="506">
        <v>1</v>
      </c>
      <c r="S292" s="527">
        <v>1</v>
      </c>
      <c r="T292" s="573">
        <v>0.5</v>
      </c>
      <c r="U292" s="528">
        <v>1</v>
      </c>
    </row>
    <row r="293" spans="1:21" ht="14.4" customHeight="1" x14ac:dyDescent="0.3">
      <c r="A293" s="505">
        <v>27</v>
      </c>
      <c r="B293" s="506" t="s">
        <v>483</v>
      </c>
      <c r="C293" s="506" t="s">
        <v>491</v>
      </c>
      <c r="D293" s="571" t="s">
        <v>1786</v>
      </c>
      <c r="E293" s="572" t="s">
        <v>497</v>
      </c>
      <c r="F293" s="506" t="s">
        <v>484</v>
      </c>
      <c r="G293" s="506" t="s">
        <v>692</v>
      </c>
      <c r="H293" s="506" t="s">
        <v>457</v>
      </c>
      <c r="I293" s="506" t="s">
        <v>1093</v>
      </c>
      <c r="J293" s="506" t="s">
        <v>1094</v>
      </c>
      <c r="K293" s="506" t="s">
        <v>695</v>
      </c>
      <c r="L293" s="507">
        <v>36.270000000000003</v>
      </c>
      <c r="M293" s="507">
        <v>36.270000000000003</v>
      </c>
      <c r="N293" s="506">
        <v>1</v>
      </c>
      <c r="O293" s="573">
        <v>0.5</v>
      </c>
      <c r="P293" s="507"/>
      <c r="Q293" s="527">
        <v>0</v>
      </c>
      <c r="R293" s="506"/>
      <c r="S293" s="527">
        <v>0</v>
      </c>
      <c r="T293" s="573"/>
      <c r="U293" s="528">
        <v>0</v>
      </c>
    </row>
    <row r="294" spans="1:21" ht="14.4" customHeight="1" x14ac:dyDescent="0.3">
      <c r="A294" s="505">
        <v>27</v>
      </c>
      <c r="B294" s="506" t="s">
        <v>483</v>
      </c>
      <c r="C294" s="506" t="s">
        <v>491</v>
      </c>
      <c r="D294" s="571" t="s">
        <v>1786</v>
      </c>
      <c r="E294" s="572" t="s">
        <v>497</v>
      </c>
      <c r="F294" s="506" t="s">
        <v>484</v>
      </c>
      <c r="G294" s="506" t="s">
        <v>692</v>
      </c>
      <c r="H294" s="506" t="s">
        <v>1787</v>
      </c>
      <c r="I294" s="506" t="s">
        <v>696</v>
      </c>
      <c r="J294" s="506" t="s">
        <v>697</v>
      </c>
      <c r="K294" s="506" t="s">
        <v>621</v>
      </c>
      <c r="L294" s="507">
        <v>72.55</v>
      </c>
      <c r="M294" s="507">
        <v>290.2</v>
      </c>
      <c r="N294" s="506">
        <v>4</v>
      </c>
      <c r="O294" s="573">
        <v>2</v>
      </c>
      <c r="P294" s="507">
        <v>72.55</v>
      </c>
      <c r="Q294" s="527">
        <v>0.25</v>
      </c>
      <c r="R294" s="506">
        <v>1</v>
      </c>
      <c r="S294" s="527">
        <v>0.25</v>
      </c>
      <c r="T294" s="573">
        <v>0.5</v>
      </c>
      <c r="U294" s="528">
        <v>0.25</v>
      </c>
    </row>
    <row r="295" spans="1:21" ht="14.4" customHeight="1" x14ac:dyDescent="0.3">
      <c r="A295" s="505">
        <v>27</v>
      </c>
      <c r="B295" s="506" t="s">
        <v>483</v>
      </c>
      <c r="C295" s="506" t="s">
        <v>491</v>
      </c>
      <c r="D295" s="571" t="s">
        <v>1786</v>
      </c>
      <c r="E295" s="572" t="s">
        <v>497</v>
      </c>
      <c r="F295" s="506" t="s">
        <v>484</v>
      </c>
      <c r="G295" s="506" t="s">
        <v>1095</v>
      </c>
      <c r="H295" s="506" t="s">
        <v>1787</v>
      </c>
      <c r="I295" s="506" t="s">
        <v>1096</v>
      </c>
      <c r="J295" s="506" t="s">
        <v>1097</v>
      </c>
      <c r="K295" s="506" t="s">
        <v>1098</v>
      </c>
      <c r="L295" s="507">
        <v>80.010000000000005</v>
      </c>
      <c r="M295" s="507">
        <v>1280.1600000000003</v>
      </c>
      <c r="N295" s="506">
        <v>16</v>
      </c>
      <c r="O295" s="573">
        <v>3</v>
      </c>
      <c r="P295" s="507">
        <v>720.09000000000015</v>
      </c>
      <c r="Q295" s="527">
        <v>0.5625</v>
      </c>
      <c r="R295" s="506">
        <v>9</v>
      </c>
      <c r="S295" s="527">
        <v>0.5625</v>
      </c>
      <c r="T295" s="573">
        <v>1.5</v>
      </c>
      <c r="U295" s="528">
        <v>0.5</v>
      </c>
    </row>
    <row r="296" spans="1:21" ht="14.4" customHeight="1" x14ac:dyDescent="0.3">
      <c r="A296" s="505">
        <v>27</v>
      </c>
      <c r="B296" s="506" t="s">
        <v>483</v>
      </c>
      <c r="C296" s="506" t="s">
        <v>491</v>
      </c>
      <c r="D296" s="571" t="s">
        <v>1786</v>
      </c>
      <c r="E296" s="572" t="s">
        <v>497</v>
      </c>
      <c r="F296" s="506" t="s">
        <v>484</v>
      </c>
      <c r="G296" s="506" t="s">
        <v>1095</v>
      </c>
      <c r="H296" s="506" t="s">
        <v>1787</v>
      </c>
      <c r="I296" s="506" t="s">
        <v>1099</v>
      </c>
      <c r="J296" s="506" t="s">
        <v>1097</v>
      </c>
      <c r="K296" s="506" t="s">
        <v>1100</v>
      </c>
      <c r="L296" s="507">
        <v>160.03</v>
      </c>
      <c r="M296" s="507">
        <v>480.09000000000003</v>
      </c>
      <c r="N296" s="506">
        <v>3</v>
      </c>
      <c r="O296" s="573">
        <v>2</v>
      </c>
      <c r="P296" s="507">
        <v>320.06</v>
      </c>
      <c r="Q296" s="527">
        <v>0.66666666666666663</v>
      </c>
      <c r="R296" s="506">
        <v>2</v>
      </c>
      <c r="S296" s="527">
        <v>0.66666666666666663</v>
      </c>
      <c r="T296" s="573">
        <v>1</v>
      </c>
      <c r="U296" s="528">
        <v>0.5</v>
      </c>
    </row>
    <row r="297" spans="1:21" ht="14.4" customHeight="1" x14ac:dyDescent="0.3">
      <c r="A297" s="505">
        <v>27</v>
      </c>
      <c r="B297" s="506" t="s">
        <v>483</v>
      </c>
      <c r="C297" s="506" t="s">
        <v>491</v>
      </c>
      <c r="D297" s="571" t="s">
        <v>1786</v>
      </c>
      <c r="E297" s="572" t="s">
        <v>497</v>
      </c>
      <c r="F297" s="506" t="s">
        <v>484</v>
      </c>
      <c r="G297" s="506" t="s">
        <v>1095</v>
      </c>
      <c r="H297" s="506" t="s">
        <v>457</v>
      </c>
      <c r="I297" s="506" t="s">
        <v>1101</v>
      </c>
      <c r="J297" s="506" t="s">
        <v>1102</v>
      </c>
      <c r="K297" s="506" t="s">
        <v>1098</v>
      </c>
      <c r="L297" s="507">
        <v>80.010000000000005</v>
      </c>
      <c r="M297" s="507">
        <v>240.03000000000003</v>
      </c>
      <c r="N297" s="506">
        <v>3</v>
      </c>
      <c r="O297" s="573">
        <v>0.5</v>
      </c>
      <c r="P297" s="507"/>
      <c r="Q297" s="527">
        <v>0</v>
      </c>
      <c r="R297" s="506"/>
      <c r="S297" s="527">
        <v>0</v>
      </c>
      <c r="T297" s="573"/>
      <c r="U297" s="528">
        <v>0</v>
      </c>
    </row>
    <row r="298" spans="1:21" ht="14.4" customHeight="1" x14ac:dyDescent="0.3">
      <c r="A298" s="505">
        <v>27</v>
      </c>
      <c r="B298" s="506" t="s">
        <v>483</v>
      </c>
      <c r="C298" s="506" t="s">
        <v>491</v>
      </c>
      <c r="D298" s="571" t="s">
        <v>1786</v>
      </c>
      <c r="E298" s="572" t="s">
        <v>497</v>
      </c>
      <c r="F298" s="506" t="s">
        <v>484</v>
      </c>
      <c r="G298" s="506" t="s">
        <v>567</v>
      </c>
      <c r="H298" s="506" t="s">
        <v>1787</v>
      </c>
      <c r="I298" s="506" t="s">
        <v>702</v>
      </c>
      <c r="J298" s="506" t="s">
        <v>569</v>
      </c>
      <c r="K298" s="506" t="s">
        <v>703</v>
      </c>
      <c r="L298" s="507">
        <v>93.27</v>
      </c>
      <c r="M298" s="507">
        <v>1119.24</v>
      </c>
      <c r="N298" s="506">
        <v>12</v>
      </c>
      <c r="O298" s="573">
        <v>6.5</v>
      </c>
      <c r="P298" s="507">
        <v>279.81</v>
      </c>
      <c r="Q298" s="527">
        <v>0.25</v>
      </c>
      <c r="R298" s="506">
        <v>3</v>
      </c>
      <c r="S298" s="527">
        <v>0.25</v>
      </c>
      <c r="T298" s="573">
        <v>1.5</v>
      </c>
      <c r="U298" s="528">
        <v>0.23076923076923078</v>
      </c>
    </row>
    <row r="299" spans="1:21" ht="14.4" customHeight="1" x14ac:dyDescent="0.3">
      <c r="A299" s="505">
        <v>27</v>
      </c>
      <c r="B299" s="506" t="s">
        <v>483</v>
      </c>
      <c r="C299" s="506" t="s">
        <v>491</v>
      </c>
      <c r="D299" s="571" t="s">
        <v>1786</v>
      </c>
      <c r="E299" s="572" t="s">
        <v>497</v>
      </c>
      <c r="F299" s="506" t="s">
        <v>484</v>
      </c>
      <c r="G299" s="506" t="s">
        <v>567</v>
      </c>
      <c r="H299" s="506" t="s">
        <v>1787</v>
      </c>
      <c r="I299" s="506" t="s">
        <v>1034</v>
      </c>
      <c r="J299" s="506" t="s">
        <v>569</v>
      </c>
      <c r="K299" s="506" t="s">
        <v>790</v>
      </c>
      <c r="L299" s="507">
        <v>186.55</v>
      </c>
      <c r="M299" s="507">
        <v>373.1</v>
      </c>
      <c r="N299" s="506">
        <v>2</v>
      </c>
      <c r="O299" s="573">
        <v>0.5</v>
      </c>
      <c r="P299" s="507"/>
      <c r="Q299" s="527">
        <v>0</v>
      </c>
      <c r="R299" s="506"/>
      <c r="S299" s="527">
        <v>0</v>
      </c>
      <c r="T299" s="573"/>
      <c r="U299" s="528">
        <v>0</v>
      </c>
    </row>
    <row r="300" spans="1:21" ht="14.4" customHeight="1" x14ac:dyDescent="0.3">
      <c r="A300" s="505">
        <v>27</v>
      </c>
      <c r="B300" s="506" t="s">
        <v>483</v>
      </c>
      <c r="C300" s="506" t="s">
        <v>491</v>
      </c>
      <c r="D300" s="571" t="s">
        <v>1786</v>
      </c>
      <c r="E300" s="572" t="s">
        <v>497</v>
      </c>
      <c r="F300" s="506" t="s">
        <v>484</v>
      </c>
      <c r="G300" s="506" t="s">
        <v>567</v>
      </c>
      <c r="H300" s="506" t="s">
        <v>1787</v>
      </c>
      <c r="I300" s="506" t="s">
        <v>568</v>
      </c>
      <c r="J300" s="506" t="s">
        <v>569</v>
      </c>
      <c r="K300" s="506" t="s">
        <v>570</v>
      </c>
      <c r="L300" s="507">
        <v>31.09</v>
      </c>
      <c r="M300" s="507">
        <v>590.71</v>
      </c>
      <c r="N300" s="506">
        <v>19</v>
      </c>
      <c r="O300" s="573">
        <v>6</v>
      </c>
      <c r="P300" s="507">
        <v>217.63</v>
      </c>
      <c r="Q300" s="527">
        <v>0.36842105263157893</v>
      </c>
      <c r="R300" s="506">
        <v>7</v>
      </c>
      <c r="S300" s="527">
        <v>0.36842105263157893</v>
      </c>
      <c r="T300" s="573">
        <v>2.5</v>
      </c>
      <c r="U300" s="528">
        <v>0.41666666666666669</v>
      </c>
    </row>
    <row r="301" spans="1:21" ht="14.4" customHeight="1" x14ac:dyDescent="0.3">
      <c r="A301" s="505">
        <v>27</v>
      </c>
      <c r="B301" s="506" t="s">
        <v>483</v>
      </c>
      <c r="C301" s="506" t="s">
        <v>491</v>
      </c>
      <c r="D301" s="571" t="s">
        <v>1786</v>
      </c>
      <c r="E301" s="572" t="s">
        <v>497</v>
      </c>
      <c r="F301" s="506" t="s">
        <v>484</v>
      </c>
      <c r="G301" s="506" t="s">
        <v>571</v>
      </c>
      <c r="H301" s="506" t="s">
        <v>1787</v>
      </c>
      <c r="I301" s="506" t="s">
        <v>1103</v>
      </c>
      <c r="J301" s="506" t="s">
        <v>573</v>
      </c>
      <c r="K301" s="506" t="s">
        <v>1104</v>
      </c>
      <c r="L301" s="507">
        <v>278.63</v>
      </c>
      <c r="M301" s="507">
        <v>278.63</v>
      </c>
      <c r="N301" s="506">
        <v>1</v>
      </c>
      <c r="O301" s="573">
        <v>0.5</v>
      </c>
      <c r="P301" s="507">
        <v>278.63</v>
      </c>
      <c r="Q301" s="527">
        <v>1</v>
      </c>
      <c r="R301" s="506">
        <v>1</v>
      </c>
      <c r="S301" s="527">
        <v>1</v>
      </c>
      <c r="T301" s="573">
        <v>0.5</v>
      </c>
      <c r="U301" s="528">
        <v>1</v>
      </c>
    </row>
    <row r="302" spans="1:21" ht="14.4" customHeight="1" x14ac:dyDescent="0.3">
      <c r="A302" s="505">
        <v>27</v>
      </c>
      <c r="B302" s="506" t="s">
        <v>483</v>
      </c>
      <c r="C302" s="506" t="s">
        <v>491</v>
      </c>
      <c r="D302" s="571" t="s">
        <v>1786</v>
      </c>
      <c r="E302" s="572" t="s">
        <v>497</v>
      </c>
      <c r="F302" s="506" t="s">
        <v>484</v>
      </c>
      <c r="G302" s="506" t="s">
        <v>571</v>
      </c>
      <c r="H302" s="506" t="s">
        <v>1787</v>
      </c>
      <c r="I302" s="506" t="s">
        <v>710</v>
      </c>
      <c r="J302" s="506" t="s">
        <v>708</v>
      </c>
      <c r="K302" s="506" t="s">
        <v>711</v>
      </c>
      <c r="L302" s="507">
        <v>279.52999999999997</v>
      </c>
      <c r="M302" s="507">
        <v>279.52999999999997</v>
      </c>
      <c r="N302" s="506">
        <v>1</v>
      </c>
      <c r="O302" s="573">
        <v>0.5</v>
      </c>
      <c r="P302" s="507">
        <v>279.52999999999997</v>
      </c>
      <c r="Q302" s="527">
        <v>1</v>
      </c>
      <c r="R302" s="506">
        <v>1</v>
      </c>
      <c r="S302" s="527">
        <v>1</v>
      </c>
      <c r="T302" s="573">
        <v>0.5</v>
      </c>
      <c r="U302" s="528">
        <v>1</v>
      </c>
    </row>
    <row r="303" spans="1:21" ht="14.4" customHeight="1" x14ac:dyDescent="0.3">
      <c r="A303" s="505">
        <v>27</v>
      </c>
      <c r="B303" s="506" t="s">
        <v>483</v>
      </c>
      <c r="C303" s="506" t="s">
        <v>491</v>
      </c>
      <c r="D303" s="571" t="s">
        <v>1786</v>
      </c>
      <c r="E303" s="572" t="s">
        <v>497</v>
      </c>
      <c r="F303" s="506" t="s">
        <v>484</v>
      </c>
      <c r="G303" s="506" t="s">
        <v>571</v>
      </c>
      <c r="H303" s="506" t="s">
        <v>457</v>
      </c>
      <c r="I303" s="506" t="s">
        <v>572</v>
      </c>
      <c r="J303" s="506" t="s">
        <v>573</v>
      </c>
      <c r="K303" s="506" t="s">
        <v>574</v>
      </c>
      <c r="L303" s="507">
        <v>392.41</v>
      </c>
      <c r="M303" s="507">
        <v>1177.23</v>
      </c>
      <c r="N303" s="506">
        <v>3</v>
      </c>
      <c r="O303" s="573">
        <v>2</v>
      </c>
      <c r="P303" s="507"/>
      <c r="Q303" s="527">
        <v>0</v>
      </c>
      <c r="R303" s="506"/>
      <c r="S303" s="527">
        <v>0</v>
      </c>
      <c r="T303" s="573"/>
      <c r="U303" s="528">
        <v>0</v>
      </c>
    </row>
    <row r="304" spans="1:21" ht="14.4" customHeight="1" x14ac:dyDescent="0.3">
      <c r="A304" s="505">
        <v>27</v>
      </c>
      <c r="B304" s="506" t="s">
        <v>483</v>
      </c>
      <c r="C304" s="506" t="s">
        <v>491</v>
      </c>
      <c r="D304" s="571" t="s">
        <v>1786</v>
      </c>
      <c r="E304" s="572" t="s">
        <v>497</v>
      </c>
      <c r="F304" s="506" t="s">
        <v>484</v>
      </c>
      <c r="G304" s="506" t="s">
        <v>571</v>
      </c>
      <c r="H304" s="506" t="s">
        <v>457</v>
      </c>
      <c r="I304" s="506" t="s">
        <v>714</v>
      </c>
      <c r="J304" s="506" t="s">
        <v>573</v>
      </c>
      <c r="K304" s="506" t="s">
        <v>663</v>
      </c>
      <c r="L304" s="507">
        <v>181.11</v>
      </c>
      <c r="M304" s="507">
        <v>543.33000000000004</v>
      </c>
      <c r="N304" s="506">
        <v>3</v>
      </c>
      <c r="O304" s="573">
        <v>0.5</v>
      </c>
      <c r="P304" s="507"/>
      <c r="Q304" s="527">
        <v>0</v>
      </c>
      <c r="R304" s="506"/>
      <c r="S304" s="527">
        <v>0</v>
      </c>
      <c r="T304" s="573"/>
      <c r="U304" s="528">
        <v>0</v>
      </c>
    </row>
    <row r="305" spans="1:21" ht="14.4" customHeight="1" x14ac:dyDescent="0.3">
      <c r="A305" s="505">
        <v>27</v>
      </c>
      <c r="B305" s="506" t="s">
        <v>483</v>
      </c>
      <c r="C305" s="506" t="s">
        <v>491</v>
      </c>
      <c r="D305" s="571" t="s">
        <v>1786</v>
      </c>
      <c r="E305" s="572" t="s">
        <v>497</v>
      </c>
      <c r="F305" s="506" t="s">
        <v>484</v>
      </c>
      <c r="G305" s="506" t="s">
        <v>571</v>
      </c>
      <c r="H305" s="506" t="s">
        <v>457</v>
      </c>
      <c r="I305" s="506" t="s">
        <v>575</v>
      </c>
      <c r="J305" s="506" t="s">
        <v>573</v>
      </c>
      <c r="K305" s="506" t="s">
        <v>576</v>
      </c>
      <c r="L305" s="507">
        <v>603.72</v>
      </c>
      <c r="M305" s="507">
        <v>603.72</v>
      </c>
      <c r="N305" s="506">
        <v>1</v>
      </c>
      <c r="O305" s="573">
        <v>0.5</v>
      </c>
      <c r="P305" s="507"/>
      <c r="Q305" s="527">
        <v>0</v>
      </c>
      <c r="R305" s="506"/>
      <c r="S305" s="527">
        <v>0</v>
      </c>
      <c r="T305" s="573"/>
      <c r="U305" s="528">
        <v>0</v>
      </c>
    </row>
    <row r="306" spans="1:21" ht="14.4" customHeight="1" x14ac:dyDescent="0.3">
      <c r="A306" s="505">
        <v>27</v>
      </c>
      <c r="B306" s="506" t="s">
        <v>483</v>
      </c>
      <c r="C306" s="506" t="s">
        <v>491</v>
      </c>
      <c r="D306" s="571" t="s">
        <v>1786</v>
      </c>
      <c r="E306" s="572" t="s">
        <v>497</v>
      </c>
      <c r="F306" s="506" t="s">
        <v>484</v>
      </c>
      <c r="G306" s="506" t="s">
        <v>571</v>
      </c>
      <c r="H306" s="506" t="s">
        <v>457</v>
      </c>
      <c r="I306" s="506" t="s">
        <v>1105</v>
      </c>
      <c r="J306" s="506" t="s">
        <v>1106</v>
      </c>
      <c r="K306" s="506" t="s">
        <v>719</v>
      </c>
      <c r="L306" s="507">
        <v>279.52999999999997</v>
      </c>
      <c r="M306" s="507">
        <v>559.05999999999995</v>
      </c>
      <c r="N306" s="506">
        <v>2</v>
      </c>
      <c r="O306" s="573">
        <v>1.5</v>
      </c>
      <c r="P306" s="507">
        <v>559.05999999999995</v>
      </c>
      <c r="Q306" s="527">
        <v>1</v>
      </c>
      <c r="R306" s="506">
        <v>2</v>
      </c>
      <c r="S306" s="527">
        <v>1</v>
      </c>
      <c r="T306" s="573">
        <v>1.5</v>
      </c>
      <c r="U306" s="528">
        <v>1</v>
      </c>
    </row>
    <row r="307" spans="1:21" ht="14.4" customHeight="1" x14ac:dyDescent="0.3">
      <c r="A307" s="505">
        <v>27</v>
      </c>
      <c r="B307" s="506" t="s">
        <v>483</v>
      </c>
      <c r="C307" s="506" t="s">
        <v>491</v>
      </c>
      <c r="D307" s="571" t="s">
        <v>1786</v>
      </c>
      <c r="E307" s="572" t="s">
        <v>497</v>
      </c>
      <c r="F307" s="506" t="s">
        <v>484</v>
      </c>
      <c r="G307" s="506" t="s">
        <v>571</v>
      </c>
      <c r="H307" s="506" t="s">
        <v>457</v>
      </c>
      <c r="I307" s="506" t="s">
        <v>1107</v>
      </c>
      <c r="J307" s="506" t="s">
        <v>718</v>
      </c>
      <c r="K307" s="506" t="s">
        <v>719</v>
      </c>
      <c r="L307" s="507">
        <v>279.52999999999997</v>
      </c>
      <c r="M307" s="507">
        <v>5870.1299999999983</v>
      </c>
      <c r="N307" s="506">
        <v>21</v>
      </c>
      <c r="O307" s="573">
        <v>12</v>
      </c>
      <c r="P307" s="507">
        <v>1956.7099999999998</v>
      </c>
      <c r="Q307" s="527">
        <v>0.33333333333333337</v>
      </c>
      <c r="R307" s="506">
        <v>7</v>
      </c>
      <c r="S307" s="527">
        <v>0.33333333333333331</v>
      </c>
      <c r="T307" s="573">
        <v>3.5</v>
      </c>
      <c r="U307" s="528">
        <v>0.29166666666666669</v>
      </c>
    </row>
    <row r="308" spans="1:21" ht="14.4" customHeight="1" x14ac:dyDescent="0.3">
      <c r="A308" s="505">
        <v>27</v>
      </c>
      <c r="B308" s="506" t="s">
        <v>483</v>
      </c>
      <c r="C308" s="506" t="s">
        <v>491</v>
      </c>
      <c r="D308" s="571" t="s">
        <v>1786</v>
      </c>
      <c r="E308" s="572" t="s">
        <v>497</v>
      </c>
      <c r="F308" s="506" t="s">
        <v>484</v>
      </c>
      <c r="G308" s="506" t="s">
        <v>571</v>
      </c>
      <c r="H308" s="506" t="s">
        <v>457</v>
      </c>
      <c r="I308" s="506" t="s">
        <v>1035</v>
      </c>
      <c r="J308" s="506" t="s">
        <v>718</v>
      </c>
      <c r="K308" s="506" t="s">
        <v>1036</v>
      </c>
      <c r="L308" s="507">
        <v>139.77000000000001</v>
      </c>
      <c r="M308" s="507">
        <v>1677.24</v>
      </c>
      <c r="N308" s="506">
        <v>12</v>
      </c>
      <c r="O308" s="573">
        <v>7</v>
      </c>
      <c r="P308" s="507">
        <v>978.39</v>
      </c>
      <c r="Q308" s="527">
        <v>0.58333333333333337</v>
      </c>
      <c r="R308" s="506">
        <v>7</v>
      </c>
      <c r="S308" s="527">
        <v>0.58333333333333337</v>
      </c>
      <c r="T308" s="573">
        <v>4</v>
      </c>
      <c r="U308" s="528">
        <v>0.5714285714285714</v>
      </c>
    </row>
    <row r="309" spans="1:21" ht="14.4" customHeight="1" x14ac:dyDescent="0.3">
      <c r="A309" s="505">
        <v>27</v>
      </c>
      <c r="B309" s="506" t="s">
        <v>483</v>
      </c>
      <c r="C309" s="506" t="s">
        <v>491</v>
      </c>
      <c r="D309" s="571" t="s">
        <v>1786</v>
      </c>
      <c r="E309" s="572" t="s">
        <v>497</v>
      </c>
      <c r="F309" s="506" t="s">
        <v>484</v>
      </c>
      <c r="G309" s="506" t="s">
        <v>571</v>
      </c>
      <c r="H309" s="506" t="s">
        <v>457</v>
      </c>
      <c r="I309" s="506" t="s">
        <v>1108</v>
      </c>
      <c r="J309" s="506" t="s">
        <v>718</v>
      </c>
      <c r="K309" s="506" t="s">
        <v>1104</v>
      </c>
      <c r="L309" s="507">
        <v>220.53</v>
      </c>
      <c r="M309" s="507">
        <v>1323.18</v>
      </c>
      <c r="N309" s="506">
        <v>6</v>
      </c>
      <c r="O309" s="573">
        <v>1</v>
      </c>
      <c r="P309" s="507"/>
      <c r="Q309" s="527">
        <v>0</v>
      </c>
      <c r="R309" s="506"/>
      <c r="S309" s="527">
        <v>0</v>
      </c>
      <c r="T309" s="573"/>
      <c r="U309" s="528">
        <v>0</v>
      </c>
    </row>
    <row r="310" spans="1:21" ht="14.4" customHeight="1" x14ac:dyDescent="0.3">
      <c r="A310" s="505">
        <v>27</v>
      </c>
      <c r="B310" s="506" t="s">
        <v>483</v>
      </c>
      <c r="C310" s="506" t="s">
        <v>491</v>
      </c>
      <c r="D310" s="571" t="s">
        <v>1786</v>
      </c>
      <c r="E310" s="572" t="s">
        <v>497</v>
      </c>
      <c r="F310" s="506" t="s">
        <v>484</v>
      </c>
      <c r="G310" s="506" t="s">
        <v>571</v>
      </c>
      <c r="H310" s="506" t="s">
        <v>457</v>
      </c>
      <c r="I310" s="506" t="s">
        <v>1109</v>
      </c>
      <c r="J310" s="506" t="s">
        <v>718</v>
      </c>
      <c r="K310" s="506" t="s">
        <v>663</v>
      </c>
      <c r="L310" s="507">
        <v>143.35</v>
      </c>
      <c r="M310" s="507">
        <v>430.04999999999995</v>
      </c>
      <c r="N310" s="506">
        <v>3</v>
      </c>
      <c r="O310" s="573">
        <v>0.5</v>
      </c>
      <c r="P310" s="507"/>
      <c r="Q310" s="527">
        <v>0</v>
      </c>
      <c r="R310" s="506"/>
      <c r="S310" s="527">
        <v>0</v>
      </c>
      <c r="T310" s="573"/>
      <c r="U310" s="528">
        <v>0</v>
      </c>
    </row>
    <row r="311" spans="1:21" ht="14.4" customHeight="1" x14ac:dyDescent="0.3">
      <c r="A311" s="505">
        <v>27</v>
      </c>
      <c r="B311" s="506" t="s">
        <v>483</v>
      </c>
      <c r="C311" s="506" t="s">
        <v>491</v>
      </c>
      <c r="D311" s="571" t="s">
        <v>1786</v>
      </c>
      <c r="E311" s="572" t="s">
        <v>497</v>
      </c>
      <c r="F311" s="506" t="s">
        <v>484</v>
      </c>
      <c r="G311" s="506" t="s">
        <v>571</v>
      </c>
      <c r="H311" s="506" t="s">
        <v>457</v>
      </c>
      <c r="I311" s="506" t="s">
        <v>1110</v>
      </c>
      <c r="J311" s="506" t="s">
        <v>718</v>
      </c>
      <c r="K311" s="506" t="s">
        <v>658</v>
      </c>
      <c r="L311" s="507">
        <v>430.05</v>
      </c>
      <c r="M311" s="507">
        <v>5160.6000000000004</v>
      </c>
      <c r="N311" s="506">
        <v>12</v>
      </c>
      <c r="O311" s="573">
        <v>6</v>
      </c>
      <c r="P311" s="507">
        <v>1290.1500000000001</v>
      </c>
      <c r="Q311" s="527">
        <v>0.25</v>
      </c>
      <c r="R311" s="506">
        <v>3</v>
      </c>
      <c r="S311" s="527">
        <v>0.25</v>
      </c>
      <c r="T311" s="573">
        <v>1.5</v>
      </c>
      <c r="U311" s="528">
        <v>0.25</v>
      </c>
    </row>
    <row r="312" spans="1:21" ht="14.4" customHeight="1" x14ac:dyDescent="0.3">
      <c r="A312" s="505">
        <v>27</v>
      </c>
      <c r="B312" s="506" t="s">
        <v>483</v>
      </c>
      <c r="C312" s="506" t="s">
        <v>491</v>
      </c>
      <c r="D312" s="571" t="s">
        <v>1786</v>
      </c>
      <c r="E312" s="572" t="s">
        <v>497</v>
      </c>
      <c r="F312" s="506" t="s">
        <v>484</v>
      </c>
      <c r="G312" s="506" t="s">
        <v>571</v>
      </c>
      <c r="H312" s="506" t="s">
        <v>457</v>
      </c>
      <c r="I312" s="506" t="s">
        <v>717</v>
      </c>
      <c r="J312" s="506" t="s">
        <v>718</v>
      </c>
      <c r="K312" s="506" t="s">
        <v>719</v>
      </c>
      <c r="L312" s="507">
        <v>279.52999999999997</v>
      </c>
      <c r="M312" s="507">
        <v>1677.1799999999998</v>
      </c>
      <c r="N312" s="506">
        <v>6</v>
      </c>
      <c r="O312" s="573">
        <v>3.5</v>
      </c>
      <c r="P312" s="507">
        <v>1118.1199999999999</v>
      </c>
      <c r="Q312" s="527">
        <v>0.66666666666666663</v>
      </c>
      <c r="R312" s="506">
        <v>4</v>
      </c>
      <c r="S312" s="527">
        <v>0.66666666666666663</v>
      </c>
      <c r="T312" s="573">
        <v>2</v>
      </c>
      <c r="U312" s="528">
        <v>0.5714285714285714</v>
      </c>
    </row>
    <row r="313" spans="1:21" ht="14.4" customHeight="1" x14ac:dyDescent="0.3">
      <c r="A313" s="505">
        <v>27</v>
      </c>
      <c r="B313" s="506" t="s">
        <v>483</v>
      </c>
      <c r="C313" s="506" t="s">
        <v>491</v>
      </c>
      <c r="D313" s="571" t="s">
        <v>1786</v>
      </c>
      <c r="E313" s="572" t="s">
        <v>497</v>
      </c>
      <c r="F313" s="506" t="s">
        <v>484</v>
      </c>
      <c r="G313" s="506" t="s">
        <v>571</v>
      </c>
      <c r="H313" s="506" t="s">
        <v>457</v>
      </c>
      <c r="I313" s="506" t="s">
        <v>1111</v>
      </c>
      <c r="J313" s="506" t="s">
        <v>1106</v>
      </c>
      <c r="K313" s="506" t="s">
        <v>719</v>
      </c>
      <c r="L313" s="507">
        <v>279.52999999999997</v>
      </c>
      <c r="M313" s="507">
        <v>279.52999999999997</v>
      </c>
      <c r="N313" s="506">
        <v>1</v>
      </c>
      <c r="O313" s="573">
        <v>0.5</v>
      </c>
      <c r="P313" s="507">
        <v>279.52999999999997</v>
      </c>
      <c r="Q313" s="527">
        <v>1</v>
      </c>
      <c r="R313" s="506">
        <v>1</v>
      </c>
      <c r="S313" s="527">
        <v>1</v>
      </c>
      <c r="T313" s="573">
        <v>0.5</v>
      </c>
      <c r="U313" s="528">
        <v>1</v>
      </c>
    </row>
    <row r="314" spans="1:21" ht="14.4" customHeight="1" x14ac:dyDescent="0.3">
      <c r="A314" s="505">
        <v>27</v>
      </c>
      <c r="B314" s="506" t="s">
        <v>483</v>
      </c>
      <c r="C314" s="506" t="s">
        <v>491</v>
      </c>
      <c r="D314" s="571" t="s">
        <v>1786</v>
      </c>
      <c r="E314" s="572" t="s">
        <v>497</v>
      </c>
      <c r="F314" s="506" t="s">
        <v>484</v>
      </c>
      <c r="G314" s="506" t="s">
        <v>571</v>
      </c>
      <c r="H314" s="506" t="s">
        <v>457</v>
      </c>
      <c r="I314" s="506" t="s">
        <v>1112</v>
      </c>
      <c r="J314" s="506" t="s">
        <v>718</v>
      </c>
      <c r="K314" s="506" t="s">
        <v>1113</v>
      </c>
      <c r="L314" s="507">
        <v>661.62</v>
      </c>
      <c r="M314" s="507">
        <v>2646.48</v>
      </c>
      <c r="N314" s="506">
        <v>4</v>
      </c>
      <c r="O314" s="573">
        <v>2.5</v>
      </c>
      <c r="P314" s="507">
        <v>1323.24</v>
      </c>
      <c r="Q314" s="527">
        <v>0.5</v>
      </c>
      <c r="R314" s="506">
        <v>2</v>
      </c>
      <c r="S314" s="527">
        <v>0.5</v>
      </c>
      <c r="T314" s="573">
        <v>1</v>
      </c>
      <c r="U314" s="528">
        <v>0.4</v>
      </c>
    </row>
    <row r="315" spans="1:21" ht="14.4" customHeight="1" x14ac:dyDescent="0.3">
      <c r="A315" s="505">
        <v>27</v>
      </c>
      <c r="B315" s="506" t="s">
        <v>483</v>
      </c>
      <c r="C315" s="506" t="s">
        <v>491</v>
      </c>
      <c r="D315" s="571" t="s">
        <v>1786</v>
      </c>
      <c r="E315" s="572" t="s">
        <v>497</v>
      </c>
      <c r="F315" s="506" t="s">
        <v>484</v>
      </c>
      <c r="G315" s="506" t="s">
        <v>1114</v>
      </c>
      <c r="H315" s="506" t="s">
        <v>457</v>
      </c>
      <c r="I315" s="506" t="s">
        <v>1115</v>
      </c>
      <c r="J315" s="506" t="s">
        <v>1116</v>
      </c>
      <c r="K315" s="506" t="s">
        <v>1117</v>
      </c>
      <c r="L315" s="507">
        <v>233.04</v>
      </c>
      <c r="M315" s="507">
        <v>466.08</v>
      </c>
      <c r="N315" s="506">
        <v>2</v>
      </c>
      <c r="O315" s="573">
        <v>1</v>
      </c>
      <c r="P315" s="507"/>
      <c r="Q315" s="527">
        <v>0</v>
      </c>
      <c r="R315" s="506"/>
      <c r="S315" s="527">
        <v>0</v>
      </c>
      <c r="T315" s="573"/>
      <c r="U315" s="528">
        <v>0</v>
      </c>
    </row>
    <row r="316" spans="1:21" ht="14.4" customHeight="1" x14ac:dyDescent="0.3">
      <c r="A316" s="505">
        <v>27</v>
      </c>
      <c r="B316" s="506" t="s">
        <v>483</v>
      </c>
      <c r="C316" s="506" t="s">
        <v>491</v>
      </c>
      <c r="D316" s="571" t="s">
        <v>1786</v>
      </c>
      <c r="E316" s="572" t="s">
        <v>497</v>
      </c>
      <c r="F316" s="506" t="s">
        <v>484</v>
      </c>
      <c r="G316" s="506" t="s">
        <v>1114</v>
      </c>
      <c r="H316" s="506" t="s">
        <v>1787</v>
      </c>
      <c r="I316" s="506" t="s">
        <v>1118</v>
      </c>
      <c r="J316" s="506" t="s">
        <v>1116</v>
      </c>
      <c r="K316" s="506" t="s">
        <v>1119</v>
      </c>
      <c r="L316" s="507">
        <v>77.69</v>
      </c>
      <c r="M316" s="507">
        <v>233.07</v>
      </c>
      <c r="N316" s="506">
        <v>3</v>
      </c>
      <c r="O316" s="573">
        <v>1</v>
      </c>
      <c r="P316" s="507">
        <v>233.07</v>
      </c>
      <c r="Q316" s="527">
        <v>1</v>
      </c>
      <c r="R316" s="506">
        <v>3</v>
      </c>
      <c r="S316" s="527">
        <v>1</v>
      </c>
      <c r="T316" s="573">
        <v>1</v>
      </c>
      <c r="U316" s="528">
        <v>1</v>
      </c>
    </row>
    <row r="317" spans="1:21" ht="14.4" customHeight="1" x14ac:dyDescent="0.3">
      <c r="A317" s="505">
        <v>27</v>
      </c>
      <c r="B317" s="506" t="s">
        <v>483</v>
      </c>
      <c r="C317" s="506" t="s">
        <v>491</v>
      </c>
      <c r="D317" s="571" t="s">
        <v>1786</v>
      </c>
      <c r="E317" s="572" t="s">
        <v>497</v>
      </c>
      <c r="F317" s="506" t="s">
        <v>484</v>
      </c>
      <c r="G317" s="506" t="s">
        <v>1120</v>
      </c>
      <c r="H317" s="506" t="s">
        <v>1787</v>
      </c>
      <c r="I317" s="506" t="s">
        <v>1121</v>
      </c>
      <c r="J317" s="506" t="s">
        <v>1122</v>
      </c>
      <c r="K317" s="506" t="s">
        <v>1123</v>
      </c>
      <c r="L317" s="507">
        <v>103.8</v>
      </c>
      <c r="M317" s="507">
        <v>311.39999999999998</v>
      </c>
      <c r="N317" s="506">
        <v>3</v>
      </c>
      <c r="O317" s="573">
        <v>0.5</v>
      </c>
      <c r="P317" s="507"/>
      <c r="Q317" s="527">
        <v>0</v>
      </c>
      <c r="R317" s="506"/>
      <c r="S317" s="527">
        <v>0</v>
      </c>
      <c r="T317" s="573"/>
      <c r="U317" s="528">
        <v>0</v>
      </c>
    </row>
    <row r="318" spans="1:21" ht="14.4" customHeight="1" x14ac:dyDescent="0.3">
      <c r="A318" s="505">
        <v>27</v>
      </c>
      <c r="B318" s="506" t="s">
        <v>483</v>
      </c>
      <c r="C318" s="506" t="s">
        <v>491</v>
      </c>
      <c r="D318" s="571" t="s">
        <v>1786</v>
      </c>
      <c r="E318" s="572" t="s">
        <v>497</v>
      </c>
      <c r="F318" s="506" t="s">
        <v>484</v>
      </c>
      <c r="G318" s="506" t="s">
        <v>1124</v>
      </c>
      <c r="H318" s="506" t="s">
        <v>457</v>
      </c>
      <c r="I318" s="506" t="s">
        <v>1125</v>
      </c>
      <c r="J318" s="506" t="s">
        <v>1126</v>
      </c>
      <c r="K318" s="506" t="s">
        <v>1127</v>
      </c>
      <c r="L318" s="507">
        <v>86.02</v>
      </c>
      <c r="M318" s="507">
        <v>172.04</v>
      </c>
      <c r="N318" s="506">
        <v>2</v>
      </c>
      <c r="O318" s="573">
        <v>0.5</v>
      </c>
      <c r="P318" s="507"/>
      <c r="Q318" s="527">
        <v>0</v>
      </c>
      <c r="R318" s="506"/>
      <c r="S318" s="527">
        <v>0</v>
      </c>
      <c r="T318" s="573"/>
      <c r="U318" s="528">
        <v>0</v>
      </c>
    </row>
    <row r="319" spans="1:21" ht="14.4" customHeight="1" x14ac:dyDescent="0.3">
      <c r="A319" s="505">
        <v>27</v>
      </c>
      <c r="B319" s="506" t="s">
        <v>483</v>
      </c>
      <c r="C319" s="506" t="s">
        <v>491</v>
      </c>
      <c r="D319" s="571" t="s">
        <v>1786</v>
      </c>
      <c r="E319" s="572" t="s">
        <v>497</v>
      </c>
      <c r="F319" s="506" t="s">
        <v>484</v>
      </c>
      <c r="G319" s="506" t="s">
        <v>721</v>
      </c>
      <c r="H319" s="506" t="s">
        <v>457</v>
      </c>
      <c r="I319" s="506" t="s">
        <v>1128</v>
      </c>
      <c r="J319" s="506" t="s">
        <v>1129</v>
      </c>
      <c r="K319" s="506" t="s">
        <v>574</v>
      </c>
      <c r="L319" s="507">
        <v>234.07</v>
      </c>
      <c r="M319" s="507">
        <v>702.21</v>
      </c>
      <c r="N319" s="506">
        <v>3</v>
      </c>
      <c r="O319" s="573">
        <v>1.5</v>
      </c>
      <c r="P319" s="507"/>
      <c r="Q319" s="527">
        <v>0</v>
      </c>
      <c r="R319" s="506"/>
      <c r="S319" s="527">
        <v>0</v>
      </c>
      <c r="T319" s="573"/>
      <c r="U319" s="528">
        <v>0</v>
      </c>
    </row>
    <row r="320" spans="1:21" ht="14.4" customHeight="1" x14ac:dyDescent="0.3">
      <c r="A320" s="505">
        <v>27</v>
      </c>
      <c r="B320" s="506" t="s">
        <v>483</v>
      </c>
      <c r="C320" s="506" t="s">
        <v>491</v>
      </c>
      <c r="D320" s="571" t="s">
        <v>1786</v>
      </c>
      <c r="E320" s="572" t="s">
        <v>497</v>
      </c>
      <c r="F320" s="506" t="s">
        <v>484</v>
      </c>
      <c r="G320" s="506" t="s">
        <v>721</v>
      </c>
      <c r="H320" s="506" t="s">
        <v>457</v>
      </c>
      <c r="I320" s="506" t="s">
        <v>1130</v>
      </c>
      <c r="J320" s="506" t="s">
        <v>728</v>
      </c>
      <c r="K320" s="506" t="s">
        <v>574</v>
      </c>
      <c r="L320" s="507">
        <v>234.07</v>
      </c>
      <c r="M320" s="507">
        <v>936.28</v>
      </c>
      <c r="N320" s="506">
        <v>4</v>
      </c>
      <c r="O320" s="573">
        <v>2.5</v>
      </c>
      <c r="P320" s="507">
        <v>702.21</v>
      </c>
      <c r="Q320" s="527">
        <v>0.75000000000000011</v>
      </c>
      <c r="R320" s="506">
        <v>3</v>
      </c>
      <c r="S320" s="527">
        <v>0.75</v>
      </c>
      <c r="T320" s="573">
        <v>2</v>
      </c>
      <c r="U320" s="528">
        <v>0.8</v>
      </c>
    </row>
    <row r="321" spans="1:21" ht="14.4" customHeight="1" x14ac:dyDescent="0.3">
      <c r="A321" s="505">
        <v>27</v>
      </c>
      <c r="B321" s="506" t="s">
        <v>483</v>
      </c>
      <c r="C321" s="506" t="s">
        <v>491</v>
      </c>
      <c r="D321" s="571" t="s">
        <v>1786</v>
      </c>
      <c r="E321" s="572" t="s">
        <v>497</v>
      </c>
      <c r="F321" s="506" t="s">
        <v>484</v>
      </c>
      <c r="G321" s="506" t="s">
        <v>721</v>
      </c>
      <c r="H321" s="506" t="s">
        <v>1787</v>
      </c>
      <c r="I321" s="506" t="s">
        <v>722</v>
      </c>
      <c r="J321" s="506" t="s">
        <v>723</v>
      </c>
      <c r="K321" s="506" t="s">
        <v>724</v>
      </c>
      <c r="L321" s="507">
        <v>65.540000000000006</v>
      </c>
      <c r="M321" s="507">
        <v>131.08000000000001</v>
      </c>
      <c r="N321" s="506">
        <v>2</v>
      </c>
      <c r="O321" s="573">
        <v>0.5</v>
      </c>
      <c r="P321" s="507"/>
      <c r="Q321" s="527">
        <v>0</v>
      </c>
      <c r="R321" s="506"/>
      <c r="S321" s="527">
        <v>0</v>
      </c>
      <c r="T321" s="573"/>
      <c r="U321" s="528">
        <v>0</v>
      </c>
    </row>
    <row r="322" spans="1:21" ht="14.4" customHeight="1" x14ac:dyDescent="0.3">
      <c r="A322" s="505">
        <v>27</v>
      </c>
      <c r="B322" s="506" t="s">
        <v>483</v>
      </c>
      <c r="C322" s="506" t="s">
        <v>491</v>
      </c>
      <c r="D322" s="571" t="s">
        <v>1786</v>
      </c>
      <c r="E322" s="572" t="s">
        <v>497</v>
      </c>
      <c r="F322" s="506" t="s">
        <v>484</v>
      </c>
      <c r="G322" s="506" t="s">
        <v>721</v>
      </c>
      <c r="H322" s="506" t="s">
        <v>1787</v>
      </c>
      <c r="I322" s="506" t="s">
        <v>725</v>
      </c>
      <c r="J322" s="506" t="s">
        <v>723</v>
      </c>
      <c r="K322" s="506" t="s">
        <v>726</v>
      </c>
      <c r="L322" s="507">
        <v>229.38</v>
      </c>
      <c r="M322" s="507">
        <v>229.38</v>
      </c>
      <c r="N322" s="506">
        <v>1</v>
      </c>
      <c r="O322" s="573">
        <v>0.5</v>
      </c>
      <c r="P322" s="507"/>
      <c r="Q322" s="527">
        <v>0</v>
      </c>
      <c r="R322" s="506"/>
      <c r="S322" s="527">
        <v>0</v>
      </c>
      <c r="T322" s="573"/>
      <c r="U322" s="528">
        <v>0</v>
      </c>
    </row>
    <row r="323" spans="1:21" ht="14.4" customHeight="1" x14ac:dyDescent="0.3">
      <c r="A323" s="505">
        <v>27</v>
      </c>
      <c r="B323" s="506" t="s">
        <v>483</v>
      </c>
      <c r="C323" s="506" t="s">
        <v>491</v>
      </c>
      <c r="D323" s="571" t="s">
        <v>1786</v>
      </c>
      <c r="E323" s="572" t="s">
        <v>497</v>
      </c>
      <c r="F323" s="506" t="s">
        <v>484</v>
      </c>
      <c r="G323" s="506" t="s">
        <v>577</v>
      </c>
      <c r="H323" s="506" t="s">
        <v>457</v>
      </c>
      <c r="I323" s="506" t="s">
        <v>729</v>
      </c>
      <c r="J323" s="506" t="s">
        <v>730</v>
      </c>
      <c r="K323" s="506" t="s">
        <v>731</v>
      </c>
      <c r="L323" s="507">
        <v>105.32</v>
      </c>
      <c r="M323" s="507">
        <v>315.95999999999998</v>
      </c>
      <c r="N323" s="506">
        <v>3</v>
      </c>
      <c r="O323" s="573">
        <v>1.5</v>
      </c>
      <c r="P323" s="507">
        <v>210.64</v>
      </c>
      <c r="Q323" s="527">
        <v>0.66666666666666663</v>
      </c>
      <c r="R323" s="506">
        <v>2</v>
      </c>
      <c r="S323" s="527">
        <v>0.66666666666666663</v>
      </c>
      <c r="T323" s="573">
        <v>1</v>
      </c>
      <c r="U323" s="528">
        <v>0.66666666666666663</v>
      </c>
    </row>
    <row r="324" spans="1:21" ht="14.4" customHeight="1" x14ac:dyDescent="0.3">
      <c r="A324" s="505">
        <v>27</v>
      </c>
      <c r="B324" s="506" t="s">
        <v>483</v>
      </c>
      <c r="C324" s="506" t="s">
        <v>491</v>
      </c>
      <c r="D324" s="571" t="s">
        <v>1786</v>
      </c>
      <c r="E324" s="572" t="s">
        <v>497</v>
      </c>
      <c r="F324" s="506" t="s">
        <v>484</v>
      </c>
      <c r="G324" s="506" t="s">
        <v>577</v>
      </c>
      <c r="H324" s="506" t="s">
        <v>457</v>
      </c>
      <c r="I324" s="506" t="s">
        <v>1131</v>
      </c>
      <c r="J324" s="506" t="s">
        <v>730</v>
      </c>
      <c r="K324" s="506" t="s">
        <v>1036</v>
      </c>
      <c r="L324" s="507">
        <v>210.66</v>
      </c>
      <c r="M324" s="507">
        <v>842.64</v>
      </c>
      <c r="N324" s="506">
        <v>4</v>
      </c>
      <c r="O324" s="573">
        <v>2</v>
      </c>
      <c r="P324" s="507">
        <v>210.66</v>
      </c>
      <c r="Q324" s="527">
        <v>0.25</v>
      </c>
      <c r="R324" s="506">
        <v>1</v>
      </c>
      <c r="S324" s="527">
        <v>0.25</v>
      </c>
      <c r="T324" s="573">
        <v>0.5</v>
      </c>
      <c r="U324" s="528">
        <v>0.25</v>
      </c>
    </row>
    <row r="325" spans="1:21" ht="14.4" customHeight="1" x14ac:dyDescent="0.3">
      <c r="A325" s="505">
        <v>27</v>
      </c>
      <c r="B325" s="506" t="s">
        <v>483</v>
      </c>
      <c r="C325" s="506" t="s">
        <v>491</v>
      </c>
      <c r="D325" s="571" t="s">
        <v>1786</v>
      </c>
      <c r="E325" s="572" t="s">
        <v>497</v>
      </c>
      <c r="F325" s="506" t="s">
        <v>484</v>
      </c>
      <c r="G325" s="506" t="s">
        <v>577</v>
      </c>
      <c r="H325" s="506" t="s">
        <v>457</v>
      </c>
      <c r="I325" s="506" t="s">
        <v>1132</v>
      </c>
      <c r="J325" s="506" t="s">
        <v>733</v>
      </c>
      <c r="K325" s="506" t="s">
        <v>1133</v>
      </c>
      <c r="L325" s="507">
        <v>16.38</v>
      </c>
      <c r="M325" s="507">
        <v>98.28</v>
      </c>
      <c r="N325" s="506">
        <v>6</v>
      </c>
      <c r="O325" s="573">
        <v>1.5</v>
      </c>
      <c r="P325" s="507">
        <v>49.14</v>
      </c>
      <c r="Q325" s="527">
        <v>0.5</v>
      </c>
      <c r="R325" s="506">
        <v>3</v>
      </c>
      <c r="S325" s="527">
        <v>0.5</v>
      </c>
      <c r="T325" s="573">
        <v>1</v>
      </c>
      <c r="U325" s="528">
        <v>0.66666666666666663</v>
      </c>
    </row>
    <row r="326" spans="1:21" ht="14.4" customHeight="1" x14ac:dyDescent="0.3">
      <c r="A326" s="505">
        <v>27</v>
      </c>
      <c r="B326" s="506" t="s">
        <v>483</v>
      </c>
      <c r="C326" s="506" t="s">
        <v>491</v>
      </c>
      <c r="D326" s="571" t="s">
        <v>1786</v>
      </c>
      <c r="E326" s="572" t="s">
        <v>497</v>
      </c>
      <c r="F326" s="506" t="s">
        <v>484</v>
      </c>
      <c r="G326" s="506" t="s">
        <v>577</v>
      </c>
      <c r="H326" s="506" t="s">
        <v>457</v>
      </c>
      <c r="I326" s="506" t="s">
        <v>732</v>
      </c>
      <c r="J326" s="506" t="s">
        <v>733</v>
      </c>
      <c r="K326" s="506" t="s">
        <v>734</v>
      </c>
      <c r="L326" s="507">
        <v>32.76</v>
      </c>
      <c r="M326" s="507">
        <v>65.52</v>
      </c>
      <c r="N326" s="506">
        <v>2</v>
      </c>
      <c r="O326" s="573">
        <v>1</v>
      </c>
      <c r="P326" s="507"/>
      <c r="Q326" s="527">
        <v>0</v>
      </c>
      <c r="R326" s="506"/>
      <c r="S326" s="527">
        <v>0</v>
      </c>
      <c r="T326" s="573"/>
      <c r="U326" s="528">
        <v>0</v>
      </c>
    </row>
    <row r="327" spans="1:21" ht="14.4" customHeight="1" x14ac:dyDescent="0.3">
      <c r="A327" s="505">
        <v>27</v>
      </c>
      <c r="B327" s="506" t="s">
        <v>483</v>
      </c>
      <c r="C327" s="506" t="s">
        <v>491</v>
      </c>
      <c r="D327" s="571" t="s">
        <v>1786</v>
      </c>
      <c r="E327" s="572" t="s">
        <v>497</v>
      </c>
      <c r="F327" s="506" t="s">
        <v>484</v>
      </c>
      <c r="G327" s="506" t="s">
        <v>577</v>
      </c>
      <c r="H327" s="506" t="s">
        <v>457</v>
      </c>
      <c r="I327" s="506" t="s">
        <v>1134</v>
      </c>
      <c r="J327" s="506" t="s">
        <v>730</v>
      </c>
      <c r="K327" s="506" t="s">
        <v>532</v>
      </c>
      <c r="L327" s="507">
        <v>35.11</v>
      </c>
      <c r="M327" s="507">
        <v>315.99</v>
      </c>
      <c r="N327" s="506">
        <v>9</v>
      </c>
      <c r="O327" s="573">
        <v>2.5</v>
      </c>
      <c r="P327" s="507">
        <v>70.22</v>
      </c>
      <c r="Q327" s="527">
        <v>0.22222222222222221</v>
      </c>
      <c r="R327" s="506">
        <v>2</v>
      </c>
      <c r="S327" s="527">
        <v>0.22222222222222221</v>
      </c>
      <c r="T327" s="573">
        <v>0.5</v>
      </c>
      <c r="U327" s="528">
        <v>0.2</v>
      </c>
    </row>
    <row r="328" spans="1:21" ht="14.4" customHeight="1" x14ac:dyDescent="0.3">
      <c r="A328" s="505">
        <v>27</v>
      </c>
      <c r="B328" s="506" t="s">
        <v>483</v>
      </c>
      <c r="C328" s="506" t="s">
        <v>491</v>
      </c>
      <c r="D328" s="571" t="s">
        <v>1786</v>
      </c>
      <c r="E328" s="572" t="s">
        <v>497</v>
      </c>
      <c r="F328" s="506" t="s">
        <v>484</v>
      </c>
      <c r="G328" s="506" t="s">
        <v>577</v>
      </c>
      <c r="H328" s="506" t="s">
        <v>457</v>
      </c>
      <c r="I328" s="506" t="s">
        <v>1135</v>
      </c>
      <c r="J328" s="506" t="s">
        <v>1136</v>
      </c>
      <c r="K328" s="506" t="s">
        <v>665</v>
      </c>
      <c r="L328" s="507">
        <v>70.23</v>
      </c>
      <c r="M328" s="507">
        <v>140.46</v>
      </c>
      <c r="N328" s="506">
        <v>2</v>
      </c>
      <c r="O328" s="573">
        <v>0.5</v>
      </c>
      <c r="P328" s="507">
        <v>140.46</v>
      </c>
      <c r="Q328" s="527">
        <v>1</v>
      </c>
      <c r="R328" s="506">
        <v>2</v>
      </c>
      <c r="S328" s="527">
        <v>1</v>
      </c>
      <c r="T328" s="573">
        <v>0.5</v>
      </c>
      <c r="U328" s="528">
        <v>1</v>
      </c>
    </row>
    <row r="329" spans="1:21" ht="14.4" customHeight="1" x14ac:dyDescent="0.3">
      <c r="A329" s="505">
        <v>27</v>
      </c>
      <c r="B329" s="506" t="s">
        <v>483</v>
      </c>
      <c r="C329" s="506" t="s">
        <v>491</v>
      </c>
      <c r="D329" s="571" t="s">
        <v>1786</v>
      </c>
      <c r="E329" s="572" t="s">
        <v>497</v>
      </c>
      <c r="F329" s="506" t="s">
        <v>484</v>
      </c>
      <c r="G329" s="506" t="s">
        <v>577</v>
      </c>
      <c r="H329" s="506" t="s">
        <v>457</v>
      </c>
      <c r="I329" s="506" t="s">
        <v>578</v>
      </c>
      <c r="J329" s="506" t="s">
        <v>579</v>
      </c>
      <c r="K329" s="506" t="s">
        <v>532</v>
      </c>
      <c r="L329" s="507">
        <v>35.11</v>
      </c>
      <c r="M329" s="507">
        <v>561.76</v>
      </c>
      <c r="N329" s="506">
        <v>16</v>
      </c>
      <c r="O329" s="573">
        <v>3</v>
      </c>
      <c r="P329" s="507">
        <v>280.88</v>
      </c>
      <c r="Q329" s="527">
        <v>0.5</v>
      </c>
      <c r="R329" s="506">
        <v>8</v>
      </c>
      <c r="S329" s="527">
        <v>0.5</v>
      </c>
      <c r="T329" s="573">
        <v>1.5</v>
      </c>
      <c r="U329" s="528">
        <v>0.5</v>
      </c>
    </row>
    <row r="330" spans="1:21" ht="14.4" customHeight="1" x14ac:dyDescent="0.3">
      <c r="A330" s="505">
        <v>27</v>
      </c>
      <c r="B330" s="506" t="s">
        <v>483</v>
      </c>
      <c r="C330" s="506" t="s">
        <v>491</v>
      </c>
      <c r="D330" s="571" t="s">
        <v>1786</v>
      </c>
      <c r="E330" s="572" t="s">
        <v>497</v>
      </c>
      <c r="F330" s="506" t="s">
        <v>484</v>
      </c>
      <c r="G330" s="506" t="s">
        <v>577</v>
      </c>
      <c r="H330" s="506" t="s">
        <v>1787</v>
      </c>
      <c r="I330" s="506" t="s">
        <v>1137</v>
      </c>
      <c r="J330" s="506" t="s">
        <v>581</v>
      </c>
      <c r="K330" s="506" t="s">
        <v>713</v>
      </c>
      <c r="L330" s="507">
        <v>234.07</v>
      </c>
      <c r="M330" s="507">
        <v>234.07</v>
      </c>
      <c r="N330" s="506">
        <v>1</v>
      </c>
      <c r="O330" s="573">
        <v>0.5</v>
      </c>
      <c r="P330" s="507">
        <v>234.07</v>
      </c>
      <c r="Q330" s="527">
        <v>1</v>
      </c>
      <c r="R330" s="506">
        <v>1</v>
      </c>
      <c r="S330" s="527">
        <v>1</v>
      </c>
      <c r="T330" s="573">
        <v>0.5</v>
      </c>
      <c r="U330" s="528">
        <v>1</v>
      </c>
    </row>
    <row r="331" spans="1:21" ht="14.4" customHeight="1" x14ac:dyDescent="0.3">
      <c r="A331" s="505">
        <v>27</v>
      </c>
      <c r="B331" s="506" t="s">
        <v>483</v>
      </c>
      <c r="C331" s="506" t="s">
        <v>491</v>
      </c>
      <c r="D331" s="571" t="s">
        <v>1786</v>
      </c>
      <c r="E331" s="572" t="s">
        <v>497</v>
      </c>
      <c r="F331" s="506" t="s">
        <v>484</v>
      </c>
      <c r="G331" s="506" t="s">
        <v>577</v>
      </c>
      <c r="H331" s="506" t="s">
        <v>1787</v>
      </c>
      <c r="I331" s="506" t="s">
        <v>1138</v>
      </c>
      <c r="J331" s="506" t="s">
        <v>581</v>
      </c>
      <c r="K331" s="506" t="s">
        <v>665</v>
      </c>
      <c r="L331" s="507">
        <v>70.23</v>
      </c>
      <c r="M331" s="507">
        <v>280.92</v>
      </c>
      <c r="N331" s="506">
        <v>4</v>
      </c>
      <c r="O331" s="573">
        <v>1.5</v>
      </c>
      <c r="P331" s="507">
        <v>140.46</v>
      </c>
      <c r="Q331" s="527">
        <v>0.5</v>
      </c>
      <c r="R331" s="506">
        <v>2</v>
      </c>
      <c r="S331" s="527">
        <v>0.5</v>
      </c>
      <c r="T331" s="573">
        <v>1</v>
      </c>
      <c r="U331" s="528">
        <v>0.66666666666666663</v>
      </c>
    </row>
    <row r="332" spans="1:21" ht="14.4" customHeight="1" x14ac:dyDescent="0.3">
      <c r="A332" s="505">
        <v>27</v>
      </c>
      <c r="B332" s="506" t="s">
        <v>483</v>
      </c>
      <c r="C332" s="506" t="s">
        <v>491</v>
      </c>
      <c r="D332" s="571" t="s">
        <v>1786</v>
      </c>
      <c r="E332" s="572" t="s">
        <v>497</v>
      </c>
      <c r="F332" s="506" t="s">
        <v>484</v>
      </c>
      <c r="G332" s="506" t="s">
        <v>577</v>
      </c>
      <c r="H332" s="506" t="s">
        <v>1787</v>
      </c>
      <c r="I332" s="506" t="s">
        <v>738</v>
      </c>
      <c r="J332" s="506" t="s">
        <v>581</v>
      </c>
      <c r="K332" s="506" t="s">
        <v>739</v>
      </c>
      <c r="L332" s="507">
        <v>117.03</v>
      </c>
      <c r="M332" s="507">
        <v>585.15000000000009</v>
      </c>
      <c r="N332" s="506">
        <v>5</v>
      </c>
      <c r="O332" s="573">
        <v>1.5</v>
      </c>
      <c r="P332" s="507"/>
      <c r="Q332" s="527">
        <v>0</v>
      </c>
      <c r="R332" s="506"/>
      <c r="S332" s="527">
        <v>0</v>
      </c>
      <c r="T332" s="573"/>
      <c r="U332" s="528">
        <v>0</v>
      </c>
    </row>
    <row r="333" spans="1:21" ht="14.4" customHeight="1" x14ac:dyDescent="0.3">
      <c r="A333" s="505">
        <v>27</v>
      </c>
      <c r="B333" s="506" t="s">
        <v>483</v>
      </c>
      <c r="C333" s="506" t="s">
        <v>491</v>
      </c>
      <c r="D333" s="571" t="s">
        <v>1786</v>
      </c>
      <c r="E333" s="572" t="s">
        <v>497</v>
      </c>
      <c r="F333" s="506" t="s">
        <v>484</v>
      </c>
      <c r="G333" s="506" t="s">
        <v>577</v>
      </c>
      <c r="H333" s="506" t="s">
        <v>1787</v>
      </c>
      <c r="I333" s="506" t="s">
        <v>580</v>
      </c>
      <c r="J333" s="506" t="s">
        <v>581</v>
      </c>
      <c r="K333" s="506" t="s">
        <v>532</v>
      </c>
      <c r="L333" s="507">
        <v>35.11</v>
      </c>
      <c r="M333" s="507">
        <v>70.22</v>
      </c>
      <c r="N333" s="506">
        <v>2</v>
      </c>
      <c r="O333" s="573">
        <v>0.5</v>
      </c>
      <c r="P333" s="507">
        <v>70.22</v>
      </c>
      <c r="Q333" s="527">
        <v>1</v>
      </c>
      <c r="R333" s="506">
        <v>2</v>
      </c>
      <c r="S333" s="527">
        <v>1</v>
      </c>
      <c r="T333" s="573">
        <v>0.5</v>
      </c>
      <c r="U333" s="528">
        <v>1</v>
      </c>
    </row>
    <row r="334" spans="1:21" ht="14.4" customHeight="1" x14ac:dyDescent="0.3">
      <c r="A334" s="505">
        <v>27</v>
      </c>
      <c r="B334" s="506" t="s">
        <v>483</v>
      </c>
      <c r="C334" s="506" t="s">
        <v>491</v>
      </c>
      <c r="D334" s="571" t="s">
        <v>1786</v>
      </c>
      <c r="E334" s="572" t="s">
        <v>497</v>
      </c>
      <c r="F334" s="506" t="s">
        <v>484</v>
      </c>
      <c r="G334" s="506" t="s">
        <v>577</v>
      </c>
      <c r="H334" s="506" t="s">
        <v>457</v>
      </c>
      <c r="I334" s="506" t="s">
        <v>1139</v>
      </c>
      <c r="J334" s="506" t="s">
        <v>579</v>
      </c>
      <c r="K334" s="506" t="s">
        <v>739</v>
      </c>
      <c r="L334" s="507">
        <v>117.03</v>
      </c>
      <c r="M334" s="507">
        <v>117.03</v>
      </c>
      <c r="N334" s="506">
        <v>1</v>
      </c>
      <c r="O334" s="573">
        <v>0.5</v>
      </c>
      <c r="P334" s="507"/>
      <c r="Q334" s="527">
        <v>0</v>
      </c>
      <c r="R334" s="506"/>
      <c r="S334" s="527">
        <v>0</v>
      </c>
      <c r="T334" s="573"/>
      <c r="U334" s="528">
        <v>0</v>
      </c>
    </row>
    <row r="335" spans="1:21" ht="14.4" customHeight="1" x14ac:dyDescent="0.3">
      <c r="A335" s="505">
        <v>27</v>
      </c>
      <c r="B335" s="506" t="s">
        <v>483</v>
      </c>
      <c r="C335" s="506" t="s">
        <v>491</v>
      </c>
      <c r="D335" s="571" t="s">
        <v>1786</v>
      </c>
      <c r="E335" s="572" t="s">
        <v>497</v>
      </c>
      <c r="F335" s="506" t="s">
        <v>484</v>
      </c>
      <c r="G335" s="506" t="s">
        <v>577</v>
      </c>
      <c r="H335" s="506" t="s">
        <v>457</v>
      </c>
      <c r="I335" s="506" t="s">
        <v>1140</v>
      </c>
      <c r="J335" s="506" t="s">
        <v>733</v>
      </c>
      <c r="K335" s="506" t="s">
        <v>1141</v>
      </c>
      <c r="L335" s="507">
        <v>58.52</v>
      </c>
      <c r="M335" s="507">
        <v>58.52</v>
      </c>
      <c r="N335" s="506">
        <v>1</v>
      </c>
      <c r="O335" s="573">
        <v>0.5</v>
      </c>
      <c r="P335" s="507"/>
      <c r="Q335" s="527">
        <v>0</v>
      </c>
      <c r="R335" s="506"/>
      <c r="S335" s="527">
        <v>0</v>
      </c>
      <c r="T335" s="573"/>
      <c r="U335" s="528">
        <v>0</v>
      </c>
    </row>
    <row r="336" spans="1:21" ht="14.4" customHeight="1" x14ac:dyDescent="0.3">
      <c r="A336" s="505">
        <v>27</v>
      </c>
      <c r="B336" s="506" t="s">
        <v>483</v>
      </c>
      <c r="C336" s="506" t="s">
        <v>491</v>
      </c>
      <c r="D336" s="571" t="s">
        <v>1786</v>
      </c>
      <c r="E336" s="572" t="s">
        <v>497</v>
      </c>
      <c r="F336" s="506" t="s">
        <v>484</v>
      </c>
      <c r="G336" s="506" t="s">
        <v>577</v>
      </c>
      <c r="H336" s="506" t="s">
        <v>457</v>
      </c>
      <c r="I336" s="506" t="s">
        <v>1142</v>
      </c>
      <c r="J336" s="506" t="s">
        <v>733</v>
      </c>
      <c r="K336" s="506" t="s">
        <v>713</v>
      </c>
      <c r="L336" s="507">
        <v>234.07</v>
      </c>
      <c r="M336" s="507">
        <v>234.07</v>
      </c>
      <c r="N336" s="506">
        <v>1</v>
      </c>
      <c r="O336" s="573">
        <v>0.5</v>
      </c>
      <c r="P336" s="507"/>
      <c r="Q336" s="527">
        <v>0</v>
      </c>
      <c r="R336" s="506"/>
      <c r="S336" s="527">
        <v>0</v>
      </c>
      <c r="T336" s="573"/>
      <c r="U336" s="528">
        <v>0</v>
      </c>
    </row>
    <row r="337" spans="1:21" ht="14.4" customHeight="1" x14ac:dyDescent="0.3">
      <c r="A337" s="505">
        <v>27</v>
      </c>
      <c r="B337" s="506" t="s">
        <v>483</v>
      </c>
      <c r="C337" s="506" t="s">
        <v>491</v>
      </c>
      <c r="D337" s="571" t="s">
        <v>1786</v>
      </c>
      <c r="E337" s="572" t="s">
        <v>497</v>
      </c>
      <c r="F337" s="506" t="s">
        <v>484</v>
      </c>
      <c r="G337" s="506" t="s">
        <v>1143</v>
      </c>
      <c r="H337" s="506" t="s">
        <v>1787</v>
      </c>
      <c r="I337" s="506" t="s">
        <v>1144</v>
      </c>
      <c r="J337" s="506" t="s">
        <v>1145</v>
      </c>
      <c r="K337" s="506" t="s">
        <v>1146</v>
      </c>
      <c r="L337" s="507">
        <v>57.83</v>
      </c>
      <c r="M337" s="507">
        <v>520.47</v>
      </c>
      <c r="N337" s="506">
        <v>9</v>
      </c>
      <c r="O337" s="573">
        <v>2.5</v>
      </c>
      <c r="P337" s="507">
        <v>520.47</v>
      </c>
      <c r="Q337" s="527">
        <v>1</v>
      </c>
      <c r="R337" s="506">
        <v>9</v>
      </c>
      <c r="S337" s="527">
        <v>1</v>
      </c>
      <c r="T337" s="573">
        <v>2.5</v>
      </c>
      <c r="U337" s="528">
        <v>1</v>
      </c>
    </row>
    <row r="338" spans="1:21" ht="14.4" customHeight="1" x14ac:dyDescent="0.3">
      <c r="A338" s="505">
        <v>27</v>
      </c>
      <c r="B338" s="506" t="s">
        <v>483</v>
      </c>
      <c r="C338" s="506" t="s">
        <v>491</v>
      </c>
      <c r="D338" s="571" t="s">
        <v>1786</v>
      </c>
      <c r="E338" s="572" t="s">
        <v>497</v>
      </c>
      <c r="F338" s="506" t="s">
        <v>484</v>
      </c>
      <c r="G338" s="506" t="s">
        <v>1143</v>
      </c>
      <c r="H338" s="506" t="s">
        <v>1787</v>
      </c>
      <c r="I338" s="506" t="s">
        <v>1147</v>
      </c>
      <c r="J338" s="506" t="s">
        <v>1145</v>
      </c>
      <c r="K338" s="506" t="s">
        <v>1148</v>
      </c>
      <c r="L338" s="507">
        <v>36.369999999999997</v>
      </c>
      <c r="M338" s="507">
        <v>218.21999999999997</v>
      </c>
      <c r="N338" s="506">
        <v>6</v>
      </c>
      <c r="O338" s="573">
        <v>1</v>
      </c>
      <c r="P338" s="507">
        <v>109.10999999999999</v>
      </c>
      <c r="Q338" s="527">
        <v>0.5</v>
      </c>
      <c r="R338" s="506">
        <v>3</v>
      </c>
      <c r="S338" s="527">
        <v>0.5</v>
      </c>
      <c r="T338" s="573">
        <v>0.5</v>
      </c>
      <c r="U338" s="528">
        <v>0.5</v>
      </c>
    </row>
    <row r="339" spans="1:21" ht="14.4" customHeight="1" x14ac:dyDescent="0.3">
      <c r="A339" s="505">
        <v>27</v>
      </c>
      <c r="B339" s="506" t="s">
        <v>483</v>
      </c>
      <c r="C339" s="506" t="s">
        <v>491</v>
      </c>
      <c r="D339" s="571" t="s">
        <v>1786</v>
      </c>
      <c r="E339" s="572" t="s">
        <v>497</v>
      </c>
      <c r="F339" s="506" t="s">
        <v>484</v>
      </c>
      <c r="G339" s="506" t="s">
        <v>1143</v>
      </c>
      <c r="H339" s="506" t="s">
        <v>1787</v>
      </c>
      <c r="I339" s="506" t="s">
        <v>1149</v>
      </c>
      <c r="J339" s="506" t="s">
        <v>1145</v>
      </c>
      <c r="K339" s="506" t="s">
        <v>1150</v>
      </c>
      <c r="L339" s="507">
        <v>100.77</v>
      </c>
      <c r="M339" s="507">
        <v>604.62</v>
      </c>
      <c r="N339" s="506">
        <v>6</v>
      </c>
      <c r="O339" s="573">
        <v>1.5</v>
      </c>
      <c r="P339" s="507">
        <v>604.62</v>
      </c>
      <c r="Q339" s="527">
        <v>1</v>
      </c>
      <c r="R339" s="506">
        <v>6</v>
      </c>
      <c r="S339" s="527">
        <v>1</v>
      </c>
      <c r="T339" s="573">
        <v>1.5</v>
      </c>
      <c r="U339" s="528">
        <v>1</v>
      </c>
    </row>
    <row r="340" spans="1:21" ht="14.4" customHeight="1" x14ac:dyDescent="0.3">
      <c r="A340" s="505">
        <v>27</v>
      </c>
      <c r="B340" s="506" t="s">
        <v>483</v>
      </c>
      <c r="C340" s="506" t="s">
        <v>491</v>
      </c>
      <c r="D340" s="571" t="s">
        <v>1786</v>
      </c>
      <c r="E340" s="572" t="s">
        <v>497</v>
      </c>
      <c r="F340" s="506" t="s">
        <v>484</v>
      </c>
      <c r="G340" s="506" t="s">
        <v>1151</v>
      </c>
      <c r="H340" s="506" t="s">
        <v>1787</v>
      </c>
      <c r="I340" s="506" t="s">
        <v>1152</v>
      </c>
      <c r="J340" s="506" t="s">
        <v>1153</v>
      </c>
      <c r="K340" s="506" t="s">
        <v>1154</v>
      </c>
      <c r="L340" s="507">
        <v>272.83</v>
      </c>
      <c r="M340" s="507">
        <v>272.83</v>
      </c>
      <c r="N340" s="506">
        <v>1</v>
      </c>
      <c r="O340" s="573">
        <v>1</v>
      </c>
      <c r="P340" s="507"/>
      <c r="Q340" s="527">
        <v>0</v>
      </c>
      <c r="R340" s="506"/>
      <c r="S340" s="527">
        <v>0</v>
      </c>
      <c r="T340" s="573"/>
      <c r="U340" s="528">
        <v>0</v>
      </c>
    </row>
    <row r="341" spans="1:21" ht="14.4" customHeight="1" x14ac:dyDescent="0.3">
      <c r="A341" s="505">
        <v>27</v>
      </c>
      <c r="B341" s="506" t="s">
        <v>483</v>
      </c>
      <c r="C341" s="506" t="s">
        <v>491</v>
      </c>
      <c r="D341" s="571" t="s">
        <v>1786</v>
      </c>
      <c r="E341" s="572" t="s">
        <v>497</v>
      </c>
      <c r="F341" s="506" t="s">
        <v>484</v>
      </c>
      <c r="G341" s="506" t="s">
        <v>746</v>
      </c>
      <c r="H341" s="506" t="s">
        <v>457</v>
      </c>
      <c r="I341" s="506" t="s">
        <v>747</v>
      </c>
      <c r="J341" s="506" t="s">
        <v>748</v>
      </c>
      <c r="K341" s="506" t="s">
        <v>749</v>
      </c>
      <c r="L341" s="507">
        <v>35.11</v>
      </c>
      <c r="M341" s="507">
        <v>105.33</v>
      </c>
      <c r="N341" s="506">
        <v>3</v>
      </c>
      <c r="O341" s="573">
        <v>0.5</v>
      </c>
      <c r="P341" s="507">
        <v>105.33</v>
      </c>
      <c r="Q341" s="527">
        <v>1</v>
      </c>
      <c r="R341" s="506">
        <v>3</v>
      </c>
      <c r="S341" s="527">
        <v>1</v>
      </c>
      <c r="T341" s="573">
        <v>0.5</v>
      </c>
      <c r="U341" s="528">
        <v>1</v>
      </c>
    </row>
    <row r="342" spans="1:21" ht="14.4" customHeight="1" x14ac:dyDescent="0.3">
      <c r="A342" s="505">
        <v>27</v>
      </c>
      <c r="B342" s="506" t="s">
        <v>483</v>
      </c>
      <c r="C342" s="506" t="s">
        <v>491</v>
      </c>
      <c r="D342" s="571" t="s">
        <v>1786</v>
      </c>
      <c r="E342" s="572" t="s">
        <v>497</v>
      </c>
      <c r="F342" s="506" t="s">
        <v>484</v>
      </c>
      <c r="G342" s="506" t="s">
        <v>1155</v>
      </c>
      <c r="H342" s="506" t="s">
        <v>457</v>
      </c>
      <c r="I342" s="506" t="s">
        <v>1156</v>
      </c>
      <c r="J342" s="506" t="s">
        <v>1157</v>
      </c>
      <c r="K342" s="506" t="s">
        <v>1158</v>
      </c>
      <c r="L342" s="507">
        <v>0</v>
      </c>
      <c r="M342" s="507">
        <v>0</v>
      </c>
      <c r="N342" s="506">
        <v>4</v>
      </c>
      <c r="O342" s="573">
        <v>0.5</v>
      </c>
      <c r="P342" s="507"/>
      <c r="Q342" s="527"/>
      <c r="R342" s="506"/>
      <c r="S342" s="527">
        <v>0</v>
      </c>
      <c r="T342" s="573"/>
      <c r="U342" s="528">
        <v>0</v>
      </c>
    </row>
    <row r="343" spans="1:21" ht="14.4" customHeight="1" x14ac:dyDescent="0.3">
      <c r="A343" s="505">
        <v>27</v>
      </c>
      <c r="B343" s="506" t="s">
        <v>483</v>
      </c>
      <c r="C343" s="506" t="s">
        <v>491</v>
      </c>
      <c r="D343" s="571" t="s">
        <v>1786</v>
      </c>
      <c r="E343" s="572" t="s">
        <v>497</v>
      </c>
      <c r="F343" s="506" t="s">
        <v>484</v>
      </c>
      <c r="G343" s="506" t="s">
        <v>1159</v>
      </c>
      <c r="H343" s="506" t="s">
        <v>457</v>
      </c>
      <c r="I343" s="506" t="s">
        <v>1160</v>
      </c>
      <c r="J343" s="506" t="s">
        <v>1161</v>
      </c>
      <c r="K343" s="506" t="s">
        <v>665</v>
      </c>
      <c r="L343" s="507">
        <v>65.989999999999995</v>
      </c>
      <c r="M343" s="507">
        <v>197.96999999999997</v>
      </c>
      <c r="N343" s="506">
        <v>3</v>
      </c>
      <c r="O343" s="573">
        <v>1</v>
      </c>
      <c r="P343" s="507"/>
      <c r="Q343" s="527">
        <v>0</v>
      </c>
      <c r="R343" s="506"/>
      <c r="S343" s="527">
        <v>0</v>
      </c>
      <c r="T343" s="573"/>
      <c r="U343" s="528">
        <v>0</v>
      </c>
    </row>
    <row r="344" spans="1:21" ht="14.4" customHeight="1" x14ac:dyDescent="0.3">
      <c r="A344" s="505">
        <v>27</v>
      </c>
      <c r="B344" s="506" t="s">
        <v>483</v>
      </c>
      <c r="C344" s="506" t="s">
        <v>491</v>
      </c>
      <c r="D344" s="571" t="s">
        <v>1786</v>
      </c>
      <c r="E344" s="572" t="s">
        <v>497</v>
      </c>
      <c r="F344" s="506" t="s">
        <v>484</v>
      </c>
      <c r="G344" s="506" t="s">
        <v>583</v>
      </c>
      <c r="H344" s="506" t="s">
        <v>457</v>
      </c>
      <c r="I344" s="506" t="s">
        <v>584</v>
      </c>
      <c r="J344" s="506" t="s">
        <v>585</v>
      </c>
      <c r="K344" s="506" t="s">
        <v>586</v>
      </c>
      <c r="L344" s="507">
        <v>1891.17</v>
      </c>
      <c r="M344" s="507">
        <v>11347.02</v>
      </c>
      <c r="N344" s="506">
        <v>6</v>
      </c>
      <c r="O344" s="573">
        <v>1</v>
      </c>
      <c r="P344" s="507">
        <v>11347.02</v>
      </c>
      <c r="Q344" s="527">
        <v>1</v>
      </c>
      <c r="R344" s="506">
        <v>6</v>
      </c>
      <c r="S344" s="527">
        <v>1</v>
      </c>
      <c r="T344" s="573">
        <v>1</v>
      </c>
      <c r="U344" s="528">
        <v>1</v>
      </c>
    </row>
    <row r="345" spans="1:21" ht="14.4" customHeight="1" x14ac:dyDescent="0.3">
      <c r="A345" s="505">
        <v>27</v>
      </c>
      <c r="B345" s="506" t="s">
        <v>483</v>
      </c>
      <c r="C345" s="506" t="s">
        <v>491</v>
      </c>
      <c r="D345" s="571" t="s">
        <v>1786</v>
      </c>
      <c r="E345" s="572" t="s">
        <v>497</v>
      </c>
      <c r="F345" s="506" t="s">
        <v>484</v>
      </c>
      <c r="G345" s="506" t="s">
        <v>583</v>
      </c>
      <c r="H345" s="506" t="s">
        <v>457</v>
      </c>
      <c r="I345" s="506" t="s">
        <v>756</v>
      </c>
      <c r="J345" s="506" t="s">
        <v>585</v>
      </c>
      <c r="K345" s="506" t="s">
        <v>757</v>
      </c>
      <c r="L345" s="507">
        <v>2026.32</v>
      </c>
      <c r="M345" s="507">
        <v>6078.96</v>
      </c>
      <c r="N345" s="506">
        <v>3</v>
      </c>
      <c r="O345" s="573">
        <v>0.5</v>
      </c>
      <c r="P345" s="507">
        <v>6078.96</v>
      </c>
      <c r="Q345" s="527">
        <v>1</v>
      </c>
      <c r="R345" s="506">
        <v>3</v>
      </c>
      <c r="S345" s="527">
        <v>1</v>
      </c>
      <c r="T345" s="573">
        <v>0.5</v>
      </c>
      <c r="U345" s="528">
        <v>1</v>
      </c>
    </row>
    <row r="346" spans="1:21" ht="14.4" customHeight="1" x14ac:dyDescent="0.3">
      <c r="A346" s="505">
        <v>27</v>
      </c>
      <c r="B346" s="506" t="s">
        <v>483</v>
      </c>
      <c r="C346" s="506" t="s">
        <v>491</v>
      </c>
      <c r="D346" s="571" t="s">
        <v>1786</v>
      </c>
      <c r="E346" s="572" t="s">
        <v>497</v>
      </c>
      <c r="F346" s="506" t="s">
        <v>484</v>
      </c>
      <c r="G346" s="506" t="s">
        <v>758</v>
      </c>
      <c r="H346" s="506" t="s">
        <v>457</v>
      </c>
      <c r="I346" s="506" t="s">
        <v>1162</v>
      </c>
      <c r="J346" s="506" t="s">
        <v>1042</v>
      </c>
      <c r="K346" s="506" t="s">
        <v>739</v>
      </c>
      <c r="L346" s="507">
        <v>230.51</v>
      </c>
      <c r="M346" s="507">
        <v>230.51</v>
      </c>
      <c r="N346" s="506">
        <v>1</v>
      </c>
      <c r="O346" s="573">
        <v>0.5</v>
      </c>
      <c r="P346" s="507"/>
      <c r="Q346" s="527">
        <v>0</v>
      </c>
      <c r="R346" s="506"/>
      <c r="S346" s="527">
        <v>0</v>
      </c>
      <c r="T346" s="573"/>
      <c r="U346" s="528">
        <v>0</v>
      </c>
    </row>
    <row r="347" spans="1:21" ht="14.4" customHeight="1" x14ac:dyDescent="0.3">
      <c r="A347" s="505">
        <v>27</v>
      </c>
      <c r="B347" s="506" t="s">
        <v>483</v>
      </c>
      <c r="C347" s="506" t="s">
        <v>491</v>
      </c>
      <c r="D347" s="571" t="s">
        <v>1786</v>
      </c>
      <c r="E347" s="572" t="s">
        <v>497</v>
      </c>
      <c r="F347" s="506" t="s">
        <v>484</v>
      </c>
      <c r="G347" s="506" t="s">
        <v>762</v>
      </c>
      <c r="H347" s="506" t="s">
        <v>457</v>
      </c>
      <c r="I347" s="506" t="s">
        <v>1163</v>
      </c>
      <c r="J347" s="506" t="s">
        <v>764</v>
      </c>
      <c r="K347" s="506" t="s">
        <v>1164</v>
      </c>
      <c r="L347" s="507">
        <v>23.72</v>
      </c>
      <c r="M347" s="507">
        <v>142.32</v>
      </c>
      <c r="N347" s="506">
        <v>6</v>
      </c>
      <c r="O347" s="573">
        <v>1</v>
      </c>
      <c r="P347" s="507">
        <v>142.32</v>
      </c>
      <c r="Q347" s="527">
        <v>1</v>
      </c>
      <c r="R347" s="506">
        <v>6</v>
      </c>
      <c r="S347" s="527">
        <v>1</v>
      </c>
      <c r="T347" s="573">
        <v>1</v>
      </c>
      <c r="U347" s="528">
        <v>1</v>
      </c>
    </row>
    <row r="348" spans="1:21" ht="14.4" customHeight="1" x14ac:dyDescent="0.3">
      <c r="A348" s="505">
        <v>27</v>
      </c>
      <c r="B348" s="506" t="s">
        <v>483</v>
      </c>
      <c r="C348" s="506" t="s">
        <v>491</v>
      </c>
      <c r="D348" s="571" t="s">
        <v>1786</v>
      </c>
      <c r="E348" s="572" t="s">
        <v>497</v>
      </c>
      <c r="F348" s="506" t="s">
        <v>484</v>
      </c>
      <c r="G348" s="506" t="s">
        <v>1165</v>
      </c>
      <c r="H348" s="506" t="s">
        <v>457</v>
      </c>
      <c r="I348" s="506" t="s">
        <v>1166</v>
      </c>
      <c r="J348" s="506" t="s">
        <v>1167</v>
      </c>
      <c r="K348" s="506" t="s">
        <v>1168</v>
      </c>
      <c r="L348" s="507">
        <v>117.47</v>
      </c>
      <c r="M348" s="507">
        <v>117.47</v>
      </c>
      <c r="N348" s="506">
        <v>1</v>
      </c>
      <c r="O348" s="573">
        <v>0.5</v>
      </c>
      <c r="P348" s="507"/>
      <c r="Q348" s="527">
        <v>0</v>
      </c>
      <c r="R348" s="506"/>
      <c r="S348" s="527">
        <v>0</v>
      </c>
      <c r="T348" s="573"/>
      <c r="U348" s="528">
        <v>0</v>
      </c>
    </row>
    <row r="349" spans="1:21" ht="14.4" customHeight="1" x14ac:dyDescent="0.3">
      <c r="A349" s="505">
        <v>27</v>
      </c>
      <c r="B349" s="506" t="s">
        <v>483</v>
      </c>
      <c r="C349" s="506" t="s">
        <v>491</v>
      </c>
      <c r="D349" s="571" t="s">
        <v>1786</v>
      </c>
      <c r="E349" s="572" t="s">
        <v>497</v>
      </c>
      <c r="F349" s="506" t="s">
        <v>484</v>
      </c>
      <c r="G349" s="506" t="s">
        <v>1165</v>
      </c>
      <c r="H349" s="506" t="s">
        <v>457</v>
      </c>
      <c r="I349" s="506" t="s">
        <v>1169</v>
      </c>
      <c r="J349" s="506" t="s">
        <v>1170</v>
      </c>
      <c r="K349" s="506" t="s">
        <v>1171</v>
      </c>
      <c r="L349" s="507">
        <v>0</v>
      </c>
      <c r="M349" s="507">
        <v>0</v>
      </c>
      <c r="N349" s="506">
        <v>1</v>
      </c>
      <c r="O349" s="573">
        <v>1</v>
      </c>
      <c r="P349" s="507">
        <v>0</v>
      </c>
      <c r="Q349" s="527"/>
      <c r="R349" s="506">
        <v>1</v>
      </c>
      <c r="S349" s="527">
        <v>1</v>
      </c>
      <c r="T349" s="573">
        <v>1</v>
      </c>
      <c r="U349" s="528">
        <v>1</v>
      </c>
    </row>
    <row r="350" spans="1:21" ht="14.4" customHeight="1" x14ac:dyDescent="0.3">
      <c r="A350" s="505">
        <v>27</v>
      </c>
      <c r="B350" s="506" t="s">
        <v>483</v>
      </c>
      <c r="C350" s="506" t="s">
        <v>491</v>
      </c>
      <c r="D350" s="571" t="s">
        <v>1786</v>
      </c>
      <c r="E350" s="572" t="s">
        <v>497</v>
      </c>
      <c r="F350" s="506" t="s">
        <v>484</v>
      </c>
      <c r="G350" s="506" t="s">
        <v>587</v>
      </c>
      <c r="H350" s="506" t="s">
        <v>457</v>
      </c>
      <c r="I350" s="506" t="s">
        <v>770</v>
      </c>
      <c r="J350" s="506" t="s">
        <v>589</v>
      </c>
      <c r="K350" s="506" t="s">
        <v>771</v>
      </c>
      <c r="L350" s="507">
        <v>91.11</v>
      </c>
      <c r="M350" s="507">
        <v>546.66</v>
      </c>
      <c r="N350" s="506">
        <v>6</v>
      </c>
      <c r="O350" s="573">
        <v>3.5</v>
      </c>
      <c r="P350" s="507">
        <v>91.11</v>
      </c>
      <c r="Q350" s="527">
        <v>0.16666666666666669</v>
      </c>
      <c r="R350" s="506">
        <v>1</v>
      </c>
      <c r="S350" s="527">
        <v>0.16666666666666666</v>
      </c>
      <c r="T350" s="573">
        <v>1</v>
      </c>
      <c r="U350" s="528">
        <v>0.2857142857142857</v>
      </c>
    </row>
    <row r="351" spans="1:21" ht="14.4" customHeight="1" x14ac:dyDescent="0.3">
      <c r="A351" s="505">
        <v>27</v>
      </c>
      <c r="B351" s="506" t="s">
        <v>483</v>
      </c>
      <c r="C351" s="506" t="s">
        <v>491</v>
      </c>
      <c r="D351" s="571" t="s">
        <v>1786</v>
      </c>
      <c r="E351" s="572" t="s">
        <v>497</v>
      </c>
      <c r="F351" s="506" t="s">
        <v>484</v>
      </c>
      <c r="G351" s="506" t="s">
        <v>587</v>
      </c>
      <c r="H351" s="506" t="s">
        <v>457</v>
      </c>
      <c r="I351" s="506" t="s">
        <v>588</v>
      </c>
      <c r="J351" s="506" t="s">
        <v>589</v>
      </c>
      <c r="K351" s="506" t="s">
        <v>590</v>
      </c>
      <c r="L351" s="507">
        <v>182.22</v>
      </c>
      <c r="M351" s="507">
        <v>911.1</v>
      </c>
      <c r="N351" s="506">
        <v>5</v>
      </c>
      <c r="O351" s="573">
        <v>3</v>
      </c>
      <c r="P351" s="507">
        <v>182.22</v>
      </c>
      <c r="Q351" s="527">
        <v>0.19999999999999998</v>
      </c>
      <c r="R351" s="506">
        <v>1</v>
      </c>
      <c r="S351" s="527">
        <v>0.2</v>
      </c>
      <c r="T351" s="573">
        <v>0.5</v>
      </c>
      <c r="U351" s="528">
        <v>0.16666666666666666</v>
      </c>
    </row>
    <row r="352" spans="1:21" ht="14.4" customHeight="1" x14ac:dyDescent="0.3">
      <c r="A352" s="505">
        <v>27</v>
      </c>
      <c r="B352" s="506" t="s">
        <v>483</v>
      </c>
      <c r="C352" s="506" t="s">
        <v>491</v>
      </c>
      <c r="D352" s="571" t="s">
        <v>1786</v>
      </c>
      <c r="E352" s="572" t="s">
        <v>497</v>
      </c>
      <c r="F352" s="506" t="s">
        <v>484</v>
      </c>
      <c r="G352" s="506" t="s">
        <v>587</v>
      </c>
      <c r="H352" s="506" t="s">
        <v>457</v>
      </c>
      <c r="I352" s="506" t="s">
        <v>1172</v>
      </c>
      <c r="J352" s="506" t="s">
        <v>589</v>
      </c>
      <c r="K352" s="506" t="s">
        <v>590</v>
      </c>
      <c r="L352" s="507">
        <v>182.22</v>
      </c>
      <c r="M352" s="507">
        <v>182.22</v>
      </c>
      <c r="N352" s="506">
        <v>1</v>
      </c>
      <c r="O352" s="573">
        <v>1</v>
      </c>
      <c r="P352" s="507"/>
      <c r="Q352" s="527">
        <v>0</v>
      </c>
      <c r="R352" s="506"/>
      <c r="S352" s="527">
        <v>0</v>
      </c>
      <c r="T352" s="573"/>
      <c r="U352" s="528">
        <v>0</v>
      </c>
    </row>
    <row r="353" spans="1:21" ht="14.4" customHeight="1" x14ac:dyDescent="0.3">
      <c r="A353" s="505">
        <v>27</v>
      </c>
      <c r="B353" s="506" t="s">
        <v>483</v>
      </c>
      <c r="C353" s="506" t="s">
        <v>491</v>
      </c>
      <c r="D353" s="571" t="s">
        <v>1786</v>
      </c>
      <c r="E353" s="572" t="s">
        <v>497</v>
      </c>
      <c r="F353" s="506" t="s">
        <v>484</v>
      </c>
      <c r="G353" s="506" t="s">
        <v>587</v>
      </c>
      <c r="H353" s="506" t="s">
        <v>457</v>
      </c>
      <c r="I353" s="506" t="s">
        <v>772</v>
      </c>
      <c r="J353" s="506" t="s">
        <v>589</v>
      </c>
      <c r="K353" s="506" t="s">
        <v>773</v>
      </c>
      <c r="L353" s="507">
        <v>273.33</v>
      </c>
      <c r="M353" s="507">
        <v>7653.24</v>
      </c>
      <c r="N353" s="506">
        <v>28</v>
      </c>
      <c r="O353" s="573">
        <v>20</v>
      </c>
      <c r="P353" s="507">
        <v>3553.2899999999995</v>
      </c>
      <c r="Q353" s="527">
        <v>0.46428571428571425</v>
      </c>
      <c r="R353" s="506">
        <v>13</v>
      </c>
      <c r="S353" s="527">
        <v>0.4642857142857143</v>
      </c>
      <c r="T353" s="573">
        <v>9.5</v>
      </c>
      <c r="U353" s="528">
        <v>0.47499999999999998</v>
      </c>
    </row>
    <row r="354" spans="1:21" ht="14.4" customHeight="1" x14ac:dyDescent="0.3">
      <c r="A354" s="505">
        <v>27</v>
      </c>
      <c r="B354" s="506" t="s">
        <v>483</v>
      </c>
      <c r="C354" s="506" t="s">
        <v>491</v>
      </c>
      <c r="D354" s="571" t="s">
        <v>1786</v>
      </c>
      <c r="E354" s="572" t="s">
        <v>497</v>
      </c>
      <c r="F354" s="506" t="s">
        <v>484</v>
      </c>
      <c r="G354" s="506" t="s">
        <v>587</v>
      </c>
      <c r="H354" s="506" t="s">
        <v>457</v>
      </c>
      <c r="I354" s="506" t="s">
        <v>1173</v>
      </c>
      <c r="J354" s="506" t="s">
        <v>589</v>
      </c>
      <c r="K354" s="506" t="s">
        <v>1174</v>
      </c>
      <c r="L354" s="507">
        <v>273.33</v>
      </c>
      <c r="M354" s="507">
        <v>546.66</v>
      </c>
      <c r="N354" s="506">
        <v>2</v>
      </c>
      <c r="O354" s="573">
        <v>1</v>
      </c>
      <c r="P354" s="507"/>
      <c r="Q354" s="527">
        <v>0</v>
      </c>
      <c r="R354" s="506"/>
      <c r="S354" s="527">
        <v>0</v>
      </c>
      <c r="T354" s="573"/>
      <c r="U354" s="528">
        <v>0</v>
      </c>
    </row>
    <row r="355" spans="1:21" ht="14.4" customHeight="1" x14ac:dyDescent="0.3">
      <c r="A355" s="505">
        <v>27</v>
      </c>
      <c r="B355" s="506" t="s">
        <v>483</v>
      </c>
      <c r="C355" s="506" t="s">
        <v>491</v>
      </c>
      <c r="D355" s="571" t="s">
        <v>1786</v>
      </c>
      <c r="E355" s="572" t="s">
        <v>497</v>
      </c>
      <c r="F355" s="506" t="s">
        <v>484</v>
      </c>
      <c r="G355" s="506" t="s">
        <v>774</v>
      </c>
      <c r="H355" s="506" t="s">
        <v>1787</v>
      </c>
      <c r="I355" s="506" t="s">
        <v>1175</v>
      </c>
      <c r="J355" s="506" t="s">
        <v>776</v>
      </c>
      <c r="K355" s="506" t="s">
        <v>642</v>
      </c>
      <c r="L355" s="507">
        <v>300.31</v>
      </c>
      <c r="M355" s="507">
        <v>1801.8600000000001</v>
      </c>
      <c r="N355" s="506">
        <v>6</v>
      </c>
      <c r="O355" s="573">
        <v>3.5</v>
      </c>
      <c r="P355" s="507">
        <v>600.62</v>
      </c>
      <c r="Q355" s="527">
        <v>0.33333333333333331</v>
      </c>
      <c r="R355" s="506">
        <v>2</v>
      </c>
      <c r="S355" s="527">
        <v>0.33333333333333331</v>
      </c>
      <c r="T355" s="573">
        <v>1.5</v>
      </c>
      <c r="U355" s="528">
        <v>0.42857142857142855</v>
      </c>
    </row>
    <row r="356" spans="1:21" ht="14.4" customHeight="1" x14ac:dyDescent="0.3">
      <c r="A356" s="505">
        <v>27</v>
      </c>
      <c r="B356" s="506" t="s">
        <v>483</v>
      </c>
      <c r="C356" s="506" t="s">
        <v>491</v>
      </c>
      <c r="D356" s="571" t="s">
        <v>1786</v>
      </c>
      <c r="E356" s="572" t="s">
        <v>497</v>
      </c>
      <c r="F356" s="506" t="s">
        <v>484</v>
      </c>
      <c r="G356" s="506" t="s">
        <v>774</v>
      </c>
      <c r="H356" s="506" t="s">
        <v>1787</v>
      </c>
      <c r="I356" s="506" t="s">
        <v>775</v>
      </c>
      <c r="J356" s="506" t="s">
        <v>776</v>
      </c>
      <c r="K356" s="506" t="s">
        <v>777</v>
      </c>
      <c r="L356" s="507">
        <v>50.05</v>
      </c>
      <c r="M356" s="507">
        <v>450.44999999999993</v>
      </c>
      <c r="N356" s="506">
        <v>9</v>
      </c>
      <c r="O356" s="573">
        <v>1.5</v>
      </c>
      <c r="P356" s="507">
        <v>150.14999999999998</v>
      </c>
      <c r="Q356" s="527">
        <v>0.33333333333333331</v>
      </c>
      <c r="R356" s="506">
        <v>3</v>
      </c>
      <c r="S356" s="527">
        <v>0.33333333333333331</v>
      </c>
      <c r="T356" s="573">
        <v>0.5</v>
      </c>
      <c r="U356" s="528">
        <v>0.33333333333333331</v>
      </c>
    </row>
    <row r="357" spans="1:21" ht="14.4" customHeight="1" x14ac:dyDescent="0.3">
      <c r="A357" s="505">
        <v>27</v>
      </c>
      <c r="B357" s="506" t="s">
        <v>483</v>
      </c>
      <c r="C357" s="506" t="s">
        <v>491</v>
      </c>
      <c r="D357" s="571" t="s">
        <v>1786</v>
      </c>
      <c r="E357" s="572" t="s">
        <v>497</v>
      </c>
      <c r="F357" s="506" t="s">
        <v>484</v>
      </c>
      <c r="G357" s="506" t="s">
        <v>774</v>
      </c>
      <c r="H357" s="506" t="s">
        <v>457</v>
      </c>
      <c r="I357" s="506" t="s">
        <v>1176</v>
      </c>
      <c r="J357" s="506" t="s">
        <v>776</v>
      </c>
      <c r="K357" s="506" t="s">
        <v>1177</v>
      </c>
      <c r="L357" s="507">
        <v>100.1</v>
      </c>
      <c r="M357" s="507">
        <v>200.2</v>
      </c>
      <c r="N357" s="506">
        <v>2</v>
      </c>
      <c r="O357" s="573">
        <v>0.5</v>
      </c>
      <c r="P357" s="507">
        <v>200.2</v>
      </c>
      <c r="Q357" s="527">
        <v>1</v>
      </c>
      <c r="R357" s="506">
        <v>2</v>
      </c>
      <c r="S357" s="527">
        <v>1</v>
      </c>
      <c r="T357" s="573">
        <v>0.5</v>
      </c>
      <c r="U357" s="528">
        <v>1</v>
      </c>
    </row>
    <row r="358" spans="1:21" ht="14.4" customHeight="1" x14ac:dyDescent="0.3">
      <c r="A358" s="505">
        <v>27</v>
      </c>
      <c r="B358" s="506" t="s">
        <v>483</v>
      </c>
      <c r="C358" s="506" t="s">
        <v>491</v>
      </c>
      <c r="D358" s="571" t="s">
        <v>1786</v>
      </c>
      <c r="E358" s="572" t="s">
        <v>497</v>
      </c>
      <c r="F358" s="506" t="s">
        <v>484</v>
      </c>
      <c r="G358" s="506" t="s">
        <v>774</v>
      </c>
      <c r="H358" s="506" t="s">
        <v>457</v>
      </c>
      <c r="I358" s="506" t="s">
        <v>1178</v>
      </c>
      <c r="J358" s="506" t="s">
        <v>1179</v>
      </c>
      <c r="K358" s="506" t="s">
        <v>1180</v>
      </c>
      <c r="L358" s="507">
        <v>327.01</v>
      </c>
      <c r="M358" s="507">
        <v>327.01</v>
      </c>
      <c r="N358" s="506">
        <v>1</v>
      </c>
      <c r="O358" s="573">
        <v>0.5</v>
      </c>
      <c r="P358" s="507">
        <v>327.01</v>
      </c>
      <c r="Q358" s="527">
        <v>1</v>
      </c>
      <c r="R358" s="506">
        <v>1</v>
      </c>
      <c r="S358" s="527">
        <v>1</v>
      </c>
      <c r="T358" s="573">
        <v>0.5</v>
      </c>
      <c r="U358" s="528">
        <v>1</v>
      </c>
    </row>
    <row r="359" spans="1:21" ht="14.4" customHeight="1" x14ac:dyDescent="0.3">
      <c r="A359" s="505">
        <v>27</v>
      </c>
      <c r="B359" s="506" t="s">
        <v>483</v>
      </c>
      <c r="C359" s="506" t="s">
        <v>491</v>
      </c>
      <c r="D359" s="571" t="s">
        <v>1786</v>
      </c>
      <c r="E359" s="572" t="s">
        <v>497</v>
      </c>
      <c r="F359" s="506" t="s">
        <v>484</v>
      </c>
      <c r="G359" s="506" t="s">
        <v>1181</v>
      </c>
      <c r="H359" s="506" t="s">
        <v>457</v>
      </c>
      <c r="I359" s="506" t="s">
        <v>1182</v>
      </c>
      <c r="J359" s="506" t="s">
        <v>1183</v>
      </c>
      <c r="K359" s="506" t="s">
        <v>1184</v>
      </c>
      <c r="L359" s="507">
        <v>0</v>
      </c>
      <c r="M359" s="507">
        <v>0</v>
      </c>
      <c r="N359" s="506">
        <v>4</v>
      </c>
      <c r="O359" s="573">
        <v>1</v>
      </c>
      <c r="P359" s="507"/>
      <c r="Q359" s="527"/>
      <c r="R359" s="506"/>
      <c r="S359" s="527">
        <v>0</v>
      </c>
      <c r="T359" s="573"/>
      <c r="U359" s="528">
        <v>0</v>
      </c>
    </row>
    <row r="360" spans="1:21" ht="14.4" customHeight="1" x14ac:dyDescent="0.3">
      <c r="A360" s="505">
        <v>27</v>
      </c>
      <c r="B360" s="506" t="s">
        <v>483</v>
      </c>
      <c r="C360" s="506" t="s">
        <v>491</v>
      </c>
      <c r="D360" s="571" t="s">
        <v>1786</v>
      </c>
      <c r="E360" s="572" t="s">
        <v>497</v>
      </c>
      <c r="F360" s="506" t="s">
        <v>484</v>
      </c>
      <c r="G360" s="506" t="s">
        <v>1185</v>
      </c>
      <c r="H360" s="506" t="s">
        <v>457</v>
      </c>
      <c r="I360" s="506" t="s">
        <v>1186</v>
      </c>
      <c r="J360" s="506" t="s">
        <v>1187</v>
      </c>
      <c r="K360" s="506" t="s">
        <v>1188</v>
      </c>
      <c r="L360" s="507">
        <v>63.11</v>
      </c>
      <c r="M360" s="507">
        <v>126.22</v>
      </c>
      <c r="N360" s="506">
        <v>2</v>
      </c>
      <c r="O360" s="573">
        <v>1</v>
      </c>
      <c r="P360" s="507"/>
      <c r="Q360" s="527">
        <v>0</v>
      </c>
      <c r="R360" s="506"/>
      <c r="S360" s="527">
        <v>0</v>
      </c>
      <c r="T360" s="573"/>
      <c r="U360" s="528">
        <v>0</v>
      </c>
    </row>
    <row r="361" spans="1:21" ht="14.4" customHeight="1" x14ac:dyDescent="0.3">
      <c r="A361" s="505">
        <v>27</v>
      </c>
      <c r="B361" s="506" t="s">
        <v>483</v>
      </c>
      <c r="C361" s="506" t="s">
        <v>491</v>
      </c>
      <c r="D361" s="571" t="s">
        <v>1786</v>
      </c>
      <c r="E361" s="572" t="s">
        <v>497</v>
      </c>
      <c r="F361" s="506" t="s">
        <v>484</v>
      </c>
      <c r="G361" s="506" t="s">
        <v>778</v>
      </c>
      <c r="H361" s="506" t="s">
        <v>457</v>
      </c>
      <c r="I361" s="506" t="s">
        <v>779</v>
      </c>
      <c r="J361" s="506" t="s">
        <v>780</v>
      </c>
      <c r="K361" s="506" t="s">
        <v>781</v>
      </c>
      <c r="L361" s="507">
        <v>159.16999999999999</v>
      </c>
      <c r="M361" s="507">
        <v>159.16999999999999</v>
      </c>
      <c r="N361" s="506">
        <v>1</v>
      </c>
      <c r="O361" s="573">
        <v>1</v>
      </c>
      <c r="P361" s="507">
        <v>159.16999999999999</v>
      </c>
      <c r="Q361" s="527">
        <v>1</v>
      </c>
      <c r="R361" s="506">
        <v>1</v>
      </c>
      <c r="S361" s="527">
        <v>1</v>
      </c>
      <c r="T361" s="573">
        <v>1</v>
      </c>
      <c r="U361" s="528">
        <v>1</v>
      </c>
    </row>
    <row r="362" spans="1:21" ht="14.4" customHeight="1" x14ac:dyDescent="0.3">
      <c r="A362" s="505">
        <v>27</v>
      </c>
      <c r="B362" s="506" t="s">
        <v>483</v>
      </c>
      <c r="C362" s="506" t="s">
        <v>491</v>
      </c>
      <c r="D362" s="571" t="s">
        <v>1786</v>
      </c>
      <c r="E362" s="572" t="s">
        <v>497</v>
      </c>
      <c r="F362" s="506" t="s">
        <v>484</v>
      </c>
      <c r="G362" s="506" t="s">
        <v>778</v>
      </c>
      <c r="H362" s="506" t="s">
        <v>457</v>
      </c>
      <c r="I362" s="506" t="s">
        <v>1189</v>
      </c>
      <c r="J362" s="506" t="s">
        <v>780</v>
      </c>
      <c r="K362" s="506" t="s">
        <v>1190</v>
      </c>
      <c r="L362" s="507">
        <v>79.58</v>
      </c>
      <c r="M362" s="507">
        <v>238.74</v>
      </c>
      <c r="N362" s="506">
        <v>3</v>
      </c>
      <c r="O362" s="573">
        <v>0.5</v>
      </c>
      <c r="P362" s="507">
        <v>238.74</v>
      </c>
      <c r="Q362" s="527">
        <v>1</v>
      </c>
      <c r="R362" s="506">
        <v>3</v>
      </c>
      <c r="S362" s="527">
        <v>1</v>
      </c>
      <c r="T362" s="573">
        <v>0.5</v>
      </c>
      <c r="U362" s="528">
        <v>1</v>
      </c>
    </row>
    <row r="363" spans="1:21" ht="14.4" customHeight="1" x14ac:dyDescent="0.3">
      <c r="A363" s="505">
        <v>27</v>
      </c>
      <c r="B363" s="506" t="s">
        <v>483</v>
      </c>
      <c r="C363" s="506" t="s">
        <v>491</v>
      </c>
      <c r="D363" s="571" t="s">
        <v>1786</v>
      </c>
      <c r="E363" s="572" t="s">
        <v>497</v>
      </c>
      <c r="F363" s="506" t="s">
        <v>484</v>
      </c>
      <c r="G363" s="506" t="s">
        <v>782</v>
      </c>
      <c r="H363" s="506" t="s">
        <v>457</v>
      </c>
      <c r="I363" s="506" t="s">
        <v>1191</v>
      </c>
      <c r="J363" s="506" t="s">
        <v>784</v>
      </c>
      <c r="K363" s="506" t="s">
        <v>1192</v>
      </c>
      <c r="L363" s="507">
        <v>207.32</v>
      </c>
      <c r="M363" s="507">
        <v>207.32</v>
      </c>
      <c r="N363" s="506">
        <v>1</v>
      </c>
      <c r="O363" s="573">
        <v>0.5</v>
      </c>
      <c r="P363" s="507"/>
      <c r="Q363" s="527">
        <v>0</v>
      </c>
      <c r="R363" s="506"/>
      <c r="S363" s="527">
        <v>0</v>
      </c>
      <c r="T363" s="573"/>
      <c r="U363" s="528">
        <v>0</v>
      </c>
    </row>
    <row r="364" spans="1:21" ht="14.4" customHeight="1" x14ac:dyDescent="0.3">
      <c r="A364" s="505">
        <v>27</v>
      </c>
      <c r="B364" s="506" t="s">
        <v>483</v>
      </c>
      <c r="C364" s="506" t="s">
        <v>491</v>
      </c>
      <c r="D364" s="571" t="s">
        <v>1786</v>
      </c>
      <c r="E364" s="572" t="s">
        <v>497</v>
      </c>
      <c r="F364" s="506" t="s">
        <v>484</v>
      </c>
      <c r="G364" s="506" t="s">
        <v>591</v>
      </c>
      <c r="H364" s="506" t="s">
        <v>457</v>
      </c>
      <c r="I364" s="506" t="s">
        <v>786</v>
      </c>
      <c r="J364" s="506" t="s">
        <v>593</v>
      </c>
      <c r="K364" s="506" t="s">
        <v>787</v>
      </c>
      <c r="L364" s="507">
        <v>3480.65</v>
      </c>
      <c r="M364" s="507">
        <v>3480.65</v>
      </c>
      <c r="N364" s="506">
        <v>1</v>
      </c>
      <c r="O364" s="573">
        <v>0.5</v>
      </c>
      <c r="P364" s="507">
        <v>3480.65</v>
      </c>
      <c r="Q364" s="527">
        <v>1</v>
      </c>
      <c r="R364" s="506">
        <v>1</v>
      </c>
      <c r="S364" s="527">
        <v>1</v>
      </c>
      <c r="T364" s="573">
        <v>0.5</v>
      </c>
      <c r="U364" s="528">
        <v>1</v>
      </c>
    </row>
    <row r="365" spans="1:21" ht="14.4" customHeight="1" x14ac:dyDescent="0.3">
      <c r="A365" s="505">
        <v>27</v>
      </c>
      <c r="B365" s="506" t="s">
        <v>483</v>
      </c>
      <c r="C365" s="506" t="s">
        <v>491</v>
      </c>
      <c r="D365" s="571" t="s">
        <v>1786</v>
      </c>
      <c r="E365" s="572" t="s">
        <v>497</v>
      </c>
      <c r="F365" s="506" t="s">
        <v>484</v>
      </c>
      <c r="G365" s="506" t="s">
        <v>591</v>
      </c>
      <c r="H365" s="506" t="s">
        <v>457</v>
      </c>
      <c r="I365" s="506" t="s">
        <v>788</v>
      </c>
      <c r="J365" s="506" t="s">
        <v>789</v>
      </c>
      <c r="K365" s="506" t="s">
        <v>790</v>
      </c>
      <c r="L365" s="507">
        <v>1992.86</v>
      </c>
      <c r="M365" s="507">
        <v>11957.16</v>
      </c>
      <c r="N365" s="506">
        <v>6</v>
      </c>
      <c r="O365" s="573">
        <v>3.5</v>
      </c>
      <c r="P365" s="507">
        <v>5978.58</v>
      </c>
      <c r="Q365" s="527">
        <v>0.5</v>
      </c>
      <c r="R365" s="506">
        <v>3</v>
      </c>
      <c r="S365" s="527">
        <v>0.5</v>
      </c>
      <c r="T365" s="573">
        <v>2</v>
      </c>
      <c r="U365" s="528">
        <v>0.5714285714285714</v>
      </c>
    </row>
    <row r="366" spans="1:21" ht="14.4" customHeight="1" x14ac:dyDescent="0.3">
      <c r="A366" s="505">
        <v>27</v>
      </c>
      <c r="B366" s="506" t="s">
        <v>483</v>
      </c>
      <c r="C366" s="506" t="s">
        <v>491</v>
      </c>
      <c r="D366" s="571" t="s">
        <v>1786</v>
      </c>
      <c r="E366" s="572" t="s">
        <v>497</v>
      </c>
      <c r="F366" s="506" t="s">
        <v>484</v>
      </c>
      <c r="G366" s="506" t="s">
        <v>794</v>
      </c>
      <c r="H366" s="506" t="s">
        <v>457</v>
      </c>
      <c r="I366" s="506" t="s">
        <v>1193</v>
      </c>
      <c r="J366" s="506" t="s">
        <v>796</v>
      </c>
      <c r="K366" s="506" t="s">
        <v>1194</v>
      </c>
      <c r="L366" s="507">
        <v>15.55</v>
      </c>
      <c r="M366" s="507">
        <v>46.650000000000006</v>
      </c>
      <c r="N366" s="506">
        <v>3</v>
      </c>
      <c r="O366" s="573">
        <v>1</v>
      </c>
      <c r="P366" s="507">
        <v>46.650000000000006</v>
      </c>
      <c r="Q366" s="527">
        <v>1</v>
      </c>
      <c r="R366" s="506">
        <v>3</v>
      </c>
      <c r="S366" s="527">
        <v>1</v>
      </c>
      <c r="T366" s="573">
        <v>1</v>
      </c>
      <c r="U366" s="528">
        <v>1</v>
      </c>
    </row>
    <row r="367" spans="1:21" ht="14.4" customHeight="1" x14ac:dyDescent="0.3">
      <c r="A367" s="505">
        <v>27</v>
      </c>
      <c r="B367" s="506" t="s">
        <v>483</v>
      </c>
      <c r="C367" s="506" t="s">
        <v>491</v>
      </c>
      <c r="D367" s="571" t="s">
        <v>1786</v>
      </c>
      <c r="E367" s="572" t="s">
        <v>497</v>
      </c>
      <c r="F367" s="506" t="s">
        <v>484</v>
      </c>
      <c r="G367" s="506" t="s">
        <v>595</v>
      </c>
      <c r="H367" s="506" t="s">
        <v>1787</v>
      </c>
      <c r="I367" s="506" t="s">
        <v>596</v>
      </c>
      <c r="J367" s="506" t="s">
        <v>597</v>
      </c>
      <c r="K367" s="506" t="s">
        <v>598</v>
      </c>
      <c r="L367" s="507">
        <v>556.04</v>
      </c>
      <c r="M367" s="507">
        <v>1112.08</v>
      </c>
      <c r="N367" s="506">
        <v>2</v>
      </c>
      <c r="O367" s="573">
        <v>1</v>
      </c>
      <c r="P367" s="507">
        <v>1112.08</v>
      </c>
      <c r="Q367" s="527">
        <v>1</v>
      </c>
      <c r="R367" s="506">
        <v>2</v>
      </c>
      <c r="S367" s="527">
        <v>1</v>
      </c>
      <c r="T367" s="573">
        <v>1</v>
      </c>
      <c r="U367" s="528">
        <v>1</v>
      </c>
    </row>
    <row r="368" spans="1:21" ht="14.4" customHeight="1" x14ac:dyDescent="0.3">
      <c r="A368" s="505">
        <v>27</v>
      </c>
      <c r="B368" s="506" t="s">
        <v>483</v>
      </c>
      <c r="C368" s="506" t="s">
        <v>491</v>
      </c>
      <c r="D368" s="571" t="s">
        <v>1786</v>
      </c>
      <c r="E368" s="572" t="s">
        <v>497</v>
      </c>
      <c r="F368" s="506" t="s">
        <v>484</v>
      </c>
      <c r="G368" s="506" t="s">
        <v>595</v>
      </c>
      <c r="H368" s="506" t="s">
        <v>457</v>
      </c>
      <c r="I368" s="506" t="s">
        <v>1195</v>
      </c>
      <c r="J368" s="506" t="s">
        <v>597</v>
      </c>
      <c r="K368" s="506" t="s">
        <v>598</v>
      </c>
      <c r="L368" s="507">
        <v>556.04</v>
      </c>
      <c r="M368" s="507">
        <v>1112.08</v>
      </c>
      <c r="N368" s="506">
        <v>2</v>
      </c>
      <c r="O368" s="573">
        <v>1</v>
      </c>
      <c r="P368" s="507">
        <v>1112.08</v>
      </c>
      <c r="Q368" s="527">
        <v>1</v>
      </c>
      <c r="R368" s="506">
        <v>2</v>
      </c>
      <c r="S368" s="527">
        <v>1</v>
      </c>
      <c r="T368" s="573">
        <v>1</v>
      </c>
      <c r="U368" s="528">
        <v>1</v>
      </c>
    </row>
    <row r="369" spans="1:21" ht="14.4" customHeight="1" x14ac:dyDescent="0.3">
      <c r="A369" s="505">
        <v>27</v>
      </c>
      <c r="B369" s="506" t="s">
        <v>483</v>
      </c>
      <c r="C369" s="506" t="s">
        <v>491</v>
      </c>
      <c r="D369" s="571" t="s">
        <v>1786</v>
      </c>
      <c r="E369" s="572" t="s">
        <v>497</v>
      </c>
      <c r="F369" s="506" t="s">
        <v>484</v>
      </c>
      <c r="G369" s="506" t="s">
        <v>1196</v>
      </c>
      <c r="H369" s="506" t="s">
        <v>457</v>
      </c>
      <c r="I369" s="506" t="s">
        <v>1197</v>
      </c>
      <c r="J369" s="506" t="s">
        <v>1198</v>
      </c>
      <c r="K369" s="506" t="s">
        <v>1199</v>
      </c>
      <c r="L369" s="507">
        <v>43.48</v>
      </c>
      <c r="M369" s="507">
        <v>130.44</v>
      </c>
      <c r="N369" s="506">
        <v>3</v>
      </c>
      <c r="O369" s="573">
        <v>0.5</v>
      </c>
      <c r="P369" s="507"/>
      <c r="Q369" s="527">
        <v>0</v>
      </c>
      <c r="R369" s="506"/>
      <c r="S369" s="527">
        <v>0</v>
      </c>
      <c r="T369" s="573"/>
      <c r="U369" s="528">
        <v>0</v>
      </c>
    </row>
    <row r="370" spans="1:21" ht="14.4" customHeight="1" x14ac:dyDescent="0.3">
      <c r="A370" s="505">
        <v>27</v>
      </c>
      <c r="B370" s="506" t="s">
        <v>483</v>
      </c>
      <c r="C370" s="506" t="s">
        <v>491</v>
      </c>
      <c r="D370" s="571" t="s">
        <v>1786</v>
      </c>
      <c r="E370" s="572" t="s">
        <v>497</v>
      </c>
      <c r="F370" s="506" t="s">
        <v>484</v>
      </c>
      <c r="G370" s="506" t="s">
        <v>798</v>
      </c>
      <c r="H370" s="506" t="s">
        <v>1787</v>
      </c>
      <c r="I370" s="506" t="s">
        <v>799</v>
      </c>
      <c r="J370" s="506" t="s">
        <v>800</v>
      </c>
      <c r="K370" s="506" t="s">
        <v>801</v>
      </c>
      <c r="L370" s="507">
        <v>42.51</v>
      </c>
      <c r="M370" s="507">
        <v>212.55</v>
      </c>
      <c r="N370" s="506">
        <v>5</v>
      </c>
      <c r="O370" s="573">
        <v>2.5</v>
      </c>
      <c r="P370" s="507">
        <v>127.53</v>
      </c>
      <c r="Q370" s="527">
        <v>0.6</v>
      </c>
      <c r="R370" s="506">
        <v>3</v>
      </c>
      <c r="S370" s="527">
        <v>0.6</v>
      </c>
      <c r="T370" s="573">
        <v>1.5</v>
      </c>
      <c r="U370" s="528">
        <v>0.6</v>
      </c>
    </row>
    <row r="371" spans="1:21" ht="14.4" customHeight="1" x14ac:dyDescent="0.3">
      <c r="A371" s="505">
        <v>27</v>
      </c>
      <c r="B371" s="506" t="s">
        <v>483</v>
      </c>
      <c r="C371" s="506" t="s">
        <v>491</v>
      </c>
      <c r="D371" s="571" t="s">
        <v>1786</v>
      </c>
      <c r="E371" s="572" t="s">
        <v>497</v>
      </c>
      <c r="F371" s="506" t="s">
        <v>484</v>
      </c>
      <c r="G371" s="506" t="s">
        <v>798</v>
      </c>
      <c r="H371" s="506" t="s">
        <v>1787</v>
      </c>
      <c r="I371" s="506" t="s">
        <v>802</v>
      </c>
      <c r="J371" s="506" t="s">
        <v>800</v>
      </c>
      <c r="K371" s="506" t="s">
        <v>803</v>
      </c>
      <c r="L371" s="507">
        <v>85.02</v>
      </c>
      <c r="M371" s="507">
        <v>85.02</v>
      </c>
      <c r="N371" s="506">
        <v>1</v>
      </c>
      <c r="O371" s="573">
        <v>0.5</v>
      </c>
      <c r="P371" s="507"/>
      <c r="Q371" s="527">
        <v>0</v>
      </c>
      <c r="R371" s="506"/>
      <c r="S371" s="527">
        <v>0</v>
      </c>
      <c r="T371" s="573"/>
      <c r="U371" s="528">
        <v>0</v>
      </c>
    </row>
    <row r="372" spans="1:21" ht="14.4" customHeight="1" x14ac:dyDescent="0.3">
      <c r="A372" s="505">
        <v>27</v>
      </c>
      <c r="B372" s="506" t="s">
        <v>483</v>
      </c>
      <c r="C372" s="506" t="s">
        <v>491</v>
      </c>
      <c r="D372" s="571" t="s">
        <v>1786</v>
      </c>
      <c r="E372" s="572" t="s">
        <v>497</v>
      </c>
      <c r="F372" s="506" t="s">
        <v>484</v>
      </c>
      <c r="G372" s="506" t="s">
        <v>798</v>
      </c>
      <c r="H372" s="506" t="s">
        <v>457</v>
      </c>
      <c r="I372" s="506" t="s">
        <v>804</v>
      </c>
      <c r="J372" s="506" t="s">
        <v>805</v>
      </c>
      <c r="K372" s="506" t="s">
        <v>801</v>
      </c>
      <c r="L372" s="507">
        <v>42.51</v>
      </c>
      <c r="M372" s="507">
        <v>552.63</v>
      </c>
      <c r="N372" s="506">
        <v>13</v>
      </c>
      <c r="O372" s="573">
        <v>5</v>
      </c>
      <c r="P372" s="507">
        <v>170.04</v>
      </c>
      <c r="Q372" s="527">
        <v>0.30769230769230765</v>
      </c>
      <c r="R372" s="506">
        <v>4</v>
      </c>
      <c r="S372" s="527">
        <v>0.30769230769230771</v>
      </c>
      <c r="T372" s="573">
        <v>1</v>
      </c>
      <c r="U372" s="528">
        <v>0.2</v>
      </c>
    </row>
    <row r="373" spans="1:21" ht="14.4" customHeight="1" x14ac:dyDescent="0.3">
      <c r="A373" s="505">
        <v>27</v>
      </c>
      <c r="B373" s="506" t="s">
        <v>483</v>
      </c>
      <c r="C373" s="506" t="s">
        <v>491</v>
      </c>
      <c r="D373" s="571" t="s">
        <v>1786</v>
      </c>
      <c r="E373" s="572" t="s">
        <v>497</v>
      </c>
      <c r="F373" s="506" t="s">
        <v>484</v>
      </c>
      <c r="G373" s="506" t="s">
        <v>1200</v>
      </c>
      <c r="H373" s="506" t="s">
        <v>457</v>
      </c>
      <c r="I373" s="506" t="s">
        <v>1201</v>
      </c>
      <c r="J373" s="506" t="s">
        <v>1202</v>
      </c>
      <c r="K373" s="506" t="s">
        <v>1203</v>
      </c>
      <c r="L373" s="507">
        <v>31.23</v>
      </c>
      <c r="M373" s="507">
        <v>93.69</v>
      </c>
      <c r="N373" s="506">
        <v>3</v>
      </c>
      <c r="O373" s="573">
        <v>0.5</v>
      </c>
      <c r="P373" s="507">
        <v>93.69</v>
      </c>
      <c r="Q373" s="527">
        <v>1</v>
      </c>
      <c r="R373" s="506">
        <v>3</v>
      </c>
      <c r="S373" s="527">
        <v>1</v>
      </c>
      <c r="T373" s="573">
        <v>0.5</v>
      </c>
      <c r="U373" s="528">
        <v>1</v>
      </c>
    </row>
    <row r="374" spans="1:21" ht="14.4" customHeight="1" x14ac:dyDescent="0.3">
      <c r="A374" s="505">
        <v>27</v>
      </c>
      <c r="B374" s="506" t="s">
        <v>483</v>
      </c>
      <c r="C374" s="506" t="s">
        <v>491</v>
      </c>
      <c r="D374" s="571" t="s">
        <v>1786</v>
      </c>
      <c r="E374" s="572" t="s">
        <v>497</v>
      </c>
      <c r="F374" s="506" t="s">
        <v>484</v>
      </c>
      <c r="G374" s="506" t="s">
        <v>1204</v>
      </c>
      <c r="H374" s="506" t="s">
        <v>457</v>
      </c>
      <c r="I374" s="506" t="s">
        <v>1205</v>
      </c>
      <c r="J374" s="506" t="s">
        <v>1206</v>
      </c>
      <c r="K374" s="506" t="s">
        <v>932</v>
      </c>
      <c r="L374" s="507">
        <v>12.15</v>
      </c>
      <c r="M374" s="507">
        <v>12.15</v>
      </c>
      <c r="N374" s="506">
        <v>1</v>
      </c>
      <c r="O374" s="573">
        <v>0.5</v>
      </c>
      <c r="P374" s="507">
        <v>12.15</v>
      </c>
      <c r="Q374" s="527">
        <v>1</v>
      </c>
      <c r="R374" s="506">
        <v>1</v>
      </c>
      <c r="S374" s="527">
        <v>1</v>
      </c>
      <c r="T374" s="573">
        <v>0.5</v>
      </c>
      <c r="U374" s="528">
        <v>1</v>
      </c>
    </row>
    <row r="375" spans="1:21" ht="14.4" customHeight="1" x14ac:dyDescent="0.3">
      <c r="A375" s="505">
        <v>27</v>
      </c>
      <c r="B375" s="506" t="s">
        <v>483</v>
      </c>
      <c r="C375" s="506" t="s">
        <v>491</v>
      </c>
      <c r="D375" s="571" t="s">
        <v>1786</v>
      </c>
      <c r="E375" s="572" t="s">
        <v>497</v>
      </c>
      <c r="F375" s="506" t="s">
        <v>484</v>
      </c>
      <c r="G375" s="506" t="s">
        <v>1204</v>
      </c>
      <c r="H375" s="506" t="s">
        <v>457</v>
      </c>
      <c r="I375" s="506" t="s">
        <v>1207</v>
      </c>
      <c r="J375" s="506" t="s">
        <v>1206</v>
      </c>
      <c r="K375" s="506" t="s">
        <v>1208</v>
      </c>
      <c r="L375" s="507">
        <v>83.28</v>
      </c>
      <c r="M375" s="507">
        <v>83.28</v>
      </c>
      <c r="N375" s="506">
        <v>1</v>
      </c>
      <c r="O375" s="573">
        <v>0.5</v>
      </c>
      <c r="P375" s="507"/>
      <c r="Q375" s="527">
        <v>0</v>
      </c>
      <c r="R375" s="506"/>
      <c r="S375" s="527">
        <v>0</v>
      </c>
      <c r="T375" s="573"/>
      <c r="U375" s="528">
        <v>0</v>
      </c>
    </row>
    <row r="376" spans="1:21" ht="14.4" customHeight="1" x14ac:dyDescent="0.3">
      <c r="A376" s="505">
        <v>27</v>
      </c>
      <c r="B376" s="506" t="s">
        <v>483</v>
      </c>
      <c r="C376" s="506" t="s">
        <v>491</v>
      </c>
      <c r="D376" s="571" t="s">
        <v>1786</v>
      </c>
      <c r="E376" s="572" t="s">
        <v>497</v>
      </c>
      <c r="F376" s="506" t="s">
        <v>484</v>
      </c>
      <c r="G376" s="506" t="s">
        <v>1044</v>
      </c>
      <c r="H376" s="506" t="s">
        <v>457</v>
      </c>
      <c r="I376" s="506" t="s">
        <v>1209</v>
      </c>
      <c r="J376" s="506" t="s">
        <v>1210</v>
      </c>
      <c r="K376" s="506" t="s">
        <v>1211</v>
      </c>
      <c r="L376" s="507">
        <v>11.3</v>
      </c>
      <c r="M376" s="507">
        <v>11.3</v>
      </c>
      <c r="N376" s="506">
        <v>1</v>
      </c>
      <c r="O376" s="573">
        <v>1</v>
      </c>
      <c r="P376" s="507"/>
      <c r="Q376" s="527">
        <v>0</v>
      </c>
      <c r="R376" s="506"/>
      <c r="S376" s="527">
        <v>0</v>
      </c>
      <c r="T376" s="573"/>
      <c r="U376" s="528">
        <v>0</v>
      </c>
    </row>
    <row r="377" spans="1:21" ht="14.4" customHeight="1" x14ac:dyDescent="0.3">
      <c r="A377" s="505">
        <v>27</v>
      </c>
      <c r="B377" s="506" t="s">
        <v>483</v>
      </c>
      <c r="C377" s="506" t="s">
        <v>491</v>
      </c>
      <c r="D377" s="571" t="s">
        <v>1786</v>
      </c>
      <c r="E377" s="572" t="s">
        <v>497</v>
      </c>
      <c r="F377" s="506" t="s">
        <v>484</v>
      </c>
      <c r="G377" s="506" t="s">
        <v>806</v>
      </c>
      <c r="H377" s="506" t="s">
        <v>457</v>
      </c>
      <c r="I377" s="506" t="s">
        <v>807</v>
      </c>
      <c r="J377" s="506" t="s">
        <v>808</v>
      </c>
      <c r="K377" s="506" t="s">
        <v>809</v>
      </c>
      <c r="L377" s="507">
        <v>32.81</v>
      </c>
      <c r="M377" s="507">
        <v>492.15000000000003</v>
      </c>
      <c r="N377" s="506">
        <v>15</v>
      </c>
      <c r="O377" s="573">
        <v>1.5</v>
      </c>
      <c r="P377" s="507">
        <v>328.1</v>
      </c>
      <c r="Q377" s="527">
        <v>0.66666666666666663</v>
      </c>
      <c r="R377" s="506">
        <v>10</v>
      </c>
      <c r="S377" s="527">
        <v>0.66666666666666663</v>
      </c>
      <c r="T377" s="573">
        <v>1</v>
      </c>
      <c r="U377" s="528">
        <v>0.66666666666666663</v>
      </c>
    </row>
    <row r="378" spans="1:21" ht="14.4" customHeight="1" x14ac:dyDescent="0.3">
      <c r="A378" s="505">
        <v>27</v>
      </c>
      <c r="B378" s="506" t="s">
        <v>483</v>
      </c>
      <c r="C378" s="506" t="s">
        <v>491</v>
      </c>
      <c r="D378" s="571" t="s">
        <v>1786</v>
      </c>
      <c r="E378" s="572" t="s">
        <v>497</v>
      </c>
      <c r="F378" s="506" t="s">
        <v>484</v>
      </c>
      <c r="G378" s="506" t="s">
        <v>812</v>
      </c>
      <c r="H378" s="506" t="s">
        <v>457</v>
      </c>
      <c r="I378" s="506" t="s">
        <v>1212</v>
      </c>
      <c r="J378" s="506" t="s">
        <v>1213</v>
      </c>
      <c r="K378" s="506" t="s">
        <v>1214</v>
      </c>
      <c r="L378" s="507">
        <v>84.39</v>
      </c>
      <c r="M378" s="507">
        <v>168.78</v>
      </c>
      <c r="N378" s="506">
        <v>2</v>
      </c>
      <c r="O378" s="573">
        <v>0.5</v>
      </c>
      <c r="P378" s="507"/>
      <c r="Q378" s="527">
        <v>0</v>
      </c>
      <c r="R378" s="506"/>
      <c r="S378" s="527">
        <v>0</v>
      </c>
      <c r="T378" s="573"/>
      <c r="U378" s="528">
        <v>0</v>
      </c>
    </row>
    <row r="379" spans="1:21" ht="14.4" customHeight="1" x14ac:dyDescent="0.3">
      <c r="A379" s="505">
        <v>27</v>
      </c>
      <c r="B379" s="506" t="s">
        <v>483</v>
      </c>
      <c r="C379" s="506" t="s">
        <v>491</v>
      </c>
      <c r="D379" s="571" t="s">
        <v>1786</v>
      </c>
      <c r="E379" s="572" t="s">
        <v>497</v>
      </c>
      <c r="F379" s="506" t="s">
        <v>484</v>
      </c>
      <c r="G379" s="506" t="s">
        <v>812</v>
      </c>
      <c r="H379" s="506" t="s">
        <v>457</v>
      </c>
      <c r="I379" s="506" t="s">
        <v>1215</v>
      </c>
      <c r="J379" s="506" t="s">
        <v>1216</v>
      </c>
      <c r="K379" s="506" t="s">
        <v>815</v>
      </c>
      <c r="L379" s="507">
        <v>50.64</v>
      </c>
      <c r="M379" s="507">
        <v>253.20000000000002</v>
      </c>
      <c r="N379" s="506">
        <v>5</v>
      </c>
      <c r="O379" s="573">
        <v>1</v>
      </c>
      <c r="P379" s="507">
        <v>101.28</v>
      </c>
      <c r="Q379" s="527">
        <v>0.39999999999999997</v>
      </c>
      <c r="R379" s="506">
        <v>2</v>
      </c>
      <c r="S379" s="527">
        <v>0.4</v>
      </c>
      <c r="T379" s="573">
        <v>0.5</v>
      </c>
      <c r="U379" s="528">
        <v>0.5</v>
      </c>
    </row>
    <row r="380" spans="1:21" ht="14.4" customHeight="1" x14ac:dyDescent="0.3">
      <c r="A380" s="505">
        <v>27</v>
      </c>
      <c r="B380" s="506" t="s">
        <v>483</v>
      </c>
      <c r="C380" s="506" t="s">
        <v>491</v>
      </c>
      <c r="D380" s="571" t="s">
        <v>1786</v>
      </c>
      <c r="E380" s="572" t="s">
        <v>497</v>
      </c>
      <c r="F380" s="506" t="s">
        <v>484</v>
      </c>
      <c r="G380" s="506" t="s">
        <v>812</v>
      </c>
      <c r="H380" s="506" t="s">
        <v>457</v>
      </c>
      <c r="I380" s="506" t="s">
        <v>813</v>
      </c>
      <c r="J380" s="506" t="s">
        <v>814</v>
      </c>
      <c r="K380" s="506" t="s">
        <v>815</v>
      </c>
      <c r="L380" s="507">
        <v>50.64</v>
      </c>
      <c r="M380" s="507">
        <v>50.64</v>
      </c>
      <c r="N380" s="506">
        <v>1</v>
      </c>
      <c r="O380" s="573">
        <v>1</v>
      </c>
      <c r="P380" s="507"/>
      <c r="Q380" s="527">
        <v>0</v>
      </c>
      <c r="R380" s="506"/>
      <c r="S380" s="527">
        <v>0</v>
      </c>
      <c r="T380" s="573"/>
      <c r="U380" s="528">
        <v>0</v>
      </c>
    </row>
    <row r="381" spans="1:21" ht="14.4" customHeight="1" x14ac:dyDescent="0.3">
      <c r="A381" s="505">
        <v>27</v>
      </c>
      <c r="B381" s="506" t="s">
        <v>483</v>
      </c>
      <c r="C381" s="506" t="s">
        <v>491</v>
      </c>
      <c r="D381" s="571" t="s">
        <v>1786</v>
      </c>
      <c r="E381" s="572" t="s">
        <v>497</v>
      </c>
      <c r="F381" s="506" t="s">
        <v>484</v>
      </c>
      <c r="G381" s="506" t="s">
        <v>816</v>
      </c>
      <c r="H381" s="506" t="s">
        <v>457</v>
      </c>
      <c r="I381" s="506" t="s">
        <v>820</v>
      </c>
      <c r="J381" s="506" t="s">
        <v>821</v>
      </c>
      <c r="K381" s="506" t="s">
        <v>822</v>
      </c>
      <c r="L381" s="507">
        <v>45.03</v>
      </c>
      <c r="M381" s="507">
        <v>360.24</v>
      </c>
      <c r="N381" s="506">
        <v>8</v>
      </c>
      <c r="O381" s="573">
        <v>1.5</v>
      </c>
      <c r="P381" s="507">
        <v>225.15</v>
      </c>
      <c r="Q381" s="527">
        <v>0.625</v>
      </c>
      <c r="R381" s="506">
        <v>5</v>
      </c>
      <c r="S381" s="527">
        <v>0.625</v>
      </c>
      <c r="T381" s="573">
        <v>1</v>
      </c>
      <c r="U381" s="528">
        <v>0.66666666666666663</v>
      </c>
    </row>
    <row r="382" spans="1:21" ht="14.4" customHeight="1" x14ac:dyDescent="0.3">
      <c r="A382" s="505">
        <v>27</v>
      </c>
      <c r="B382" s="506" t="s">
        <v>483</v>
      </c>
      <c r="C382" s="506" t="s">
        <v>491</v>
      </c>
      <c r="D382" s="571" t="s">
        <v>1786</v>
      </c>
      <c r="E382" s="572" t="s">
        <v>497</v>
      </c>
      <c r="F382" s="506" t="s">
        <v>484</v>
      </c>
      <c r="G382" s="506" t="s">
        <v>1217</v>
      </c>
      <c r="H382" s="506" t="s">
        <v>457</v>
      </c>
      <c r="I382" s="506" t="s">
        <v>1218</v>
      </c>
      <c r="J382" s="506" t="s">
        <v>1219</v>
      </c>
      <c r="K382" s="506" t="s">
        <v>1220</v>
      </c>
      <c r="L382" s="507">
        <v>94.7</v>
      </c>
      <c r="M382" s="507">
        <v>378.8</v>
      </c>
      <c r="N382" s="506">
        <v>4</v>
      </c>
      <c r="O382" s="573">
        <v>3</v>
      </c>
      <c r="P382" s="507">
        <v>94.7</v>
      </c>
      <c r="Q382" s="527">
        <v>0.25</v>
      </c>
      <c r="R382" s="506">
        <v>1</v>
      </c>
      <c r="S382" s="527">
        <v>0.25</v>
      </c>
      <c r="T382" s="573">
        <v>0.5</v>
      </c>
      <c r="U382" s="528">
        <v>0.16666666666666666</v>
      </c>
    </row>
    <row r="383" spans="1:21" ht="14.4" customHeight="1" x14ac:dyDescent="0.3">
      <c r="A383" s="505">
        <v>27</v>
      </c>
      <c r="B383" s="506" t="s">
        <v>483</v>
      </c>
      <c r="C383" s="506" t="s">
        <v>491</v>
      </c>
      <c r="D383" s="571" t="s">
        <v>1786</v>
      </c>
      <c r="E383" s="572" t="s">
        <v>497</v>
      </c>
      <c r="F383" s="506" t="s">
        <v>484</v>
      </c>
      <c r="G383" s="506" t="s">
        <v>1221</v>
      </c>
      <c r="H383" s="506" t="s">
        <v>457</v>
      </c>
      <c r="I383" s="506" t="s">
        <v>1222</v>
      </c>
      <c r="J383" s="506" t="s">
        <v>1223</v>
      </c>
      <c r="K383" s="506" t="s">
        <v>1224</v>
      </c>
      <c r="L383" s="507">
        <v>159.71</v>
      </c>
      <c r="M383" s="507">
        <v>479.13</v>
      </c>
      <c r="N383" s="506">
        <v>3</v>
      </c>
      <c r="O383" s="573">
        <v>0.5</v>
      </c>
      <c r="P383" s="507">
        <v>479.13</v>
      </c>
      <c r="Q383" s="527">
        <v>1</v>
      </c>
      <c r="R383" s="506">
        <v>3</v>
      </c>
      <c r="S383" s="527">
        <v>1</v>
      </c>
      <c r="T383" s="573">
        <v>0.5</v>
      </c>
      <c r="U383" s="528">
        <v>1</v>
      </c>
    </row>
    <row r="384" spans="1:21" ht="14.4" customHeight="1" x14ac:dyDescent="0.3">
      <c r="A384" s="505">
        <v>27</v>
      </c>
      <c r="B384" s="506" t="s">
        <v>483</v>
      </c>
      <c r="C384" s="506" t="s">
        <v>491</v>
      </c>
      <c r="D384" s="571" t="s">
        <v>1786</v>
      </c>
      <c r="E384" s="572" t="s">
        <v>497</v>
      </c>
      <c r="F384" s="506" t="s">
        <v>484</v>
      </c>
      <c r="G384" s="506" t="s">
        <v>603</v>
      </c>
      <c r="H384" s="506" t="s">
        <v>457</v>
      </c>
      <c r="I384" s="506" t="s">
        <v>604</v>
      </c>
      <c r="J384" s="506" t="s">
        <v>605</v>
      </c>
      <c r="K384" s="506" t="s">
        <v>606</v>
      </c>
      <c r="L384" s="507">
        <v>164.01</v>
      </c>
      <c r="M384" s="507">
        <v>328.02</v>
      </c>
      <c r="N384" s="506">
        <v>2</v>
      </c>
      <c r="O384" s="573">
        <v>1</v>
      </c>
      <c r="P384" s="507">
        <v>164.01</v>
      </c>
      <c r="Q384" s="527">
        <v>0.5</v>
      </c>
      <c r="R384" s="506">
        <v>1</v>
      </c>
      <c r="S384" s="527">
        <v>0.5</v>
      </c>
      <c r="T384" s="573">
        <v>0.5</v>
      </c>
      <c r="U384" s="528">
        <v>0.5</v>
      </c>
    </row>
    <row r="385" spans="1:21" ht="14.4" customHeight="1" x14ac:dyDescent="0.3">
      <c r="A385" s="505">
        <v>27</v>
      </c>
      <c r="B385" s="506" t="s">
        <v>483</v>
      </c>
      <c r="C385" s="506" t="s">
        <v>491</v>
      </c>
      <c r="D385" s="571" t="s">
        <v>1786</v>
      </c>
      <c r="E385" s="572" t="s">
        <v>497</v>
      </c>
      <c r="F385" s="506" t="s">
        <v>484</v>
      </c>
      <c r="G385" s="506" t="s">
        <v>603</v>
      </c>
      <c r="H385" s="506" t="s">
        <v>457</v>
      </c>
      <c r="I385" s="506" t="s">
        <v>1225</v>
      </c>
      <c r="J385" s="506" t="s">
        <v>1226</v>
      </c>
      <c r="K385" s="506" t="s">
        <v>1227</v>
      </c>
      <c r="L385" s="507">
        <v>147.61000000000001</v>
      </c>
      <c r="M385" s="507">
        <v>147.61000000000001</v>
      </c>
      <c r="N385" s="506">
        <v>1</v>
      </c>
      <c r="O385" s="573">
        <v>0.5</v>
      </c>
      <c r="P385" s="507">
        <v>147.61000000000001</v>
      </c>
      <c r="Q385" s="527">
        <v>1</v>
      </c>
      <c r="R385" s="506">
        <v>1</v>
      </c>
      <c r="S385" s="527">
        <v>1</v>
      </c>
      <c r="T385" s="573">
        <v>0.5</v>
      </c>
      <c r="U385" s="528">
        <v>1</v>
      </c>
    </row>
    <row r="386" spans="1:21" ht="14.4" customHeight="1" x14ac:dyDescent="0.3">
      <c r="A386" s="505">
        <v>27</v>
      </c>
      <c r="B386" s="506" t="s">
        <v>483</v>
      </c>
      <c r="C386" s="506" t="s">
        <v>491</v>
      </c>
      <c r="D386" s="571" t="s">
        <v>1786</v>
      </c>
      <c r="E386" s="572" t="s">
        <v>497</v>
      </c>
      <c r="F386" s="506" t="s">
        <v>484</v>
      </c>
      <c r="G386" s="506" t="s">
        <v>603</v>
      </c>
      <c r="H386" s="506" t="s">
        <v>457</v>
      </c>
      <c r="I386" s="506" t="s">
        <v>1228</v>
      </c>
      <c r="J386" s="506" t="s">
        <v>826</v>
      </c>
      <c r="K386" s="506" t="s">
        <v>1229</v>
      </c>
      <c r="L386" s="507">
        <v>164.01</v>
      </c>
      <c r="M386" s="507">
        <v>164.01</v>
      </c>
      <c r="N386" s="506">
        <v>1</v>
      </c>
      <c r="O386" s="573">
        <v>0.5</v>
      </c>
      <c r="P386" s="507">
        <v>164.01</v>
      </c>
      <c r="Q386" s="527">
        <v>1</v>
      </c>
      <c r="R386" s="506">
        <v>1</v>
      </c>
      <c r="S386" s="527">
        <v>1</v>
      </c>
      <c r="T386" s="573">
        <v>0.5</v>
      </c>
      <c r="U386" s="528">
        <v>1</v>
      </c>
    </row>
    <row r="387" spans="1:21" ht="14.4" customHeight="1" x14ac:dyDescent="0.3">
      <c r="A387" s="505">
        <v>27</v>
      </c>
      <c r="B387" s="506" t="s">
        <v>483</v>
      </c>
      <c r="C387" s="506" t="s">
        <v>491</v>
      </c>
      <c r="D387" s="571" t="s">
        <v>1786</v>
      </c>
      <c r="E387" s="572" t="s">
        <v>497</v>
      </c>
      <c r="F387" s="506" t="s">
        <v>484</v>
      </c>
      <c r="G387" s="506" t="s">
        <v>1230</v>
      </c>
      <c r="H387" s="506" t="s">
        <v>457</v>
      </c>
      <c r="I387" s="506" t="s">
        <v>1231</v>
      </c>
      <c r="J387" s="506" t="s">
        <v>1232</v>
      </c>
      <c r="K387" s="506" t="s">
        <v>1233</v>
      </c>
      <c r="L387" s="507">
        <v>593.25</v>
      </c>
      <c r="M387" s="507">
        <v>2373</v>
      </c>
      <c r="N387" s="506">
        <v>4</v>
      </c>
      <c r="O387" s="573">
        <v>2</v>
      </c>
      <c r="P387" s="507">
        <v>593.25</v>
      </c>
      <c r="Q387" s="527">
        <v>0.25</v>
      </c>
      <c r="R387" s="506">
        <v>1</v>
      </c>
      <c r="S387" s="527">
        <v>0.25</v>
      </c>
      <c r="T387" s="573">
        <v>0.5</v>
      </c>
      <c r="U387" s="528">
        <v>0.25</v>
      </c>
    </row>
    <row r="388" spans="1:21" ht="14.4" customHeight="1" x14ac:dyDescent="0.3">
      <c r="A388" s="505">
        <v>27</v>
      </c>
      <c r="B388" s="506" t="s">
        <v>483</v>
      </c>
      <c r="C388" s="506" t="s">
        <v>491</v>
      </c>
      <c r="D388" s="571" t="s">
        <v>1786</v>
      </c>
      <c r="E388" s="572" t="s">
        <v>497</v>
      </c>
      <c r="F388" s="506" t="s">
        <v>484</v>
      </c>
      <c r="G388" s="506" t="s">
        <v>1230</v>
      </c>
      <c r="H388" s="506" t="s">
        <v>457</v>
      </c>
      <c r="I388" s="506" t="s">
        <v>1234</v>
      </c>
      <c r="J388" s="506" t="s">
        <v>1232</v>
      </c>
      <c r="K388" s="506" t="s">
        <v>1235</v>
      </c>
      <c r="L388" s="507">
        <v>296.62</v>
      </c>
      <c r="M388" s="507">
        <v>296.62</v>
      </c>
      <c r="N388" s="506">
        <v>1</v>
      </c>
      <c r="O388" s="573">
        <v>0.5</v>
      </c>
      <c r="P388" s="507"/>
      <c r="Q388" s="527">
        <v>0</v>
      </c>
      <c r="R388" s="506"/>
      <c r="S388" s="527">
        <v>0</v>
      </c>
      <c r="T388" s="573"/>
      <c r="U388" s="528">
        <v>0</v>
      </c>
    </row>
    <row r="389" spans="1:21" ht="14.4" customHeight="1" x14ac:dyDescent="0.3">
      <c r="A389" s="505">
        <v>27</v>
      </c>
      <c r="B389" s="506" t="s">
        <v>483</v>
      </c>
      <c r="C389" s="506" t="s">
        <v>491</v>
      </c>
      <c r="D389" s="571" t="s">
        <v>1786</v>
      </c>
      <c r="E389" s="572" t="s">
        <v>497</v>
      </c>
      <c r="F389" s="506" t="s">
        <v>484</v>
      </c>
      <c r="G389" s="506" t="s">
        <v>1236</v>
      </c>
      <c r="H389" s="506" t="s">
        <v>457</v>
      </c>
      <c r="I389" s="506" t="s">
        <v>1237</v>
      </c>
      <c r="J389" s="506" t="s">
        <v>1238</v>
      </c>
      <c r="K389" s="506" t="s">
        <v>1239</v>
      </c>
      <c r="L389" s="507">
        <v>1965.69</v>
      </c>
      <c r="M389" s="507">
        <v>7862.76</v>
      </c>
      <c r="N389" s="506">
        <v>4</v>
      </c>
      <c r="O389" s="573">
        <v>1.5</v>
      </c>
      <c r="P389" s="507"/>
      <c r="Q389" s="527">
        <v>0</v>
      </c>
      <c r="R389" s="506"/>
      <c r="S389" s="527">
        <v>0</v>
      </c>
      <c r="T389" s="573"/>
      <c r="U389" s="528">
        <v>0</v>
      </c>
    </row>
    <row r="390" spans="1:21" ht="14.4" customHeight="1" x14ac:dyDescent="0.3">
      <c r="A390" s="505">
        <v>27</v>
      </c>
      <c r="B390" s="506" t="s">
        <v>483</v>
      </c>
      <c r="C390" s="506" t="s">
        <v>491</v>
      </c>
      <c r="D390" s="571" t="s">
        <v>1786</v>
      </c>
      <c r="E390" s="572" t="s">
        <v>497</v>
      </c>
      <c r="F390" s="506" t="s">
        <v>484</v>
      </c>
      <c r="G390" s="506" t="s">
        <v>1236</v>
      </c>
      <c r="H390" s="506" t="s">
        <v>457</v>
      </c>
      <c r="I390" s="506" t="s">
        <v>1240</v>
      </c>
      <c r="J390" s="506" t="s">
        <v>1238</v>
      </c>
      <c r="K390" s="506" t="s">
        <v>1241</v>
      </c>
      <c r="L390" s="507">
        <v>982.84</v>
      </c>
      <c r="M390" s="507">
        <v>3931.36</v>
      </c>
      <c r="N390" s="506">
        <v>4</v>
      </c>
      <c r="O390" s="573">
        <v>0.5</v>
      </c>
      <c r="P390" s="507">
        <v>3931.36</v>
      </c>
      <c r="Q390" s="527">
        <v>1</v>
      </c>
      <c r="R390" s="506">
        <v>4</v>
      </c>
      <c r="S390" s="527">
        <v>1</v>
      </c>
      <c r="T390" s="573">
        <v>0.5</v>
      </c>
      <c r="U390" s="528">
        <v>1</v>
      </c>
    </row>
    <row r="391" spans="1:21" ht="14.4" customHeight="1" x14ac:dyDescent="0.3">
      <c r="A391" s="505">
        <v>27</v>
      </c>
      <c r="B391" s="506" t="s">
        <v>483</v>
      </c>
      <c r="C391" s="506" t="s">
        <v>491</v>
      </c>
      <c r="D391" s="571" t="s">
        <v>1786</v>
      </c>
      <c r="E391" s="572" t="s">
        <v>497</v>
      </c>
      <c r="F391" s="506" t="s">
        <v>484</v>
      </c>
      <c r="G391" s="506" t="s">
        <v>1242</v>
      </c>
      <c r="H391" s="506" t="s">
        <v>457</v>
      </c>
      <c r="I391" s="506" t="s">
        <v>1243</v>
      </c>
      <c r="J391" s="506" t="s">
        <v>1244</v>
      </c>
      <c r="K391" s="506"/>
      <c r="L391" s="507">
        <v>0</v>
      </c>
      <c r="M391" s="507">
        <v>0</v>
      </c>
      <c r="N391" s="506">
        <v>4</v>
      </c>
      <c r="O391" s="573">
        <v>1</v>
      </c>
      <c r="P391" s="507"/>
      <c r="Q391" s="527"/>
      <c r="R391" s="506"/>
      <c r="S391" s="527">
        <v>0</v>
      </c>
      <c r="T391" s="573"/>
      <c r="U391" s="528">
        <v>0</v>
      </c>
    </row>
    <row r="392" spans="1:21" ht="14.4" customHeight="1" x14ac:dyDescent="0.3">
      <c r="A392" s="505">
        <v>27</v>
      </c>
      <c r="B392" s="506" t="s">
        <v>483</v>
      </c>
      <c r="C392" s="506" t="s">
        <v>491</v>
      </c>
      <c r="D392" s="571" t="s">
        <v>1786</v>
      </c>
      <c r="E392" s="572" t="s">
        <v>497</v>
      </c>
      <c r="F392" s="506" t="s">
        <v>484</v>
      </c>
      <c r="G392" s="506" t="s">
        <v>610</v>
      </c>
      <c r="H392" s="506" t="s">
        <v>457</v>
      </c>
      <c r="I392" s="506" t="s">
        <v>1245</v>
      </c>
      <c r="J392" s="506" t="s">
        <v>612</v>
      </c>
      <c r="K392" s="506" t="s">
        <v>1246</v>
      </c>
      <c r="L392" s="507">
        <v>36.909999999999997</v>
      </c>
      <c r="M392" s="507">
        <v>221.45999999999998</v>
      </c>
      <c r="N392" s="506">
        <v>6</v>
      </c>
      <c r="O392" s="573">
        <v>1</v>
      </c>
      <c r="P392" s="507">
        <v>110.72999999999999</v>
      </c>
      <c r="Q392" s="527">
        <v>0.5</v>
      </c>
      <c r="R392" s="506">
        <v>3</v>
      </c>
      <c r="S392" s="527">
        <v>0.5</v>
      </c>
      <c r="T392" s="573">
        <v>0.5</v>
      </c>
      <c r="U392" s="528">
        <v>0.5</v>
      </c>
    </row>
    <row r="393" spans="1:21" ht="14.4" customHeight="1" x14ac:dyDescent="0.3">
      <c r="A393" s="505">
        <v>27</v>
      </c>
      <c r="B393" s="506" t="s">
        <v>483</v>
      </c>
      <c r="C393" s="506" t="s">
        <v>491</v>
      </c>
      <c r="D393" s="571" t="s">
        <v>1786</v>
      </c>
      <c r="E393" s="572" t="s">
        <v>497</v>
      </c>
      <c r="F393" s="506" t="s">
        <v>484</v>
      </c>
      <c r="G393" s="506" t="s">
        <v>610</v>
      </c>
      <c r="H393" s="506" t="s">
        <v>457</v>
      </c>
      <c r="I393" s="506" t="s">
        <v>611</v>
      </c>
      <c r="J393" s="506" t="s">
        <v>612</v>
      </c>
      <c r="K393" s="506" t="s">
        <v>613</v>
      </c>
      <c r="L393" s="507">
        <v>237.31</v>
      </c>
      <c r="M393" s="507">
        <v>474.62</v>
      </c>
      <c r="N393" s="506">
        <v>2</v>
      </c>
      <c r="O393" s="573">
        <v>1</v>
      </c>
      <c r="P393" s="507">
        <v>237.31</v>
      </c>
      <c r="Q393" s="527">
        <v>0.5</v>
      </c>
      <c r="R393" s="506">
        <v>1</v>
      </c>
      <c r="S393" s="527">
        <v>0.5</v>
      </c>
      <c r="T393" s="573">
        <v>0.5</v>
      </c>
      <c r="U393" s="528">
        <v>0.5</v>
      </c>
    </row>
    <row r="394" spans="1:21" ht="14.4" customHeight="1" x14ac:dyDescent="0.3">
      <c r="A394" s="505">
        <v>27</v>
      </c>
      <c r="B394" s="506" t="s">
        <v>483</v>
      </c>
      <c r="C394" s="506" t="s">
        <v>491</v>
      </c>
      <c r="D394" s="571" t="s">
        <v>1786</v>
      </c>
      <c r="E394" s="572" t="s">
        <v>497</v>
      </c>
      <c r="F394" s="506" t="s">
        <v>484</v>
      </c>
      <c r="G394" s="506" t="s">
        <v>610</v>
      </c>
      <c r="H394" s="506" t="s">
        <v>457</v>
      </c>
      <c r="I394" s="506" t="s">
        <v>1247</v>
      </c>
      <c r="J394" s="506" t="s">
        <v>612</v>
      </c>
      <c r="K394" s="506" t="s">
        <v>1248</v>
      </c>
      <c r="L394" s="507">
        <v>73.83</v>
      </c>
      <c r="M394" s="507">
        <v>147.66</v>
      </c>
      <c r="N394" s="506">
        <v>2</v>
      </c>
      <c r="O394" s="573">
        <v>0.5</v>
      </c>
      <c r="P394" s="507">
        <v>147.66</v>
      </c>
      <c r="Q394" s="527">
        <v>1</v>
      </c>
      <c r="R394" s="506">
        <v>2</v>
      </c>
      <c r="S394" s="527">
        <v>1</v>
      </c>
      <c r="T394" s="573">
        <v>0.5</v>
      </c>
      <c r="U394" s="528">
        <v>1</v>
      </c>
    </row>
    <row r="395" spans="1:21" ht="14.4" customHeight="1" x14ac:dyDescent="0.3">
      <c r="A395" s="505">
        <v>27</v>
      </c>
      <c r="B395" s="506" t="s">
        <v>483</v>
      </c>
      <c r="C395" s="506" t="s">
        <v>491</v>
      </c>
      <c r="D395" s="571" t="s">
        <v>1786</v>
      </c>
      <c r="E395" s="572" t="s">
        <v>497</v>
      </c>
      <c r="F395" s="506" t="s">
        <v>484</v>
      </c>
      <c r="G395" s="506" t="s">
        <v>1249</v>
      </c>
      <c r="H395" s="506" t="s">
        <v>457</v>
      </c>
      <c r="I395" s="506" t="s">
        <v>1250</v>
      </c>
      <c r="J395" s="506" t="s">
        <v>1251</v>
      </c>
      <c r="K395" s="506" t="s">
        <v>1252</v>
      </c>
      <c r="L395" s="507">
        <v>80.260000000000005</v>
      </c>
      <c r="M395" s="507">
        <v>240.78000000000003</v>
      </c>
      <c r="N395" s="506">
        <v>3</v>
      </c>
      <c r="O395" s="573">
        <v>0.5</v>
      </c>
      <c r="P395" s="507"/>
      <c r="Q395" s="527">
        <v>0</v>
      </c>
      <c r="R395" s="506"/>
      <c r="S395" s="527">
        <v>0</v>
      </c>
      <c r="T395" s="573"/>
      <c r="U395" s="528">
        <v>0</v>
      </c>
    </row>
    <row r="396" spans="1:21" ht="14.4" customHeight="1" x14ac:dyDescent="0.3">
      <c r="A396" s="505">
        <v>27</v>
      </c>
      <c r="B396" s="506" t="s">
        <v>483</v>
      </c>
      <c r="C396" s="506" t="s">
        <v>491</v>
      </c>
      <c r="D396" s="571" t="s">
        <v>1786</v>
      </c>
      <c r="E396" s="572" t="s">
        <v>497</v>
      </c>
      <c r="F396" s="506" t="s">
        <v>484</v>
      </c>
      <c r="G396" s="506" t="s">
        <v>1249</v>
      </c>
      <c r="H396" s="506" t="s">
        <v>457</v>
      </c>
      <c r="I396" s="506" t="s">
        <v>1253</v>
      </c>
      <c r="J396" s="506" t="s">
        <v>1254</v>
      </c>
      <c r="K396" s="506" t="s">
        <v>1255</v>
      </c>
      <c r="L396" s="507">
        <v>486.58</v>
      </c>
      <c r="M396" s="507">
        <v>973.16</v>
      </c>
      <c r="N396" s="506">
        <v>2</v>
      </c>
      <c r="O396" s="573">
        <v>1.5</v>
      </c>
      <c r="P396" s="507">
        <v>973.16</v>
      </c>
      <c r="Q396" s="527">
        <v>1</v>
      </c>
      <c r="R396" s="506">
        <v>2</v>
      </c>
      <c r="S396" s="527">
        <v>1</v>
      </c>
      <c r="T396" s="573">
        <v>1.5</v>
      </c>
      <c r="U396" s="528">
        <v>1</v>
      </c>
    </row>
    <row r="397" spans="1:21" ht="14.4" customHeight="1" x14ac:dyDescent="0.3">
      <c r="A397" s="505">
        <v>27</v>
      </c>
      <c r="B397" s="506" t="s">
        <v>483</v>
      </c>
      <c r="C397" s="506" t="s">
        <v>491</v>
      </c>
      <c r="D397" s="571" t="s">
        <v>1786</v>
      </c>
      <c r="E397" s="572" t="s">
        <v>497</v>
      </c>
      <c r="F397" s="506" t="s">
        <v>484</v>
      </c>
      <c r="G397" s="506" t="s">
        <v>1249</v>
      </c>
      <c r="H397" s="506" t="s">
        <v>457</v>
      </c>
      <c r="I397" s="506" t="s">
        <v>1256</v>
      </c>
      <c r="J397" s="506" t="s">
        <v>1254</v>
      </c>
      <c r="K397" s="506" t="s">
        <v>1257</v>
      </c>
      <c r="L397" s="507">
        <v>218.77</v>
      </c>
      <c r="M397" s="507">
        <v>2187.7000000000003</v>
      </c>
      <c r="N397" s="506">
        <v>10</v>
      </c>
      <c r="O397" s="573">
        <v>1.5</v>
      </c>
      <c r="P397" s="507"/>
      <c r="Q397" s="527">
        <v>0</v>
      </c>
      <c r="R397" s="506"/>
      <c r="S397" s="527">
        <v>0</v>
      </c>
      <c r="T397" s="573"/>
      <c r="U397" s="528">
        <v>0</v>
      </c>
    </row>
    <row r="398" spans="1:21" ht="14.4" customHeight="1" x14ac:dyDescent="0.3">
      <c r="A398" s="505">
        <v>27</v>
      </c>
      <c r="B398" s="506" t="s">
        <v>483</v>
      </c>
      <c r="C398" s="506" t="s">
        <v>491</v>
      </c>
      <c r="D398" s="571" t="s">
        <v>1786</v>
      </c>
      <c r="E398" s="572" t="s">
        <v>497</v>
      </c>
      <c r="F398" s="506" t="s">
        <v>484</v>
      </c>
      <c r="G398" s="506" t="s">
        <v>1249</v>
      </c>
      <c r="H398" s="506" t="s">
        <v>457</v>
      </c>
      <c r="I398" s="506" t="s">
        <v>1258</v>
      </c>
      <c r="J398" s="506" t="s">
        <v>1254</v>
      </c>
      <c r="K398" s="506" t="s">
        <v>1259</v>
      </c>
      <c r="L398" s="507">
        <v>80.260000000000005</v>
      </c>
      <c r="M398" s="507">
        <v>802.60000000000014</v>
      </c>
      <c r="N398" s="506">
        <v>10</v>
      </c>
      <c r="O398" s="573">
        <v>3</v>
      </c>
      <c r="P398" s="507">
        <v>321.04000000000002</v>
      </c>
      <c r="Q398" s="527">
        <v>0.39999999999999997</v>
      </c>
      <c r="R398" s="506">
        <v>4</v>
      </c>
      <c r="S398" s="527">
        <v>0.4</v>
      </c>
      <c r="T398" s="573">
        <v>1.5</v>
      </c>
      <c r="U398" s="528">
        <v>0.5</v>
      </c>
    </row>
    <row r="399" spans="1:21" ht="14.4" customHeight="1" x14ac:dyDescent="0.3">
      <c r="A399" s="505">
        <v>27</v>
      </c>
      <c r="B399" s="506" t="s">
        <v>483</v>
      </c>
      <c r="C399" s="506" t="s">
        <v>491</v>
      </c>
      <c r="D399" s="571" t="s">
        <v>1786</v>
      </c>
      <c r="E399" s="572" t="s">
        <v>497</v>
      </c>
      <c r="F399" s="506" t="s">
        <v>484</v>
      </c>
      <c r="G399" s="506" t="s">
        <v>1260</v>
      </c>
      <c r="H399" s="506" t="s">
        <v>457</v>
      </c>
      <c r="I399" s="506" t="s">
        <v>1261</v>
      </c>
      <c r="J399" s="506" t="s">
        <v>1262</v>
      </c>
      <c r="K399" s="506" t="s">
        <v>1263</v>
      </c>
      <c r="L399" s="507">
        <v>62.42</v>
      </c>
      <c r="M399" s="507">
        <v>124.84</v>
      </c>
      <c r="N399" s="506">
        <v>2</v>
      </c>
      <c r="O399" s="573">
        <v>1</v>
      </c>
      <c r="P399" s="507"/>
      <c r="Q399" s="527">
        <v>0</v>
      </c>
      <c r="R399" s="506"/>
      <c r="S399" s="527">
        <v>0</v>
      </c>
      <c r="T399" s="573"/>
      <c r="U399" s="528">
        <v>0</v>
      </c>
    </row>
    <row r="400" spans="1:21" ht="14.4" customHeight="1" x14ac:dyDescent="0.3">
      <c r="A400" s="505">
        <v>27</v>
      </c>
      <c r="B400" s="506" t="s">
        <v>483</v>
      </c>
      <c r="C400" s="506" t="s">
        <v>491</v>
      </c>
      <c r="D400" s="571" t="s">
        <v>1786</v>
      </c>
      <c r="E400" s="572" t="s">
        <v>497</v>
      </c>
      <c r="F400" s="506" t="s">
        <v>484</v>
      </c>
      <c r="G400" s="506" t="s">
        <v>832</v>
      </c>
      <c r="H400" s="506" t="s">
        <v>1787</v>
      </c>
      <c r="I400" s="506" t="s">
        <v>1264</v>
      </c>
      <c r="J400" s="506" t="s">
        <v>1265</v>
      </c>
      <c r="K400" s="506" t="s">
        <v>1266</v>
      </c>
      <c r="L400" s="507">
        <v>35.11</v>
      </c>
      <c r="M400" s="507">
        <v>351.1</v>
      </c>
      <c r="N400" s="506">
        <v>10</v>
      </c>
      <c r="O400" s="573">
        <v>1</v>
      </c>
      <c r="P400" s="507">
        <v>351.1</v>
      </c>
      <c r="Q400" s="527">
        <v>1</v>
      </c>
      <c r="R400" s="506">
        <v>10</v>
      </c>
      <c r="S400" s="527">
        <v>1</v>
      </c>
      <c r="T400" s="573">
        <v>1</v>
      </c>
      <c r="U400" s="528">
        <v>1</v>
      </c>
    </row>
    <row r="401" spans="1:21" ht="14.4" customHeight="1" x14ac:dyDescent="0.3">
      <c r="A401" s="505">
        <v>27</v>
      </c>
      <c r="B401" s="506" t="s">
        <v>483</v>
      </c>
      <c r="C401" s="506" t="s">
        <v>491</v>
      </c>
      <c r="D401" s="571" t="s">
        <v>1786</v>
      </c>
      <c r="E401" s="572" t="s">
        <v>497</v>
      </c>
      <c r="F401" s="506" t="s">
        <v>484</v>
      </c>
      <c r="G401" s="506" t="s">
        <v>832</v>
      </c>
      <c r="H401" s="506" t="s">
        <v>1787</v>
      </c>
      <c r="I401" s="506" t="s">
        <v>1267</v>
      </c>
      <c r="J401" s="506" t="s">
        <v>1265</v>
      </c>
      <c r="K401" s="506" t="s">
        <v>951</v>
      </c>
      <c r="L401" s="507">
        <v>117.03</v>
      </c>
      <c r="M401" s="507">
        <v>234.06</v>
      </c>
      <c r="N401" s="506">
        <v>2</v>
      </c>
      <c r="O401" s="573">
        <v>1</v>
      </c>
      <c r="P401" s="507"/>
      <c r="Q401" s="527">
        <v>0</v>
      </c>
      <c r="R401" s="506"/>
      <c r="S401" s="527">
        <v>0</v>
      </c>
      <c r="T401" s="573"/>
      <c r="U401" s="528">
        <v>0</v>
      </c>
    </row>
    <row r="402" spans="1:21" ht="14.4" customHeight="1" x14ac:dyDescent="0.3">
      <c r="A402" s="505">
        <v>27</v>
      </c>
      <c r="B402" s="506" t="s">
        <v>483</v>
      </c>
      <c r="C402" s="506" t="s">
        <v>491</v>
      </c>
      <c r="D402" s="571" t="s">
        <v>1786</v>
      </c>
      <c r="E402" s="572" t="s">
        <v>497</v>
      </c>
      <c r="F402" s="506" t="s">
        <v>484</v>
      </c>
      <c r="G402" s="506" t="s">
        <v>836</v>
      </c>
      <c r="H402" s="506" t="s">
        <v>457</v>
      </c>
      <c r="I402" s="506" t="s">
        <v>1268</v>
      </c>
      <c r="J402" s="506" t="s">
        <v>838</v>
      </c>
      <c r="K402" s="506" t="s">
        <v>839</v>
      </c>
      <c r="L402" s="507">
        <v>111.72</v>
      </c>
      <c r="M402" s="507">
        <v>223.44</v>
      </c>
      <c r="N402" s="506">
        <v>2</v>
      </c>
      <c r="O402" s="573">
        <v>1</v>
      </c>
      <c r="P402" s="507">
        <v>223.44</v>
      </c>
      <c r="Q402" s="527">
        <v>1</v>
      </c>
      <c r="R402" s="506">
        <v>2</v>
      </c>
      <c r="S402" s="527">
        <v>1</v>
      </c>
      <c r="T402" s="573">
        <v>1</v>
      </c>
      <c r="U402" s="528">
        <v>1</v>
      </c>
    </row>
    <row r="403" spans="1:21" ht="14.4" customHeight="1" x14ac:dyDescent="0.3">
      <c r="A403" s="505">
        <v>27</v>
      </c>
      <c r="B403" s="506" t="s">
        <v>483</v>
      </c>
      <c r="C403" s="506" t="s">
        <v>491</v>
      </c>
      <c r="D403" s="571" t="s">
        <v>1786</v>
      </c>
      <c r="E403" s="572" t="s">
        <v>497</v>
      </c>
      <c r="F403" s="506" t="s">
        <v>484</v>
      </c>
      <c r="G403" s="506" t="s">
        <v>840</v>
      </c>
      <c r="H403" s="506" t="s">
        <v>457</v>
      </c>
      <c r="I403" s="506" t="s">
        <v>1048</v>
      </c>
      <c r="J403" s="506" t="s">
        <v>1049</v>
      </c>
      <c r="K403" s="506" t="s">
        <v>1050</v>
      </c>
      <c r="L403" s="507">
        <v>300.33</v>
      </c>
      <c r="M403" s="507">
        <v>2402.64</v>
      </c>
      <c r="N403" s="506">
        <v>8</v>
      </c>
      <c r="O403" s="573">
        <v>5.5</v>
      </c>
      <c r="P403" s="507">
        <v>300.33</v>
      </c>
      <c r="Q403" s="527">
        <v>0.125</v>
      </c>
      <c r="R403" s="506">
        <v>1</v>
      </c>
      <c r="S403" s="527">
        <v>0.125</v>
      </c>
      <c r="T403" s="573">
        <v>0.5</v>
      </c>
      <c r="U403" s="528">
        <v>9.0909090909090912E-2</v>
      </c>
    </row>
    <row r="404" spans="1:21" ht="14.4" customHeight="1" x14ac:dyDescent="0.3">
      <c r="A404" s="505">
        <v>27</v>
      </c>
      <c r="B404" s="506" t="s">
        <v>483</v>
      </c>
      <c r="C404" s="506" t="s">
        <v>491</v>
      </c>
      <c r="D404" s="571" t="s">
        <v>1786</v>
      </c>
      <c r="E404" s="572" t="s">
        <v>497</v>
      </c>
      <c r="F404" s="506" t="s">
        <v>484</v>
      </c>
      <c r="G404" s="506" t="s">
        <v>840</v>
      </c>
      <c r="H404" s="506" t="s">
        <v>457</v>
      </c>
      <c r="I404" s="506" t="s">
        <v>1269</v>
      </c>
      <c r="J404" s="506" t="s">
        <v>1049</v>
      </c>
      <c r="K404" s="506" t="s">
        <v>1050</v>
      </c>
      <c r="L404" s="507">
        <v>300.33</v>
      </c>
      <c r="M404" s="507">
        <v>300.33</v>
      </c>
      <c r="N404" s="506">
        <v>1</v>
      </c>
      <c r="O404" s="573">
        <v>1</v>
      </c>
      <c r="P404" s="507">
        <v>300.33</v>
      </c>
      <c r="Q404" s="527">
        <v>1</v>
      </c>
      <c r="R404" s="506">
        <v>1</v>
      </c>
      <c r="S404" s="527">
        <v>1</v>
      </c>
      <c r="T404" s="573">
        <v>1</v>
      </c>
      <c r="U404" s="528">
        <v>1</v>
      </c>
    </row>
    <row r="405" spans="1:21" ht="14.4" customHeight="1" x14ac:dyDescent="0.3">
      <c r="A405" s="505">
        <v>27</v>
      </c>
      <c r="B405" s="506" t="s">
        <v>483</v>
      </c>
      <c r="C405" s="506" t="s">
        <v>491</v>
      </c>
      <c r="D405" s="571" t="s">
        <v>1786</v>
      </c>
      <c r="E405" s="572" t="s">
        <v>497</v>
      </c>
      <c r="F405" s="506" t="s">
        <v>484</v>
      </c>
      <c r="G405" s="506" t="s">
        <v>840</v>
      </c>
      <c r="H405" s="506" t="s">
        <v>1787</v>
      </c>
      <c r="I405" s="506" t="s">
        <v>1270</v>
      </c>
      <c r="J405" s="506" t="s">
        <v>842</v>
      </c>
      <c r="K405" s="506" t="s">
        <v>1271</v>
      </c>
      <c r="L405" s="507">
        <v>186.87</v>
      </c>
      <c r="M405" s="507">
        <v>934.35</v>
      </c>
      <c r="N405" s="506">
        <v>5</v>
      </c>
      <c r="O405" s="573">
        <v>1.5</v>
      </c>
      <c r="P405" s="507">
        <v>186.87</v>
      </c>
      <c r="Q405" s="527">
        <v>0.2</v>
      </c>
      <c r="R405" s="506">
        <v>1</v>
      </c>
      <c r="S405" s="527">
        <v>0.2</v>
      </c>
      <c r="T405" s="573">
        <v>0.5</v>
      </c>
      <c r="U405" s="528">
        <v>0.33333333333333331</v>
      </c>
    </row>
    <row r="406" spans="1:21" ht="14.4" customHeight="1" x14ac:dyDescent="0.3">
      <c r="A406" s="505">
        <v>27</v>
      </c>
      <c r="B406" s="506" t="s">
        <v>483</v>
      </c>
      <c r="C406" s="506" t="s">
        <v>491</v>
      </c>
      <c r="D406" s="571" t="s">
        <v>1786</v>
      </c>
      <c r="E406" s="572" t="s">
        <v>497</v>
      </c>
      <c r="F406" s="506" t="s">
        <v>484</v>
      </c>
      <c r="G406" s="506" t="s">
        <v>1272</v>
      </c>
      <c r="H406" s="506" t="s">
        <v>457</v>
      </c>
      <c r="I406" s="506" t="s">
        <v>1273</v>
      </c>
      <c r="J406" s="506" t="s">
        <v>1274</v>
      </c>
      <c r="K406" s="506" t="s">
        <v>1275</v>
      </c>
      <c r="L406" s="507">
        <v>0</v>
      </c>
      <c r="M406" s="507">
        <v>0</v>
      </c>
      <c r="N406" s="506">
        <v>1</v>
      </c>
      <c r="O406" s="573">
        <v>0.5</v>
      </c>
      <c r="P406" s="507"/>
      <c r="Q406" s="527"/>
      <c r="R406" s="506"/>
      <c r="S406" s="527">
        <v>0</v>
      </c>
      <c r="T406" s="573"/>
      <c r="U406" s="528">
        <v>0</v>
      </c>
    </row>
    <row r="407" spans="1:21" ht="14.4" customHeight="1" x14ac:dyDescent="0.3">
      <c r="A407" s="505">
        <v>27</v>
      </c>
      <c r="B407" s="506" t="s">
        <v>483</v>
      </c>
      <c r="C407" s="506" t="s">
        <v>491</v>
      </c>
      <c r="D407" s="571" t="s">
        <v>1786</v>
      </c>
      <c r="E407" s="572" t="s">
        <v>497</v>
      </c>
      <c r="F407" s="506" t="s">
        <v>484</v>
      </c>
      <c r="G407" s="506" t="s">
        <v>1276</v>
      </c>
      <c r="H407" s="506" t="s">
        <v>457</v>
      </c>
      <c r="I407" s="506" t="s">
        <v>1277</v>
      </c>
      <c r="J407" s="506" t="s">
        <v>1278</v>
      </c>
      <c r="K407" s="506" t="s">
        <v>1279</v>
      </c>
      <c r="L407" s="507">
        <v>38.5</v>
      </c>
      <c r="M407" s="507">
        <v>77</v>
      </c>
      <c r="N407" s="506">
        <v>2</v>
      </c>
      <c r="O407" s="573">
        <v>1</v>
      </c>
      <c r="P407" s="507">
        <v>38.5</v>
      </c>
      <c r="Q407" s="527">
        <v>0.5</v>
      </c>
      <c r="R407" s="506">
        <v>1</v>
      </c>
      <c r="S407" s="527">
        <v>0.5</v>
      </c>
      <c r="T407" s="573">
        <v>0.5</v>
      </c>
      <c r="U407" s="528">
        <v>0.5</v>
      </c>
    </row>
    <row r="408" spans="1:21" ht="14.4" customHeight="1" x14ac:dyDescent="0.3">
      <c r="A408" s="505">
        <v>27</v>
      </c>
      <c r="B408" s="506" t="s">
        <v>483</v>
      </c>
      <c r="C408" s="506" t="s">
        <v>491</v>
      </c>
      <c r="D408" s="571" t="s">
        <v>1786</v>
      </c>
      <c r="E408" s="572" t="s">
        <v>497</v>
      </c>
      <c r="F408" s="506" t="s">
        <v>484</v>
      </c>
      <c r="G408" s="506" t="s">
        <v>1280</v>
      </c>
      <c r="H408" s="506" t="s">
        <v>457</v>
      </c>
      <c r="I408" s="506" t="s">
        <v>1281</v>
      </c>
      <c r="J408" s="506" t="s">
        <v>1282</v>
      </c>
      <c r="K408" s="506" t="s">
        <v>1283</v>
      </c>
      <c r="L408" s="507">
        <v>0</v>
      </c>
      <c r="M408" s="507">
        <v>0</v>
      </c>
      <c r="N408" s="506">
        <v>3</v>
      </c>
      <c r="O408" s="573">
        <v>1</v>
      </c>
      <c r="P408" s="507"/>
      <c r="Q408" s="527"/>
      <c r="R408" s="506"/>
      <c r="S408" s="527">
        <v>0</v>
      </c>
      <c r="T408" s="573"/>
      <c r="U408" s="528">
        <v>0</v>
      </c>
    </row>
    <row r="409" spans="1:21" ht="14.4" customHeight="1" x14ac:dyDescent="0.3">
      <c r="A409" s="505">
        <v>27</v>
      </c>
      <c r="B409" s="506" t="s">
        <v>483</v>
      </c>
      <c r="C409" s="506" t="s">
        <v>491</v>
      </c>
      <c r="D409" s="571" t="s">
        <v>1786</v>
      </c>
      <c r="E409" s="572" t="s">
        <v>497</v>
      </c>
      <c r="F409" s="506" t="s">
        <v>484</v>
      </c>
      <c r="G409" s="506" t="s">
        <v>1284</v>
      </c>
      <c r="H409" s="506" t="s">
        <v>457</v>
      </c>
      <c r="I409" s="506" t="s">
        <v>1285</v>
      </c>
      <c r="J409" s="506" t="s">
        <v>1286</v>
      </c>
      <c r="K409" s="506" t="s">
        <v>1287</v>
      </c>
      <c r="L409" s="507">
        <v>57.48</v>
      </c>
      <c r="M409" s="507">
        <v>229.92</v>
      </c>
      <c r="N409" s="506">
        <v>4</v>
      </c>
      <c r="O409" s="573">
        <v>1</v>
      </c>
      <c r="P409" s="507"/>
      <c r="Q409" s="527">
        <v>0</v>
      </c>
      <c r="R409" s="506"/>
      <c r="S409" s="527">
        <v>0</v>
      </c>
      <c r="T409" s="573"/>
      <c r="U409" s="528">
        <v>0</v>
      </c>
    </row>
    <row r="410" spans="1:21" ht="14.4" customHeight="1" x14ac:dyDescent="0.3">
      <c r="A410" s="505">
        <v>27</v>
      </c>
      <c r="B410" s="506" t="s">
        <v>483</v>
      </c>
      <c r="C410" s="506" t="s">
        <v>491</v>
      </c>
      <c r="D410" s="571" t="s">
        <v>1786</v>
      </c>
      <c r="E410" s="572" t="s">
        <v>497</v>
      </c>
      <c r="F410" s="506" t="s">
        <v>484</v>
      </c>
      <c r="G410" s="506" t="s">
        <v>618</v>
      </c>
      <c r="H410" s="506" t="s">
        <v>457</v>
      </c>
      <c r="I410" s="506" t="s">
        <v>844</v>
      </c>
      <c r="J410" s="506" t="s">
        <v>620</v>
      </c>
      <c r="K410" s="506" t="s">
        <v>845</v>
      </c>
      <c r="L410" s="507">
        <v>31.65</v>
      </c>
      <c r="M410" s="507">
        <v>94.949999999999989</v>
      </c>
      <c r="N410" s="506">
        <v>3</v>
      </c>
      <c r="O410" s="573">
        <v>1</v>
      </c>
      <c r="P410" s="507">
        <v>31.65</v>
      </c>
      <c r="Q410" s="527">
        <v>0.33333333333333337</v>
      </c>
      <c r="R410" s="506">
        <v>1</v>
      </c>
      <c r="S410" s="527">
        <v>0.33333333333333331</v>
      </c>
      <c r="T410" s="573">
        <v>0.5</v>
      </c>
      <c r="U410" s="528">
        <v>0.5</v>
      </c>
    </row>
    <row r="411" spans="1:21" ht="14.4" customHeight="1" x14ac:dyDescent="0.3">
      <c r="A411" s="505">
        <v>27</v>
      </c>
      <c r="B411" s="506" t="s">
        <v>483</v>
      </c>
      <c r="C411" s="506" t="s">
        <v>491</v>
      </c>
      <c r="D411" s="571" t="s">
        <v>1786</v>
      </c>
      <c r="E411" s="572" t="s">
        <v>497</v>
      </c>
      <c r="F411" s="506" t="s">
        <v>484</v>
      </c>
      <c r="G411" s="506" t="s">
        <v>618</v>
      </c>
      <c r="H411" s="506" t="s">
        <v>457</v>
      </c>
      <c r="I411" s="506" t="s">
        <v>1288</v>
      </c>
      <c r="J411" s="506" t="s">
        <v>1052</v>
      </c>
      <c r="K411" s="506" t="s">
        <v>1289</v>
      </c>
      <c r="L411" s="507">
        <v>52.75</v>
      </c>
      <c r="M411" s="507">
        <v>369.25</v>
      </c>
      <c r="N411" s="506">
        <v>7</v>
      </c>
      <c r="O411" s="573">
        <v>3.5</v>
      </c>
      <c r="P411" s="507">
        <v>52.75</v>
      </c>
      <c r="Q411" s="527">
        <v>0.14285714285714285</v>
      </c>
      <c r="R411" s="506">
        <v>1</v>
      </c>
      <c r="S411" s="527">
        <v>0.14285714285714285</v>
      </c>
      <c r="T411" s="573">
        <v>0.5</v>
      </c>
      <c r="U411" s="528">
        <v>0.14285714285714285</v>
      </c>
    </row>
    <row r="412" spans="1:21" ht="14.4" customHeight="1" x14ac:dyDescent="0.3">
      <c r="A412" s="505">
        <v>27</v>
      </c>
      <c r="B412" s="506" t="s">
        <v>483</v>
      </c>
      <c r="C412" s="506" t="s">
        <v>491</v>
      </c>
      <c r="D412" s="571" t="s">
        <v>1786</v>
      </c>
      <c r="E412" s="572" t="s">
        <v>497</v>
      </c>
      <c r="F412" s="506" t="s">
        <v>484</v>
      </c>
      <c r="G412" s="506" t="s">
        <v>618</v>
      </c>
      <c r="H412" s="506" t="s">
        <v>457</v>
      </c>
      <c r="I412" s="506" t="s">
        <v>848</v>
      </c>
      <c r="J412" s="506" t="s">
        <v>849</v>
      </c>
      <c r="K412" s="506" t="s">
        <v>850</v>
      </c>
      <c r="L412" s="507">
        <v>52.75</v>
      </c>
      <c r="M412" s="507">
        <v>105.5</v>
      </c>
      <c r="N412" s="506">
        <v>2</v>
      </c>
      <c r="O412" s="573">
        <v>1</v>
      </c>
      <c r="P412" s="507">
        <v>52.75</v>
      </c>
      <c r="Q412" s="527">
        <v>0.5</v>
      </c>
      <c r="R412" s="506">
        <v>1</v>
      </c>
      <c r="S412" s="527">
        <v>0.5</v>
      </c>
      <c r="T412" s="573">
        <v>0.5</v>
      </c>
      <c r="U412" s="528">
        <v>0.5</v>
      </c>
    </row>
    <row r="413" spans="1:21" ht="14.4" customHeight="1" x14ac:dyDescent="0.3">
      <c r="A413" s="505">
        <v>27</v>
      </c>
      <c r="B413" s="506" t="s">
        <v>483</v>
      </c>
      <c r="C413" s="506" t="s">
        <v>491</v>
      </c>
      <c r="D413" s="571" t="s">
        <v>1786</v>
      </c>
      <c r="E413" s="572" t="s">
        <v>497</v>
      </c>
      <c r="F413" s="506" t="s">
        <v>484</v>
      </c>
      <c r="G413" s="506" t="s">
        <v>618</v>
      </c>
      <c r="H413" s="506" t="s">
        <v>457</v>
      </c>
      <c r="I413" s="506" t="s">
        <v>619</v>
      </c>
      <c r="J413" s="506" t="s">
        <v>620</v>
      </c>
      <c r="K413" s="506" t="s">
        <v>621</v>
      </c>
      <c r="L413" s="507">
        <v>58.62</v>
      </c>
      <c r="M413" s="507">
        <v>586.19999999999993</v>
      </c>
      <c r="N413" s="506">
        <v>10</v>
      </c>
      <c r="O413" s="573">
        <v>6</v>
      </c>
      <c r="P413" s="507">
        <v>351.71999999999997</v>
      </c>
      <c r="Q413" s="527">
        <v>0.6</v>
      </c>
      <c r="R413" s="506">
        <v>6</v>
      </c>
      <c r="S413" s="527">
        <v>0.6</v>
      </c>
      <c r="T413" s="573">
        <v>3</v>
      </c>
      <c r="U413" s="528">
        <v>0.5</v>
      </c>
    </row>
    <row r="414" spans="1:21" ht="14.4" customHeight="1" x14ac:dyDescent="0.3">
      <c r="A414" s="505">
        <v>27</v>
      </c>
      <c r="B414" s="506" t="s">
        <v>483</v>
      </c>
      <c r="C414" s="506" t="s">
        <v>491</v>
      </c>
      <c r="D414" s="571" t="s">
        <v>1786</v>
      </c>
      <c r="E414" s="572" t="s">
        <v>497</v>
      </c>
      <c r="F414" s="506" t="s">
        <v>484</v>
      </c>
      <c r="G414" s="506" t="s">
        <v>618</v>
      </c>
      <c r="H414" s="506" t="s">
        <v>457</v>
      </c>
      <c r="I414" s="506" t="s">
        <v>852</v>
      </c>
      <c r="J414" s="506" t="s">
        <v>620</v>
      </c>
      <c r="K414" s="506" t="s">
        <v>621</v>
      </c>
      <c r="L414" s="507">
        <v>58.62</v>
      </c>
      <c r="M414" s="507">
        <v>117.24</v>
      </c>
      <c r="N414" s="506">
        <v>2</v>
      </c>
      <c r="O414" s="573">
        <v>1</v>
      </c>
      <c r="P414" s="507"/>
      <c r="Q414" s="527">
        <v>0</v>
      </c>
      <c r="R414" s="506"/>
      <c r="S414" s="527">
        <v>0</v>
      </c>
      <c r="T414" s="573"/>
      <c r="U414" s="528">
        <v>0</v>
      </c>
    </row>
    <row r="415" spans="1:21" ht="14.4" customHeight="1" x14ac:dyDescent="0.3">
      <c r="A415" s="505">
        <v>27</v>
      </c>
      <c r="B415" s="506" t="s">
        <v>483</v>
      </c>
      <c r="C415" s="506" t="s">
        <v>491</v>
      </c>
      <c r="D415" s="571" t="s">
        <v>1786</v>
      </c>
      <c r="E415" s="572" t="s">
        <v>497</v>
      </c>
      <c r="F415" s="506" t="s">
        <v>484</v>
      </c>
      <c r="G415" s="506" t="s">
        <v>1290</v>
      </c>
      <c r="H415" s="506" t="s">
        <v>457</v>
      </c>
      <c r="I415" s="506" t="s">
        <v>1291</v>
      </c>
      <c r="J415" s="506" t="s">
        <v>1292</v>
      </c>
      <c r="K415" s="506" t="s">
        <v>1293</v>
      </c>
      <c r="L415" s="507">
        <v>73.150000000000006</v>
      </c>
      <c r="M415" s="507">
        <v>585.20000000000005</v>
      </c>
      <c r="N415" s="506">
        <v>8</v>
      </c>
      <c r="O415" s="573">
        <v>2</v>
      </c>
      <c r="P415" s="507">
        <v>219.45000000000002</v>
      </c>
      <c r="Q415" s="527">
        <v>0.375</v>
      </c>
      <c r="R415" s="506">
        <v>3</v>
      </c>
      <c r="S415" s="527">
        <v>0.375</v>
      </c>
      <c r="T415" s="573">
        <v>0.5</v>
      </c>
      <c r="U415" s="528">
        <v>0.25</v>
      </c>
    </row>
    <row r="416" spans="1:21" ht="14.4" customHeight="1" x14ac:dyDescent="0.3">
      <c r="A416" s="505">
        <v>27</v>
      </c>
      <c r="B416" s="506" t="s">
        <v>483</v>
      </c>
      <c r="C416" s="506" t="s">
        <v>491</v>
      </c>
      <c r="D416" s="571" t="s">
        <v>1786</v>
      </c>
      <c r="E416" s="572" t="s">
        <v>497</v>
      </c>
      <c r="F416" s="506" t="s">
        <v>484</v>
      </c>
      <c r="G416" s="506" t="s">
        <v>1294</v>
      </c>
      <c r="H416" s="506" t="s">
        <v>457</v>
      </c>
      <c r="I416" s="506" t="s">
        <v>1295</v>
      </c>
      <c r="J416" s="506" t="s">
        <v>1296</v>
      </c>
      <c r="K416" s="506" t="s">
        <v>1297</v>
      </c>
      <c r="L416" s="507">
        <v>0</v>
      </c>
      <c r="M416" s="507">
        <v>0</v>
      </c>
      <c r="N416" s="506">
        <v>8</v>
      </c>
      <c r="O416" s="573">
        <v>1</v>
      </c>
      <c r="P416" s="507">
        <v>0</v>
      </c>
      <c r="Q416" s="527"/>
      <c r="R416" s="506">
        <v>8</v>
      </c>
      <c r="S416" s="527">
        <v>1</v>
      </c>
      <c r="T416" s="573">
        <v>1</v>
      </c>
      <c r="U416" s="528">
        <v>1</v>
      </c>
    </row>
    <row r="417" spans="1:21" ht="14.4" customHeight="1" x14ac:dyDescent="0.3">
      <c r="A417" s="505">
        <v>27</v>
      </c>
      <c r="B417" s="506" t="s">
        <v>483</v>
      </c>
      <c r="C417" s="506" t="s">
        <v>491</v>
      </c>
      <c r="D417" s="571" t="s">
        <v>1786</v>
      </c>
      <c r="E417" s="572" t="s">
        <v>497</v>
      </c>
      <c r="F417" s="506" t="s">
        <v>484</v>
      </c>
      <c r="G417" s="506" t="s">
        <v>1298</v>
      </c>
      <c r="H417" s="506" t="s">
        <v>1787</v>
      </c>
      <c r="I417" s="506" t="s">
        <v>1299</v>
      </c>
      <c r="J417" s="506" t="s">
        <v>1300</v>
      </c>
      <c r="K417" s="506" t="s">
        <v>1301</v>
      </c>
      <c r="L417" s="507">
        <v>366.31</v>
      </c>
      <c r="M417" s="507">
        <v>1465.24</v>
      </c>
      <c r="N417" s="506">
        <v>4</v>
      </c>
      <c r="O417" s="573">
        <v>1</v>
      </c>
      <c r="P417" s="507"/>
      <c r="Q417" s="527">
        <v>0</v>
      </c>
      <c r="R417" s="506"/>
      <c r="S417" s="527">
        <v>0</v>
      </c>
      <c r="T417" s="573"/>
      <c r="U417" s="528">
        <v>0</v>
      </c>
    </row>
    <row r="418" spans="1:21" ht="14.4" customHeight="1" x14ac:dyDescent="0.3">
      <c r="A418" s="505">
        <v>27</v>
      </c>
      <c r="B418" s="506" t="s">
        <v>483</v>
      </c>
      <c r="C418" s="506" t="s">
        <v>491</v>
      </c>
      <c r="D418" s="571" t="s">
        <v>1786</v>
      </c>
      <c r="E418" s="572" t="s">
        <v>497</v>
      </c>
      <c r="F418" s="506" t="s">
        <v>484</v>
      </c>
      <c r="G418" s="506" t="s">
        <v>1302</v>
      </c>
      <c r="H418" s="506" t="s">
        <v>457</v>
      </c>
      <c r="I418" s="506" t="s">
        <v>1303</v>
      </c>
      <c r="J418" s="506" t="s">
        <v>1304</v>
      </c>
      <c r="K418" s="506" t="s">
        <v>1305</v>
      </c>
      <c r="L418" s="507">
        <v>29.02</v>
      </c>
      <c r="M418" s="507">
        <v>174.12</v>
      </c>
      <c r="N418" s="506">
        <v>6</v>
      </c>
      <c r="O418" s="573">
        <v>0.5</v>
      </c>
      <c r="P418" s="507"/>
      <c r="Q418" s="527">
        <v>0</v>
      </c>
      <c r="R418" s="506"/>
      <c r="S418" s="527">
        <v>0</v>
      </c>
      <c r="T418" s="573"/>
      <c r="U418" s="528">
        <v>0</v>
      </c>
    </row>
    <row r="419" spans="1:21" ht="14.4" customHeight="1" x14ac:dyDescent="0.3">
      <c r="A419" s="505">
        <v>27</v>
      </c>
      <c r="B419" s="506" t="s">
        <v>483</v>
      </c>
      <c r="C419" s="506" t="s">
        <v>491</v>
      </c>
      <c r="D419" s="571" t="s">
        <v>1786</v>
      </c>
      <c r="E419" s="572" t="s">
        <v>497</v>
      </c>
      <c r="F419" s="506" t="s">
        <v>484</v>
      </c>
      <c r="G419" s="506" t="s">
        <v>1306</v>
      </c>
      <c r="H419" s="506" t="s">
        <v>1787</v>
      </c>
      <c r="I419" s="506" t="s">
        <v>1307</v>
      </c>
      <c r="J419" s="506" t="s">
        <v>1308</v>
      </c>
      <c r="K419" s="506" t="s">
        <v>1309</v>
      </c>
      <c r="L419" s="507">
        <v>64.5</v>
      </c>
      <c r="M419" s="507">
        <v>516</v>
      </c>
      <c r="N419" s="506">
        <v>8</v>
      </c>
      <c r="O419" s="573">
        <v>2.5</v>
      </c>
      <c r="P419" s="507">
        <v>258</v>
      </c>
      <c r="Q419" s="527">
        <v>0.5</v>
      </c>
      <c r="R419" s="506">
        <v>4</v>
      </c>
      <c r="S419" s="527">
        <v>0.5</v>
      </c>
      <c r="T419" s="573">
        <v>1.5</v>
      </c>
      <c r="U419" s="528">
        <v>0.6</v>
      </c>
    </row>
    <row r="420" spans="1:21" ht="14.4" customHeight="1" x14ac:dyDescent="0.3">
      <c r="A420" s="505">
        <v>27</v>
      </c>
      <c r="B420" s="506" t="s">
        <v>483</v>
      </c>
      <c r="C420" s="506" t="s">
        <v>491</v>
      </c>
      <c r="D420" s="571" t="s">
        <v>1786</v>
      </c>
      <c r="E420" s="572" t="s">
        <v>497</v>
      </c>
      <c r="F420" s="506" t="s">
        <v>484</v>
      </c>
      <c r="G420" s="506" t="s">
        <v>853</v>
      </c>
      <c r="H420" s="506" t="s">
        <v>457</v>
      </c>
      <c r="I420" s="506" t="s">
        <v>854</v>
      </c>
      <c r="J420" s="506" t="s">
        <v>855</v>
      </c>
      <c r="K420" s="506" t="s">
        <v>856</v>
      </c>
      <c r="L420" s="507">
        <v>0</v>
      </c>
      <c r="M420" s="507">
        <v>0</v>
      </c>
      <c r="N420" s="506">
        <v>2</v>
      </c>
      <c r="O420" s="573">
        <v>1</v>
      </c>
      <c r="P420" s="507">
        <v>0</v>
      </c>
      <c r="Q420" s="527"/>
      <c r="R420" s="506">
        <v>2</v>
      </c>
      <c r="S420" s="527">
        <v>1</v>
      </c>
      <c r="T420" s="573">
        <v>1</v>
      </c>
      <c r="U420" s="528">
        <v>1</v>
      </c>
    </row>
    <row r="421" spans="1:21" ht="14.4" customHeight="1" x14ac:dyDescent="0.3">
      <c r="A421" s="505">
        <v>27</v>
      </c>
      <c r="B421" s="506" t="s">
        <v>483</v>
      </c>
      <c r="C421" s="506" t="s">
        <v>491</v>
      </c>
      <c r="D421" s="571" t="s">
        <v>1786</v>
      </c>
      <c r="E421" s="572" t="s">
        <v>497</v>
      </c>
      <c r="F421" s="506" t="s">
        <v>484</v>
      </c>
      <c r="G421" s="506" t="s">
        <v>1310</v>
      </c>
      <c r="H421" s="506" t="s">
        <v>1787</v>
      </c>
      <c r="I421" s="506" t="s">
        <v>1311</v>
      </c>
      <c r="J421" s="506" t="s">
        <v>1312</v>
      </c>
      <c r="K421" s="506" t="s">
        <v>1313</v>
      </c>
      <c r="L421" s="507">
        <v>103.64</v>
      </c>
      <c r="M421" s="507">
        <v>103.64</v>
      </c>
      <c r="N421" s="506">
        <v>1</v>
      </c>
      <c r="O421" s="573">
        <v>0.5</v>
      </c>
      <c r="P421" s="507"/>
      <c r="Q421" s="527">
        <v>0</v>
      </c>
      <c r="R421" s="506"/>
      <c r="S421" s="527">
        <v>0</v>
      </c>
      <c r="T421" s="573"/>
      <c r="U421" s="528">
        <v>0</v>
      </c>
    </row>
    <row r="422" spans="1:21" ht="14.4" customHeight="1" x14ac:dyDescent="0.3">
      <c r="A422" s="505">
        <v>27</v>
      </c>
      <c r="B422" s="506" t="s">
        <v>483</v>
      </c>
      <c r="C422" s="506" t="s">
        <v>491</v>
      </c>
      <c r="D422" s="571" t="s">
        <v>1786</v>
      </c>
      <c r="E422" s="572" t="s">
        <v>497</v>
      </c>
      <c r="F422" s="506" t="s">
        <v>484</v>
      </c>
      <c r="G422" s="506" t="s">
        <v>857</v>
      </c>
      <c r="H422" s="506" t="s">
        <v>457</v>
      </c>
      <c r="I422" s="506" t="s">
        <v>1054</v>
      </c>
      <c r="J422" s="506" t="s">
        <v>859</v>
      </c>
      <c r="K422" s="506" t="s">
        <v>761</v>
      </c>
      <c r="L422" s="507">
        <v>176.32</v>
      </c>
      <c r="M422" s="507">
        <v>176.32</v>
      </c>
      <c r="N422" s="506">
        <v>1</v>
      </c>
      <c r="O422" s="573">
        <v>0.5</v>
      </c>
      <c r="P422" s="507">
        <v>176.32</v>
      </c>
      <c r="Q422" s="527">
        <v>1</v>
      </c>
      <c r="R422" s="506">
        <v>1</v>
      </c>
      <c r="S422" s="527">
        <v>1</v>
      </c>
      <c r="T422" s="573">
        <v>0.5</v>
      </c>
      <c r="U422" s="528">
        <v>1</v>
      </c>
    </row>
    <row r="423" spans="1:21" ht="14.4" customHeight="1" x14ac:dyDescent="0.3">
      <c r="A423" s="505">
        <v>27</v>
      </c>
      <c r="B423" s="506" t="s">
        <v>483</v>
      </c>
      <c r="C423" s="506" t="s">
        <v>491</v>
      </c>
      <c r="D423" s="571" t="s">
        <v>1786</v>
      </c>
      <c r="E423" s="572" t="s">
        <v>497</v>
      </c>
      <c r="F423" s="506" t="s">
        <v>484</v>
      </c>
      <c r="G423" s="506" t="s">
        <v>857</v>
      </c>
      <c r="H423" s="506" t="s">
        <v>457</v>
      </c>
      <c r="I423" s="506" t="s">
        <v>1314</v>
      </c>
      <c r="J423" s="506" t="s">
        <v>1315</v>
      </c>
      <c r="K423" s="506" t="s">
        <v>1316</v>
      </c>
      <c r="L423" s="507">
        <v>176.32</v>
      </c>
      <c r="M423" s="507">
        <v>352.64</v>
      </c>
      <c r="N423" s="506">
        <v>2</v>
      </c>
      <c r="O423" s="573">
        <v>1</v>
      </c>
      <c r="P423" s="507">
        <v>352.64</v>
      </c>
      <c r="Q423" s="527">
        <v>1</v>
      </c>
      <c r="R423" s="506">
        <v>2</v>
      </c>
      <c r="S423" s="527">
        <v>1</v>
      </c>
      <c r="T423" s="573">
        <v>1</v>
      </c>
      <c r="U423" s="528">
        <v>1</v>
      </c>
    </row>
    <row r="424" spans="1:21" ht="14.4" customHeight="1" x14ac:dyDescent="0.3">
      <c r="A424" s="505">
        <v>27</v>
      </c>
      <c r="B424" s="506" t="s">
        <v>483</v>
      </c>
      <c r="C424" s="506" t="s">
        <v>491</v>
      </c>
      <c r="D424" s="571" t="s">
        <v>1786</v>
      </c>
      <c r="E424" s="572" t="s">
        <v>497</v>
      </c>
      <c r="F424" s="506" t="s">
        <v>484</v>
      </c>
      <c r="G424" s="506" t="s">
        <v>559</v>
      </c>
      <c r="H424" s="506" t="s">
        <v>457</v>
      </c>
      <c r="I424" s="506" t="s">
        <v>560</v>
      </c>
      <c r="J424" s="506" t="s">
        <v>561</v>
      </c>
      <c r="K424" s="506" t="s">
        <v>562</v>
      </c>
      <c r="L424" s="507">
        <v>2666.33</v>
      </c>
      <c r="M424" s="507">
        <v>2666.33</v>
      </c>
      <c r="N424" s="506">
        <v>1</v>
      </c>
      <c r="O424" s="573">
        <v>0.5</v>
      </c>
      <c r="P424" s="507">
        <v>2666.33</v>
      </c>
      <c r="Q424" s="527">
        <v>1</v>
      </c>
      <c r="R424" s="506">
        <v>1</v>
      </c>
      <c r="S424" s="527">
        <v>1</v>
      </c>
      <c r="T424" s="573">
        <v>0.5</v>
      </c>
      <c r="U424" s="528">
        <v>1</v>
      </c>
    </row>
    <row r="425" spans="1:21" ht="14.4" customHeight="1" x14ac:dyDescent="0.3">
      <c r="A425" s="505">
        <v>27</v>
      </c>
      <c r="B425" s="506" t="s">
        <v>483</v>
      </c>
      <c r="C425" s="506" t="s">
        <v>491</v>
      </c>
      <c r="D425" s="571" t="s">
        <v>1786</v>
      </c>
      <c r="E425" s="572" t="s">
        <v>497</v>
      </c>
      <c r="F425" s="506" t="s">
        <v>484</v>
      </c>
      <c r="G425" s="506" t="s">
        <v>861</v>
      </c>
      <c r="H425" s="506" t="s">
        <v>1787</v>
      </c>
      <c r="I425" s="506" t="s">
        <v>1317</v>
      </c>
      <c r="J425" s="506" t="s">
        <v>863</v>
      </c>
      <c r="K425" s="506" t="s">
        <v>1318</v>
      </c>
      <c r="L425" s="507">
        <v>39.549999999999997</v>
      </c>
      <c r="M425" s="507">
        <v>118.64999999999999</v>
      </c>
      <c r="N425" s="506">
        <v>3</v>
      </c>
      <c r="O425" s="573">
        <v>0.5</v>
      </c>
      <c r="P425" s="507">
        <v>118.64999999999999</v>
      </c>
      <c r="Q425" s="527">
        <v>1</v>
      </c>
      <c r="R425" s="506">
        <v>3</v>
      </c>
      <c r="S425" s="527">
        <v>1</v>
      </c>
      <c r="T425" s="573">
        <v>0.5</v>
      </c>
      <c r="U425" s="528">
        <v>1</v>
      </c>
    </row>
    <row r="426" spans="1:21" ht="14.4" customHeight="1" x14ac:dyDescent="0.3">
      <c r="A426" s="505">
        <v>27</v>
      </c>
      <c r="B426" s="506" t="s">
        <v>483</v>
      </c>
      <c r="C426" s="506" t="s">
        <v>491</v>
      </c>
      <c r="D426" s="571" t="s">
        <v>1786</v>
      </c>
      <c r="E426" s="572" t="s">
        <v>497</v>
      </c>
      <c r="F426" s="506" t="s">
        <v>484</v>
      </c>
      <c r="G426" s="506" t="s">
        <v>861</v>
      </c>
      <c r="H426" s="506" t="s">
        <v>1787</v>
      </c>
      <c r="I426" s="506" t="s">
        <v>862</v>
      </c>
      <c r="J426" s="506" t="s">
        <v>863</v>
      </c>
      <c r="K426" s="506" t="s">
        <v>864</v>
      </c>
      <c r="L426" s="507">
        <v>118.65</v>
      </c>
      <c r="M426" s="507">
        <v>118.65</v>
      </c>
      <c r="N426" s="506">
        <v>1</v>
      </c>
      <c r="O426" s="573">
        <v>0.5</v>
      </c>
      <c r="P426" s="507"/>
      <c r="Q426" s="527">
        <v>0</v>
      </c>
      <c r="R426" s="506"/>
      <c r="S426" s="527">
        <v>0</v>
      </c>
      <c r="T426" s="573"/>
      <c r="U426" s="528">
        <v>0</v>
      </c>
    </row>
    <row r="427" spans="1:21" ht="14.4" customHeight="1" x14ac:dyDescent="0.3">
      <c r="A427" s="505">
        <v>27</v>
      </c>
      <c r="B427" s="506" t="s">
        <v>483</v>
      </c>
      <c r="C427" s="506" t="s">
        <v>491</v>
      </c>
      <c r="D427" s="571" t="s">
        <v>1786</v>
      </c>
      <c r="E427" s="572" t="s">
        <v>497</v>
      </c>
      <c r="F427" s="506" t="s">
        <v>484</v>
      </c>
      <c r="G427" s="506" t="s">
        <v>861</v>
      </c>
      <c r="H427" s="506" t="s">
        <v>457</v>
      </c>
      <c r="I427" s="506" t="s">
        <v>1319</v>
      </c>
      <c r="J427" s="506" t="s">
        <v>863</v>
      </c>
      <c r="K427" s="506" t="s">
        <v>1320</v>
      </c>
      <c r="L427" s="507">
        <v>39.549999999999997</v>
      </c>
      <c r="M427" s="507">
        <v>158.19999999999999</v>
      </c>
      <c r="N427" s="506">
        <v>4</v>
      </c>
      <c r="O427" s="573">
        <v>1</v>
      </c>
      <c r="P427" s="507"/>
      <c r="Q427" s="527">
        <v>0</v>
      </c>
      <c r="R427" s="506"/>
      <c r="S427" s="527">
        <v>0</v>
      </c>
      <c r="T427" s="573"/>
      <c r="U427" s="528">
        <v>0</v>
      </c>
    </row>
    <row r="428" spans="1:21" ht="14.4" customHeight="1" x14ac:dyDescent="0.3">
      <c r="A428" s="505">
        <v>27</v>
      </c>
      <c r="B428" s="506" t="s">
        <v>483</v>
      </c>
      <c r="C428" s="506" t="s">
        <v>491</v>
      </c>
      <c r="D428" s="571" t="s">
        <v>1786</v>
      </c>
      <c r="E428" s="572" t="s">
        <v>497</v>
      </c>
      <c r="F428" s="506" t="s">
        <v>484</v>
      </c>
      <c r="G428" s="506" t="s">
        <v>861</v>
      </c>
      <c r="H428" s="506" t="s">
        <v>457</v>
      </c>
      <c r="I428" s="506" t="s">
        <v>1321</v>
      </c>
      <c r="J428" s="506" t="s">
        <v>863</v>
      </c>
      <c r="K428" s="506" t="s">
        <v>1322</v>
      </c>
      <c r="L428" s="507">
        <v>118.65</v>
      </c>
      <c r="M428" s="507">
        <v>355.95000000000005</v>
      </c>
      <c r="N428" s="506">
        <v>3</v>
      </c>
      <c r="O428" s="573">
        <v>1.5</v>
      </c>
      <c r="P428" s="507">
        <v>118.65</v>
      </c>
      <c r="Q428" s="527">
        <v>0.33333333333333331</v>
      </c>
      <c r="R428" s="506">
        <v>1</v>
      </c>
      <c r="S428" s="527">
        <v>0.33333333333333331</v>
      </c>
      <c r="T428" s="573">
        <v>0.5</v>
      </c>
      <c r="U428" s="528">
        <v>0.33333333333333331</v>
      </c>
    </row>
    <row r="429" spans="1:21" ht="14.4" customHeight="1" x14ac:dyDescent="0.3">
      <c r="A429" s="505">
        <v>27</v>
      </c>
      <c r="B429" s="506" t="s">
        <v>483</v>
      </c>
      <c r="C429" s="506" t="s">
        <v>491</v>
      </c>
      <c r="D429" s="571" t="s">
        <v>1786</v>
      </c>
      <c r="E429" s="572" t="s">
        <v>497</v>
      </c>
      <c r="F429" s="506" t="s">
        <v>484</v>
      </c>
      <c r="G429" s="506" t="s">
        <v>861</v>
      </c>
      <c r="H429" s="506" t="s">
        <v>457</v>
      </c>
      <c r="I429" s="506" t="s">
        <v>865</v>
      </c>
      <c r="J429" s="506" t="s">
        <v>866</v>
      </c>
      <c r="K429" s="506" t="s">
        <v>867</v>
      </c>
      <c r="L429" s="507">
        <v>110.74</v>
      </c>
      <c r="M429" s="507">
        <v>221.48</v>
      </c>
      <c r="N429" s="506">
        <v>2</v>
      </c>
      <c r="O429" s="573">
        <v>1</v>
      </c>
      <c r="P429" s="507">
        <v>110.74</v>
      </c>
      <c r="Q429" s="527">
        <v>0.5</v>
      </c>
      <c r="R429" s="506">
        <v>1</v>
      </c>
      <c r="S429" s="527">
        <v>0.5</v>
      </c>
      <c r="T429" s="573">
        <v>0.5</v>
      </c>
      <c r="U429" s="528">
        <v>0.5</v>
      </c>
    </row>
    <row r="430" spans="1:21" ht="14.4" customHeight="1" x14ac:dyDescent="0.3">
      <c r="A430" s="505">
        <v>27</v>
      </c>
      <c r="B430" s="506" t="s">
        <v>483</v>
      </c>
      <c r="C430" s="506" t="s">
        <v>491</v>
      </c>
      <c r="D430" s="571" t="s">
        <v>1786</v>
      </c>
      <c r="E430" s="572" t="s">
        <v>497</v>
      </c>
      <c r="F430" s="506" t="s">
        <v>484</v>
      </c>
      <c r="G430" s="506" t="s">
        <v>1055</v>
      </c>
      <c r="H430" s="506" t="s">
        <v>1787</v>
      </c>
      <c r="I430" s="506" t="s">
        <v>1323</v>
      </c>
      <c r="J430" s="506" t="s">
        <v>1057</v>
      </c>
      <c r="K430" s="506" t="s">
        <v>1324</v>
      </c>
      <c r="L430" s="507">
        <v>25.94</v>
      </c>
      <c r="M430" s="507">
        <v>51.88</v>
      </c>
      <c r="N430" s="506">
        <v>2</v>
      </c>
      <c r="O430" s="573">
        <v>0.5</v>
      </c>
      <c r="P430" s="507">
        <v>51.88</v>
      </c>
      <c r="Q430" s="527">
        <v>1</v>
      </c>
      <c r="R430" s="506">
        <v>2</v>
      </c>
      <c r="S430" s="527">
        <v>1</v>
      </c>
      <c r="T430" s="573">
        <v>0.5</v>
      </c>
      <c r="U430" s="528">
        <v>1</v>
      </c>
    </row>
    <row r="431" spans="1:21" ht="14.4" customHeight="1" x14ac:dyDescent="0.3">
      <c r="A431" s="505">
        <v>27</v>
      </c>
      <c r="B431" s="506" t="s">
        <v>483</v>
      </c>
      <c r="C431" s="506" t="s">
        <v>491</v>
      </c>
      <c r="D431" s="571" t="s">
        <v>1786</v>
      </c>
      <c r="E431" s="572" t="s">
        <v>497</v>
      </c>
      <c r="F431" s="506" t="s">
        <v>484</v>
      </c>
      <c r="G431" s="506" t="s">
        <v>1055</v>
      </c>
      <c r="H431" s="506" t="s">
        <v>1787</v>
      </c>
      <c r="I431" s="506" t="s">
        <v>1056</v>
      </c>
      <c r="J431" s="506" t="s">
        <v>1057</v>
      </c>
      <c r="K431" s="506" t="s">
        <v>1058</v>
      </c>
      <c r="L431" s="507">
        <v>77.790000000000006</v>
      </c>
      <c r="M431" s="507">
        <v>311.16000000000003</v>
      </c>
      <c r="N431" s="506">
        <v>4</v>
      </c>
      <c r="O431" s="573">
        <v>2</v>
      </c>
      <c r="P431" s="507"/>
      <c r="Q431" s="527">
        <v>0</v>
      </c>
      <c r="R431" s="506"/>
      <c r="S431" s="527">
        <v>0</v>
      </c>
      <c r="T431" s="573"/>
      <c r="U431" s="528">
        <v>0</v>
      </c>
    </row>
    <row r="432" spans="1:21" ht="14.4" customHeight="1" x14ac:dyDescent="0.3">
      <c r="A432" s="505">
        <v>27</v>
      </c>
      <c r="B432" s="506" t="s">
        <v>483</v>
      </c>
      <c r="C432" s="506" t="s">
        <v>491</v>
      </c>
      <c r="D432" s="571" t="s">
        <v>1786</v>
      </c>
      <c r="E432" s="572" t="s">
        <v>497</v>
      </c>
      <c r="F432" s="506" t="s">
        <v>484</v>
      </c>
      <c r="G432" s="506" t="s">
        <v>1325</v>
      </c>
      <c r="H432" s="506" t="s">
        <v>457</v>
      </c>
      <c r="I432" s="506" t="s">
        <v>1326</v>
      </c>
      <c r="J432" s="506" t="s">
        <v>1327</v>
      </c>
      <c r="K432" s="506" t="s">
        <v>1328</v>
      </c>
      <c r="L432" s="507">
        <v>0</v>
      </c>
      <c r="M432" s="507">
        <v>0</v>
      </c>
      <c r="N432" s="506">
        <v>2</v>
      </c>
      <c r="O432" s="573">
        <v>0.5</v>
      </c>
      <c r="P432" s="507"/>
      <c r="Q432" s="527"/>
      <c r="R432" s="506"/>
      <c r="S432" s="527">
        <v>0</v>
      </c>
      <c r="T432" s="573"/>
      <c r="U432" s="528">
        <v>0</v>
      </c>
    </row>
    <row r="433" spans="1:21" ht="14.4" customHeight="1" x14ac:dyDescent="0.3">
      <c r="A433" s="505">
        <v>27</v>
      </c>
      <c r="B433" s="506" t="s">
        <v>483</v>
      </c>
      <c r="C433" s="506" t="s">
        <v>491</v>
      </c>
      <c r="D433" s="571" t="s">
        <v>1786</v>
      </c>
      <c r="E433" s="572" t="s">
        <v>497</v>
      </c>
      <c r="F433" s="506" t="s">
        <v>484</v>
      </c>
      <c r="G433" s="506" t="s">
        <v>868</v>
      </c>
      <c r="H433" s="506" t="s">
        <v>457</v>
      </c>
      <c r="I433" s="506" t="s">
        <v>869</v>
      </c>
      <c r="J433" s="506" t="s">
        <v>870</v>
      </c>
      <c r="K433" s="506" t="s">
        <v>871</v>
      </c>
      <c r="L433" s="507">
        <v>248.55</v>
      </c>
      <c r="M433" s="507">
        <v>497.1</v>
      </c>
      <c r="N433" s="506">
        <v>2</v>
      </c>
      <c r="O433" s="573">
        <v>1.5</v>
      </c>
      <c r="P433" s="507">
        <v>248.55</v>
      </c>
      <c r="Q433" s="527">
        <v>0.5</v>
      </c>
      <c r="R433" s="506">
        <v>1</v>
      </c>
      <c r="S433" s="527">
        <v>0.5</v>
      </c>
      <c r="T433" s="573">
        <v>0.5</v>
      </c>
      <c r="U433" s="528">
        <v>0.33333333333333331</v>
      </c>
    </row>
    <row r="434" spans="1:21" ht="14.4" customHeight="1" x14ac:dyDescent="0.3">
      <c r="A434" s="505">
        <v>27</v>
      </c>
      <c r="B434" s="506" t="s">
        <v>483</v>
      </c>
      <c r="C434" s="506" t="s">
        <v>491</v>
      </c>
      <c r="D434" s="571" t="s">
        <v>1786</v>
      </c>
      <c r="E434" s="572" t="s">
        <v>497</v>
      </c>
      <c r="F434" s="506" t="s">
        <v>484</v>
      </c>
      <c r="G434" s="506" t="s">
        <v>1329</v>
      </c>
      <c r="H434" s="506" t="s">
        <v>457</v>
      </c>
      <c r="I434" s="506" t="s">
        <v>1330</v>
      </c>
      <c r="J434" s="506" t="s">
        <v>1331</v>
      </c>
      <c r="K434" s="506" t="s">
        <v>1098</v>
      </c>
      <c r="L434" s="507">
        <v>38.56</v>
      </c>
      <c r="M434" s="507">
        <v>38.56</v>
      </c>
      <c r="N434" s="506">
        <v>1</v>
      </c>
      <c r="O434" s="573">
        <v>1</v>
      </c>
      <c r="P434" s="507"/>
      <c r="Q434" s="527">
        <v>0</v>
      </c>
      <c r="R434" s="506"/>
      <c r="S434" s="527">
        <v>0</v>
      </c>
      <c r="T434" s="573"/>
      <c r="U434" s="528">
        <v>0</v>
      </c>
    </row>
    <row r="435" spans="1:21" ht="14.4" customHeight="1" x14ac:dyDescent="0.3">
      <c r="A435" s="505">
        <v>27</v>
      </c>
      <c r="B435" s="506" t="s">
        <v>483</v>
      </c>
      <c r="C435" s="506" t="s">
        <v>491</v>
      </c>
      <c r="D435" s="571" t="s">
        <v>1786</v>
      </c>
      <c r="E435" s="572" t="s">
        <v>497</v>
      </c>
      <c r="F435" s="506" t="s">
        <v>484</v>
      </c>
      <c r="G435" s="506" t="s">
        <v>1332</v>
      </c>
      <c r="H435" s="506" t="s">
        <v>457</v>
      </c>
      <c r="I435" s="506" t="s">
        <v>1333</v>
      </c>
      <c r="J435" s="506" t="s">
        <v>1334</v>
      </c>
      <c r="K435" s="506" t="s">
        <v>1335</v>
      </c>
      <c r="L435" s="507">
        <v>0</v>
      </c>
      <c r="M435" s="507">
        <v>0</v>
      </c>
      <c r="N435" s="506">
        <v>2</v>
      </c>
      <c r="O435" s="573">
        <v>2</v>
      </c>
      <c r="P435" s="507">
        <v>0</v>
      </c>
      <c r="Q435" s="527"/>
      <c r="R435" s="506">
        <v>2</v>
      </c>
      <c r="S435" s="527">
        <v>1</v>
      </c>
      <c r="T435" s="573">
        <v>2</v>
      </c>
      <c r="U435" s="528">
        <v>1</v>
      </c>
    </row>
    <row r="436" spans="1:21" ht="14.4" customHeight="1" x14ac:dyDescent="0.3">
      <c r="A436" s="505">
        <v>27</v>
      </c>
      <c r="B436" s="506" t="s">
        <v>483</v>
      </c>
      <c r="C436" s="506" t="s">
        <v>491</v>
      </c>
      <c r="D436" s="571" t="s">
        <v>1786</v>
      </c>
      <c r="E436" s="572" t="s">
        <v>497</v>
      </c>
      <c r="F436" s="506" t="s">
        <v>484</v>
      </c>
      <c r="G436" s="506" t="s">
        <v>1336</v>
      </c>
      <c r="H436" s="506" t="s">
        <v>457</v>
      </c>
      <c r="I436" s="506" t="s">
        <v>1337</v>
      </c>
      <c r="J436" s="506" t="s">
        <v>1338</v>
      </c>
      <c r="K436" s="506" t="s">
        <v>1339</v>
      </c>
      <c r="L436" s="507">
        <v>28.09</v>
      </c>
      <c r="M436" s="507">
        <v>252.81</v>
      </c>
      <c r="N436" s="506">
        <v>9</v>
      </c>
      <c r="O436" s="573">
        <v>2</v>
      </c>
      <c r="P436" s="507">
        <v>84.27</v>
      </c>
      <c r="Q436" s="527">
        <v>0.33333333333333331</v>
      </c>
      <c r="R436" s="506">
        <v>3</v>
      </c>
      <c r="S436" s="527">
        <v>0.33333333333333331</v>
      </c>
      <c r="T436" s="573">
        <v>0.5</v>
      </c>
      <c r="U436" s="528">
        <v>0.25</v>
      </c>
    </row>
    <row r="437" spans="1:21" ht="14.4" customHeight="1" x14ac:dyDescent="0.3">
      <c r="A437" s="505">
        <v>27</v>
      </c>
      <c r="B437" s="506" t="s">
        <v>483</v>
      </c>
      <c r="C437" s="506" t="s">
        <v>491</v>
      </c>
      <c r="D437" s="571" t="s">
        <v>1786</v>
      </c>
      <c r="E437" s="572" t="s">
        <v>497</v>
      </c>
      <c r="F437" s="506" t="s">
        <v>484</v>
      </c>
      <c r="G437" s="506" t="s">
        <v>1336</v>
      </c>
      <c r="H437" s="506" t="s">
        <v>457</v>
      </c>
      <c r="I437" s="506" t="s">
        <v>1340</v>
      </c>
      <c r="J437" s="506" t="s">
        <v>1341</v>
      </c>
      <c r="K437" s="506" t="s">
        <v>1342</v>
      </c>
      <c r="L437" s="507">
        <v>86.41</v>
      </c>
      <c r="M437" s="507">
        <v>172.82</v>
      </c>
      <c r="N437" s="506">
        <v>2</v>
      </c>
      <c r="O437" s="573">
        <v>0.5</v>
      </c>
      <c r="P437" s="507">
        <v>172.82</v>
      </c>
      <c r="Q437" s="527">
        <v>1</v>
      </c>
      <c r="R437" s="506">
        <v>2</v>
      </c>
      <c r="S437" s="527">
        <v>1</v>
      </c>
      <c r="T437" s="573">
        <v>0.5</v>
      </c>
      <c r="U437" s="528">
        <v>1</v>
      </c>
    </row>
    <row r="438" spans="1:21" ht="14.4" customHeight="1" x14ac:dyDescent="0.3">
      <c r="A438" s="505">
        <v>27</v>
      </c>
      <c r="B438" s="506" t="s">
        <v>483</v>
      </c>
      <c r="C438" s="506" t="s">
        <v>491</v>
      </c>
      <c r="D438" s="571" t="s">
        <v>1786</v>
      </c>
      <c r="E438" s="572" t="s">
        <v>497</v>
      </c>
      <c r="F438" s="506" t="s">
        <v>484</v>
      </c>
      <c r="G438" s="506" t="s">
        <v>1336</v>
      </c>
      <c r="H438" s="506" t="s">
        <v>1787</v>
      </c>
      <c r="I438" s="506" t="s">
        <v>1343</v>
      </c>
      <c r="J438" s="506" t="s">
        <v>1344</v>
      </c>
      <c r="K438" s="506" t="s">
        <v>1342</v>
      </c>
      <c r="L438" s="507">
        <v>86.41</v>
      </c>
      <c r="M438" s="507">
        <v>777.69</v>
      </c>
      <c r="N438" s="506">
        <v>9</v>
      </c>
      <c r="O438" s="573">
        <v>1.5</v>
      </c>
      <c r="P438" s="507"/>
      <c r="Q438" s="527">
        <v>0</v>
      </c>
      <c r="R438" s="506"/>
      <c r="S438" s="527">
        <v>0</v>
      </c>
      <c r="T438" s="573"/>
      <c r="U438" s="528">
        <v>0</v>
      </c>
    </row>
    <row r="439" spans="1:21" ht="14.4" customHeight="1" x14ac:dyDescent="0.3">
      <c r="A439" s="505">
        <v>27</v>
      </c>
      <c r="B439" s="506" t="s">
        <v>483</v>
      </c>
      <c r="C439" s="506" t="s">
        <v>491</v>
      </c>
      <c r="D439" s="571" t="s">
        <v>1786</v>
      </c>
      <c r="E439" s="572" t="s">
        <v>497</v>
      </c>
      <c r="F439" s="506" t="s">
        <v>484</v>
      </c>
      <c r="G439" s="506" t="s">
        <v>1336</v>
      </c>
      <c r="H439" s="506" t="s">
        <v>1787</v>
      </c>
      <c r="I439" s="506" t="s">
        <v>1345</v>
      </c>
      <c r="J439" s="506" t="s">
        <v>1344</v>
      </c>
      <c r="K439" s="506" t="s">
        <v>1346</v>
      </c>
      <c r="L439" s="507">
        <v>146.9</v>
      </c>
      <c r="M439" s="507">
        <v>146.9</v>
      </c>
      <c r="N439" s="506">
        <v>1</v>
      </c>
      <c r="O439" s="573">
        <v>0.5</v>
      </c>
      <c r="P439" s="507">
        <v>146.9</v>
      </c>
      <c r="Q439" s="527">
        <v>1</v>
      </c>
      <c r="R439" s="506">
        <v>1</v>
      </c>
      <c r="S439" s="527">
        <v>1</v>
      </c>
      <c r="T439" s="573">
        <v>0.5</v>
      </c>
      <c r="U439" s="528">
        <v>1</v>
      </c>
    </row>
    <row r="440" spans="1:21" ht="14.4" customHeight="1" x14ac:dyDescent="0.3">
      <c r="A440" s="505">
        <v>27</v>
      </c>
      <c r="B440" s="506" t="s">
        <v>483</v>
      </c>
      <c r="C440" s="506" t="s">
        <v>491</v>
      </c>
      <c r="D440" s="571" t="s">
        <v>1786</v>
      </c>
      <c r="E440" s="572" t="s">
        <v>497</v>
      </c>
      <c r="F440" s="506" t="s">
        <v>484</v>
      </c>
      <c r="G440" s="506" t="s">
        <v>1336</v>
      </c>
      <c r="H440" s="506" t="s">
        <v>457</v>
      </c>
      <c r="I440" s="506" t="s">
        <v>1347</v>
      </c>
      <c r="J440" s="506" t="s">
        <v>1344</v>
      </c>
      <c r="K440" s="506" t="s">
        <v>1348</v>
      </c>
      <c r="L440" s="507">
        <v>43.21</v>
      </c>
      <c r="M440" s="507">
        <v>129.63</v>
      </c>
      <c r="N440" s="506">
        <v>3</v>
      </c>
      <c r="O440" s="573">
        <v>1</v>
      </c>
      <c r="P440" s="507"/>
      <c r="Q440" s="527">
        <v>0</v>
      </c>
      <c r="R440" s="506"/>
      <c r="S440" s="527">
        <v>0</v>
      </c>
      <c r="T440" s="573"/>
      <c r="U440" s="528">
        <v>0</v>
      </c>
    </row>
    <row r="441" spans="1:21" ht="14.4" customHeight="1" x14ac:dyDescent="0.3">
      <c r="A441" s="505">
        <v>27</v>
      </c>
      <c r="B441" s="506" t="s">
        <v>483</v>
      </c>
      <c r="C441" s="506" t="s">
        <v>491</v>
      </c>
      <c r="D441" s="571" t="s">
        <v>1786</v>
      </c>
      <c r="E441" s="572" t="s">
        <v>497</v>
      </c>
      <c r="F441" s="506" t="s">
        <v>484</v>
      </c>
      <c r="G441" s="506" t="s">
        <v>1336</v>
      </c>
      <c r="H441" s="506" t="s">
        <v>1787</v>
      </c>
      <c r="I441" s="506" t="s">
        <v>1349</v>
      </c>
      <c r="J441" s="506" t="s">
        <v>1344</v>
      </c>
      <c r="K441" s="506" t="s">
        <v>1350</v>
      </c>
      <c r="L441" s="507">
        <v>146.9</v>
      </c>
      <c r="M441" s="507">
        <v>146.9</v>
      </c>
      <c r="N441" s="506">
        <v>1</v>
      </c>
      <c r="O441" s="573">
        <v>0.5</v>
      </c>
      <c r="P441" s="507"/>
      <c r="Q441" s="527">
        <v>0</v>
      </c>
      <c r="R441" s="506"/>
      <c r="S441" s="527">
        <v>0</v>
      </c>
      <c r="T441" s="573"/>
      <c r="U441" s="528">
        <v>0</v>
      </c>
    </row>
    <row r="442" spans="1:21" ht="14.4" customHeight="1" x14ac:dyDescent="0.3">
      <c r="A442" s="505">
        <v>27</v>
      </c>
      <c r="B442" s="506" t="s">
        <v>483</v>
      </c>
      <c r="C442" s="506" t="s">
        <v>491</v>
      </c>
      <c r="D442" s="571" t="s">
        <v>1786</v>
      </c>
      <c r="E442" s="572" t="s">
        <v>497</v>
      </c>
      <c r="F442" s="506" t="s">
        <v>484</v>
      </c>
      <c r="G442" s="506" t="s">
        <v>1336</v>
      </c>
      <c r="H442" s="506" t="s">
        <v>457</v>
      </c>
      <c r="I442" s="506" t="s">
        <v>1351</v>
      </c>
      <c r="J442" s="506" t="s">
        <v>1352</v>
      </c>
      <c r="K442" s="506" t="s">
        <v>1353</v>
      </c>
      <c r="L442" s="507">
        <v>73.45</v>
      </c>
      <c r="M442" s="507">
        <v>146.9</v>
      </c>
      <c r="N442" s="506">
        <v>2</v>
      </c>
      <c r="O442" s="573">
        <v>0.5</v>
      </c>
      <c r="P442" s="507"/>
      <c r="Q442" s="527">
        <v>0</v>
      </c>
      <c r="R442" s="506"/>
      <c r="S442" s="527">
        <v>0</v>
      </c>
      <c r="T442" s="573"/>
      <c r="U442" s="528">
        <v>0</v>
      </c>
    </row>
    <row r="443" spans="1:21" ht="14.4" customHeight="1" x14ac:dyDescent="0.3">
      <c r="A443" s="505">
        <v>27</v>
      </c>
      <c r="B443" s="506" t="s">
        <v>483</v>
      </c>
      <c r="C443" s="506" t="s">
        <v>491</v>
      </c>
      <c r="D443" s="571" t="s">
        <v>1786</v>
      </c>
      <c r="E443" s="572" t="s">
        <v>497</v>
      </c>
      <c r="F443" s="506" t="s">
        <v>484</v>
      </c>
      <c r="G443" s="506" t="s">
        <v>1336</v>
      </c>
      <c r="H443" s="506" t="s">
        <v>457</v>
      </c>
      <c r="I443" s="506" t="s">
        <v>1354</v>
      </c>
      <c r="J443" s="506" t="s">
        <v>1355</v>
      </c>
      <c r="K443" s="506" t="s">
        <v>771</v>
      </c>
      <c r="L443" s="507">
        <v>43.21</v>
      </c>
      <c r="M443" s="507">
        <v>86.42</v>
      </c>
      <c r="N443" s="506">
        <v>2</v>
      </c>
      <c r="O443" s="573">
        <v>1.5</v>
      </c>
      <c r="P443" s="507">
        <v>86.42</v>
      </c>
      <c r="Q443" s="527">
        <v>1</v>
      </c>
      <c r="R443" s="506">
        <v>2</v>
      </c>
      <c r="S443" s="527">
        <v>1</v>
      </c>
      <c r="T443" s="573">
        <v>1.5</v>
      </c>
      <c r="U443" s="528">
        <v>1</v>
      </c>
    </row>
    <row r="444" spans="1:21" ht="14.4" customHeight="1" x14ac:dyDescent="0.3">
      <c r="A444" s="505">
        <v>27</v>
      </c>
      <c r="B444" s="506" t="s">
        <v>483</v>
      </c>
      <c r="C444" s="506" t="s">
        <v>491</v>
      </c>
      <c r="D444" s="571" t="s">
        <v>1786</v>
      </c>
      <c r="E444" s="572" t="s">
        <v>497</v>
      </c>
      <c r="F444" s="506" t="s">
        <v>484</v>
      </c>
      <c r="G444" s="506" t="s">
        <v>622</v>
      </c>
      <c r="H444" s="506" t="s">
        <v>457</v>
      </c>
      <c r="I444" s="506" t="s">
        <v>1356</v>
      </c>
      <c r="J444" s="506" t="s">
        <v>1357</v>
      </c>
      <c r="K444" s="506" t="s">
        <v>1358</v>
      </c>
      <c r="L444" s="507">
        <v>82.63</v>
      </c>
      <c r="M444" s="507">
        <v>165.26</v>
      </c>
      <c r="N444" s="506">
        <v>2</v>
      </c>
      <c r="O444" s="573">
        <v>0.5</v>
      </c>
      <c r="P444" s="507"/>
      <c r="Q444" s="527">
        <v>0</v>
      </c>
      <c r="R444" s="506"/>
      <c r="S444" s="527">
        <v>0</v>
      </c>
      <c r="T444" s="573"/>
      <c r="U444" s="528">
        <v>0</v>
      </c>
    </row>
    <row r="445" spans="1:21" ht="14.4" customHeight="1" x14ac:dyDescent="0.3">
      <c r="A445" s="505">
        <v>27</v>
      </c>
      <c r="B445" s="506" t="s">
        <v>483</v>
      </c>
      <c r="C445" s="506" t="s">
        <v>491</v>
      </c>
      <c r="D445" s="571" t="s">
        <v>1786</v>
      </c>
      <c r="E445" s="572" t="s">
        <v>497</v>
      </c>
      <c r="F445" s="506" t="s">
        <v>484</v>
      </c>
      <c r="G445" s="506" t="s">
        <v>622</v>
      </c>
      <c r="H445" s="506" t="s">
        <v>1787</v>
      </c>
      <c r="I445" s="506" t="s">
        <v>623</v>
      </c>
      <c r="J445" s="506" t="s">
        <v>624</v>
      </c>
      <c r="K445" s="506" t="s">
        <v>625</v>
      </c>
      <c r="L445" s="507">
        <v>38.04</v>
      </c>
      <c r="M445" s="507">
        <v>38.04</v>
      </c>
      <c r="N445" s="506">
        <v>1</v>
      </c>
      <c r="O445" s="573">
        <v>0.5</v>
      </c>
      <c r="P445" s="507"/>
      <c r="Q445" s="527">
        <v>0</v>
      </c>
      <c r="R445" s="506"/>
      <c r="S445" s="527">
        <v>0</v>
      </c>
      <c r="T445" s="573"/>
      <c r="U445" s="528">
        <v>0</v>
      </c>
    </row>
    <row r="446" spans="1:21" ht="14.4" customHeight="1" x14ac:dyDescent="0.3">
      <c r="A446" s="505">
        <v>27</v>
      </c>
      <c r="B446" s="506" t="s">
        <v>483</v>
      </c>
      <c r="C446" s="506" t="s">
        <v>491</v>
      </c>
      <c r="D446" s="571" t="s">
        <v>1786</v>
      </c>
      <c r="E446" s="572" t="s">
        <v>497</v>
      </c>
      <c r="F446" s="506" t="s">
        <v>484</v>
      </c>
      <c r="G446" s="506" t="s">
        <v>622</v>
      </c>
      <c r="H446" s="506" t="s">
        <v>1787</v>
      </c>
      <c r="I446" s="506" t="s">
        <v>1359</v>
      </c>
      <c r="J446" s="506" t="s">
        <v>624</v>
      </c>
      <c r="K446" s="506" t="s">
        <v>1360</v>
      </c>
      <c r="L446" s="507">
        <v>10.65</v>
      </c>
      <c r="M446" s="507">
        <v>95.85</v>
      </c>
      <c r="N446" s="506">
        <v>9</v>
      </c>
      <c r="O446" s="573">
        <v>2</v>
      </c>
      <c r="P446" s="507">
        <v>42.6</v>
      </c>
      <c r="Q446" s="527">
        <v>0.44444444444444448</v>
      </c>
      <c r="R446" s="506">
        <v>4</v>
      </c>
      <c r="S446" s="527">
        <v>0.44444444444444442</v>
      </c>
      <c r="T446" s="573">
        <v>1</v>
      </c>
      <c r="U446" s="528">
        <v>0.5</v>
      </c>
    </row>
    <row r="447" spans="1:21" ht="14.4" customHeight="1" x14ac:dyDescent="0.3">
      <c r="A447" s="505">
        <v>27</v>
      </c>
      <c r="B447" s="506" t="s">
        <v>483</v>
      </c>
      <c r="C447" s="506" t="s">
        <v>491</v>
      </c>
      <c r="D447" s="571" t="s">
        <v>1786</v>
      </c>
      <c r="E447" s="572" t="s">
        <v>497</v>
      </c>
      <c r="F447" s="506" t="s">
        <v>484</v>
      </c>
      <c r="G447" s="506" t="s">
        <v>622</v>
      </c>
      <c r="H447" s="506" t="s">
        <v>1787</v>
      </c>
      <c r="I447" s="506" t="s">
        <v>1361</v>
      </c>
      <c r="J447" s="506" t="s">
        <v>624</v>
      </c>
      <c r="K447" s="506" t="s">
        <v>635</v>
      </c>
      <c r="L447" s="507">
        <v>117.03</v>
      </c>
      <c r="M447" s="507">
        <v>234.06</v>
      </c>
      <c r="N447" s="506">
        <v>2</v>
      </c>
      <c r="O447" s="573">
        <v>1</v>
      </c>
      <c r="P447" s="507">
        <v>234.06</v>
      </c>
      <c r="Q447" s="527">
        <v>1</v>
      </c>
      <c r="R447" s="506">
        <v>2</v>
      </c>
      <c r="S447" s="527">
        <v>1</v>
      </c>
      <c r="T447" s="573">
        <v>1</v>
      </c>
      <c r="U447" s="528">
        <v>1</v>
      </c>
    </row>
    <row r="448" spans="1:21" ht="14.4" customHeight="1" x14ac:dyDescent="0.3">
      <c r="A448" s="505">
        <v>27</v>
      </c>
      <c r="B448" s="506" t="s">
        <v>483</v>
      </c>
      <c r="C448" s="506" t="s">
        <v>491</v>
      </c>
      <c r="D448" s="571" t="s">
        <v>1786</v>
      </c>
      <c r="E448" s="572" t="s">
        <v>497</v>
      </c>
      <c r="F448" s="506" t="s">
        <v>484</v>
      </c>
      <c r="G448" s="506" t="s">
        <v>622</v>
      </c>
      <c r="H448" s="506" t="s">
        <v>1787</v>
      </c>
      <c r="I448" s="506" t="s">
        <v>626</v>
      </c>
      <c r="J448" s="506" t="s">
        <v>624</v>
      </c>
      <c r="K448" s="506" t="s">
        <v>627</v>
      </c>
      <c r="L448" s="507">
        <v>17.559999999999999</v>
      </c>
      <c r="M448" s="507">
        <v>70.239999999999995</v>
      </c>
      <c r="N448" s="506">
        <v>4</v>
      </c>
      <c r="O448" s="573">
        <v>1</v>
      </c>
      <c r="P448" s="507">
        <v>35.119999999999997</v>
      </c>
      <c r="Q448" s="527">
        <v>0.5</v>
      </c>
      <c r="R448" s="506">
        <v>2</v>
      </c>
      <c r="S448" s="527">
        <v>0.5</v>
      </c>
      <c r="T448" s="573">
        <v>0.5</v>
      </c>
      <c r="U448" s="528">
        <v>0.5</v>
      </c>
    </row>
    <row r="449" spans="1:21" ht="14.4" customHeight="1" x14ac:dyDescent="0.3">
      <c r="A449" s="505">
        <v>27</v>
      </c>
      <c r="B449" s="506" t="s">
        <v>483</v>
      </c>
      <c r="C449" s="506" t="s">
        <v>491</v>
      </c>
      <c r="D449" s="571" t="s">
        <v>1786</v>
      </c>
      <c r="E449" s="572" t="s">
        <v>497</v>
      </c>
      <c r="F449" s="506" t="s">
        <v>484</v>
      </c>
      <c r="G449" s="506" t="s">
        <v>622</v>
      </c>
      <c r="H449" s="506" t="s">
        <v>1787</v>
      </c>
      <c r="I449" s="506" t="s">
        <v>1362</v>
      </c>
      <c r="J449" s="506" t="s">
        <v>624</v>
      </c>
      <c r="K449" s="506" t="s">
        <v>1363</v>
      </c>
      <c r="L449" s="507">
        <v>58.52</v>
      </c>
      <c r="M449" s="507">
        <v>175.56</v>
      </c>
      <c r="N449" s="506">
        <v>3</v>
      </c>
      <c r="O449" s="573">
        <v>1.5</v>
      </c>
      <c r="P449" s="507">
        <v>175.56</v>
      </c>
      <c r="Q449" s="527">
        <v>1</v>
      </c>
      <c r="R449" s="506">
        <v>3</v>
      </c>
      <c r="S449" s="527">
        <v>1</v>
      </c>
      <c r="T449" s="573">
        <v>1.5</v>
      </c>
      <c r="U449" s="528">
        <v>1</v>
      </c>
    </row>
    <row r="450" spans="1:21" ht="14.4" customHeight="1" x14ac:dyDescent="0.3">
      <c r="A450" s="505">
        <v>27</v>
      </c>
      <c r="B450" s="506" t="s">
        <v>483</v>
      </c>
      <c r="C450" s="506" t="s">
        <v>491</v>
      </c>
      <c r="D450" s="571" t="s">
        <v>1786</v>
      </c>
      <c r="E450" s="572" t="s">
        <v>497</v>
      </c>
      <c r="F450" s="506" t="s">
        <v>484</v>
      </c>
      <c r="G450" s="506" t="s">
        <v>622</v>
      </c>
      <c r="H450" s="506" t="s">
        <v>1787</v>
      </c>
      <c r="I450" s="506" t="s">
        <v>1364</v>
      </c>
      <c r="J450" s="506" t="s">
        <v>624</v>
      </c>
      <c r="K450" s="506" t="s">
        <v>876</v>
      </c>
      <c r="L450" s="507">
        <v>70.23</v>
      </c>
      <c r="M450" s="507">
        <v>280.92</v>
      </c>
      <c r="N450" s="506">
        <v>4</v>
      </c>
      <c r="O450" s="573">
        <v>1</v>
      </c>
      <c r="P450" s="507"/>
      <c r="Q450" s="527">
        <v>0</v>
      </c>
      <c r="R450" s="506"/>
      <c r="S450" s="527">
        <v>0</v>
      </c>
      <c r="T450" s="573"/>
      <c r="U450" s="528">
        <v>0</v>
      </c>
    </row>
    <row r="451" spans="1:21" ht="14.4" customHeight="1" x14ac:dyDescent="0.3">
      <c r="A451" s="505">
        <v>27</v>
      </c>
      <c r="B451" s="506" t="s">
        <v>483</v>
      </c>
      <c r="C451" s="506" t="s">
        <v>491</v>
      </c>
      <c r="D451" s="571" t="s">
        <v>1786</v>
      </c>
      <c r="E451" s="572" t="s">
        <v>497</v>
      </c>
      <c r="F451" s="506" t="s">
        <v>484</v>
      </c>
      <c r="G451" s="506" t="s">
        <v>622</v>
      </c>
      <c r="H451" s="506" t="s">
        <v>457</v>
      </c>
      <c r="I451" s="506" t="s">
        <v>1365</v>
      </c>
      <c r="J451" s="506" t="s">
        <v>873</v>
      </c>
      <c r="K451" s="506" t="s">
        <v>874</v>
      </c>
      <c r="L451" s="507">
        <v>234.07</v>
      </c>
      <c r="M451" s="507">
        <v>234.07</v>
      </c>
      <c r="N451" s="506">
        <v>1</v>
      </c>
      <c r="O451" s="573">
        <v>0.5</v>
      </c>
      <c r="P451" s="507"/>
      <c r="Q451" s="527">
        <v>0</v>
      </c>
      <c r="R451" s="506"/>
      <c r="S451" s="527">
        <v>0</v>
      </c>
      <c r="T451" s="573"/>
      <c r="U451" s="528">
        <v>0</v>
      </c>
    </row>
    <row r="452" spans="1:21" ht="14.4" customHeight="1" x14ac:dyDescent="0.3">
      <c r="A452" s="505">
        <v>27</v>
      </c>
      <c r="B452" s="506" t="s">
        <v>483</v>
      </c>
      <c r="C452" s="506" t="s">
        <v>491</v>
      </c>
      <c r="D452" s="571" t="s">
        <v>1786</v>
      </c>
      <c r="E452" s="572" t="s">
        <v>497</v>
      </c>
      <c r="F452" s="506" t="s">
        <v>484</v>
      </c>
      <c r="G452" s="506" t="s">
        <v>622</v>
      </c>
      <c r="H452" s="506" t="s">
        <v>457</v>
      </c>
      <c r="I452" s="506" t="s">
        <v>880</v>
      </c>
      <c r="J452" s="506" t="s">
        <v>873</v>
      </c>
      <c r="K452" s="506" t="s">
        <v>876</v>
      </c>
      <c r="L452" s="507">
        <v>70.23</v>
      </c>
      <c r="M452" s="507">
        <v>140.46</v>
      </c>
      <c r="N452" s="506">
        <v>2</v>
      </c>
      <c r="O452" s="573">
        <v>0.5</v>
      </c>
      <c r="P452" s="507"/>
      <c r="Q452" s="527">
        <v>0</v>
      </c>
      <c r="R452" s="506"/>
      <c r="S452" s="527">
        <v>0</v>
      </c>
      <c r="T452" s="573"/>
      <c r="U452" s="528">
        <v>0</v>
      </c>
    </row>
    <row r="453" spans="1:21" ht="14.4" customHeight="1" x14ac:dyDescent="0.3">
      <c r="A453" s="505">
        <v>27</v>
      </c>
      <c r="B453" s="506" t="s">
        <v>483</v>
      </c>
      <c r="C453" s="506" t="s">
        <v>491</v>
      </c>
      <c r="D453" s="571" t="s">
        <v>1786</v>
      </c>
      <c r="E453" s="572" t="s">
        <v>497</v>
      </c>
      <c r="F453" s="506" t="s">
        <v>484</v>
      </c>
      <c r="G453" s="506" t="s">
        <v>1366</v>
      </c>
      <c r="H453" s="506" t="s">
        <v>457</v>
      </c>
      <c r="I453" s="506" t="s">
        <v>1367</v>
      </c>
      <c r="J453" s="506" t="s">
        <v>1368</v>
      </c>
      <c r="K453" s="506" t="s">
        <v>1369</v>
      </c>
      <c r="L453" s="507">
        <v>34.19</v>
      </c>
      <c r="M453" s="507">
        <v>68.38</v>
      </c>
      <c r="N453" s="506">
        <v>2</v>
      </c>
      <c r="O453" s="573">
        <v>0.5</v>
      </c>
      <c r="P453" s="507">
        <v>68.38</v>
      </c>
      <c r="Q453" s="527">
        <v>1</v>
      </c>
      <c r="R453" s="506">
        <v>2</v>
      </c>
      <c r="S453" s="527">
        <v>1</v>
      </c>
      <c r="T453" s="573">
        <v>0.5</v>
      </c>
      <c r="U453" s="528">
        <v>1</v>
      </c>
    </row>
    <row r="454" spans="1:21" ht="14.4" customHeight="1" x14ac:dyDescent="0.3">
      <c r="A454" s="505">
        <v>27</v>
      </c>
      <c r="B454" s="506" t="s">
        <v>483</v>
      </c>
      <c r="C454" s="506" t="s">
        <v>491</v>
      </c>
      <c r="D454" s="571" t="s">
        <v>1786</v>
      </c>
      <c r="E454" s="572" t="s">
        <v>497</v>
      </c>
      <c r="F454" s="506" t="s">
        <v>484</v>
      </c>
      <c r="G454" s="506" t="s">
        <v>1370</v>
      </c>
      <c r="H454" s="506" t="s">
        <v>457</v>
      </c>
      <c r="I454" s="506" t="s">
        <v>1371</v>
      </c>
      <c r="J454" s="506" t="s">
        <v>1372</v>
      </c>
      <c r="K454" s="506" t="s">
        <v>1177</v>
      </c>
      <c r="L454" s="507">
        <v>38.729999999999997</v>
      </c>
      <c r="M454" s="507">
        <v>116.19</v>
      </c>
      <c r="N454" s="506">
        <v>3</v>
      </c>
      <c r="O454" s="573">
        <v>0.5</v>
      </c>
      <c r="P454" s="507">
        <v>116.19</v>
      </c>
      <c r="Q454" s="527">
        <v>1</v>
      </c>
      <c r="R454" s="506">
        <v>3</v>
      </c>
      <c r="S454" s="527">
        <v>1</v>
      </c>
      <c r="T454" s="573">
        <v>0.5</v>
      </c>
      <c r="U454" s="528">
        <v>1</v>
      </c>
    </row>
    <row r="455" spans="1:21" ht="14.4" customHeight="1" x14ac:dyDescent="0.3">
      <c r="A455" s="505">
        <v>27</v>
      </c>
      <c r="B455" s="506" t="s">
        <v>483</v>
      </c>
      <c r="C455" s="506" t="s">
        <v>491</v>
      </c>
      <c r="D455" s="571" t="s">
        <v>1786</v>
      </c>
      <c r="E455" s="572" t="s">
        <v>497</v>
      </c>
      <c r="F455" s="506" t="s">
        <v>484</v>
      </c>
      <c r="G455" s="506" t="s">
        <v>881</v>
      </c>
      <c r="H455" s="506" t="s">
        <v>1787</v>
      </c>
      <c r="I455" s="506" t="s">
        <v>1373</v>
      </c>
      <c r="J455" s="506" t="s">
        <v>883</v>
      </c>
      <c r="K455" s="506" t="s">
        <v>1374</v>
      </c>
      <c r="L455" s="507">
        <v>468.63</v>
      </c>
      <c r="M455" s="507">
        <v>468.63</v>
      </c>
      <c r="N455" s="506">
        <v>1</v>
      </c>
      <c r="O455" s="573">
        <v>0.5</v>
      </c>
      <c r="P455" s="507"/>
      <c r="Q455" s="527">
        <v>0</v>
      </c>
      <c r="R455" s="506"/>
      <c r="S455" s="527">
        <v>0</v>
      </c>
      <c r="T455" s="573"/>
      <c r="U455" s="528">
        <v>0</v>
      </c>
    </row>
    <row r="456" spans="1:21" ht="14.4" customHeight="1" x14ac:dyDescent="0.3">
      <c r="A456" s="505">
        <v>27</v>
      </c>
      <c r="B456" s="506" t="s">
        <v>483</v>
      </c>
      <c r="C456" s="506" t="s">
        <v>491</v>
      </c>
      <c r="D456" s="571" t="s">
        <v>1786</v>
      </c>
      <c r="E456" s="572" t="s">
        <v>497</v>
      </c>
      <c r="F456" s="506" t="s">
        <v>484</v>
      </c>
      <c r="G456" s="506" t="s">
        <v>1375</v>
      </c>
      <c r="H456" s="506" t="s">
        <v>457</v>
      </c>
      <c r="I456" s="506" t="s">
        <v>1376</v>
      </c>
      <c r="J456" s="506" t="s">
        <v>1377</v>
      </c>
      <c r="K456" s="506" t="s">
        <v>1378</v>
      </c>
      <c r="L456" s="507">
        <v>69.59</v>
      </c>
      <c r="M456" s="507">
        <v>69.59</v>
      </c>
      <c r="N456" s="506">
        <v>1</v>
      </c>
      <c r="O456" s="573">
        <v>1</v>
      </c>
      <c r="P456" s="507"/>
      <c r="Q456" s="527">
        <v>0</v>
      </c>
      <c r="R456" s="506"/>
      <c r="S456" s="527">
        <v>0</v>
      </c>
      <c r="T456" s="573"/>
      <c r="U456" s="528">
        <v>0</v>
      </c>
    </row>
    <row r="457" spans="1:21" ht="14.4" customHeight="1" x14ac:dyDescent="0.3">
      <c r="A457" s="505">
        <v>27</v>
      </c>
      <c r="B457" s="506" t="s">
        <v>483</v>
      </c>
      <c r="C457" s="506" t="s">
        <v>491</v>
      </c>
      <c r="D457" s="571" t="s">
        <v>1786</v>
      </c>
      <c r="E457" s="572" t="s">
        <v>497</v>
      </c>
      <c r="F457" s="506" t="s">
        <v>484</v>
      </c>
      <c r="G457" s="506" t="s">
        <v>628</v>
      </c>
      <c r="H457" s="506" t="s">
        <v>1787</v>
      </c>
      <c r="I457" s="506" t="s">
        <v>1379</v>
      </c>
      <c r="J457" s="506" t="s">
        <v>630</v>
      </c>
      <c r="K457" s="506" t="s">
        <v>1380</v>
      </c>
      <c r="L457" s="507">
        <v>1154.68</v>
      </c>
      <c r="M457" s="507">
        <v>1154.68</v>
      </c>
      <c r="N457" s="506">
        <v>1</v>
      </c>
      <c r="O457" s="573">
        <v>1</v>
      </c>
      <c r="P457" s="507"/>
      <c r="Q457" s="527">
        <v>0</v>
      </c>
      <c r="R457" s="506"/>
      <c r="S457" s="527">
        <v>0</v>
      </c>
      <c r="T457" s="573"/>
      <c r="U457" s="528">
        <v>0</v>
      </c>
    </row>
    <row r="458" spans="1:21" ht="14.4" customHeight="1" x14ac:dyDescent="0.3">
      <c r="A458" s="505">
        <v>27</v>
      </c>
      <c r="B458" s="506" t="s">
        <v>483</v>
      </c>
      <c r="C458" s="506" t="s">
        <v>491</v>
      </c>
      <c r="D458" s="571" t="s">
        <v>1786</v>
      </c>
      <c r="E458" s="572" t="s">
        <v>497</v>
      </c>
      <c r="F458" s="506" t="s">
        <v>484</v>
      </c>
      <c r="G458" s="506" t="s">
        <v>628</v>
      </c>
      <c r="H458" s="506" t="s">
        <v>1787</v>
      </c>
      <c r="I458" s="506" t="s">
        <v>1381</v>
      </c>
      <c r="J458" s="506" t="s">
        <v>630</v>
      </c>
      <c r="K458" s="506" t="s">
        <v>1382</v>
      </c>
      <c r="L458" s="507">
        <v>923.74</v>
      </c>
      <c r="M458" s="507">
        <v>923.74</v>
      </c>
      <c r="N458" s="506">
        <v>1</v>
      </c>
      <c r="O458" s="573">
        <v>1</v>
      </c>
      <c r="P458" s="507">
        <v>923.74</v>
      </c>
      <c r="Q458" s="527">
        <v>1</v>
      </c>
      <c r="R458" s="506">
        <v>1</v>
      </c>
      <c r="S458" s="527">
        <v>1</v>
      </c>
      <c r="T458" s="573">
        <v>1</v>
      </c>
      <c r="U458" s="528">
        <v>1</v>
      </c>
    </row>
    <row r="459" spans="1:21" ht="14.4" customHeight="1" x14ac:dyDescent="0.3">
      <c r="A459" s="505">
        <v>27</v>
      </c>
      <c r="B459" s="506" t="s">
        <v>483</v>
      </c>
      <c r="C459" s="506" t="s">
        <v>491</v>
      </c>
      <c r="D459" s="571" t="s">
        <v>1786</v>
      </c>
      <c r="E459" s="572" t="s">
        <v>497</v>
      </c>
      <c r="F459" s="506" t="s">
        <v>484</v>
      </c>
      <c r="G459" s="506" t="s">
        <v>1383</v>
      </c>
      <c r="H459" s="506" t="s">
        <v>457</v>
      </c>
      <c r="I459" s="506" t="s">
        <v>1384</v>
      </c>
      <c r="J459" s="506" t="s">
        <v>1385</v>
      </c>
      <c r="K459" s="506" t="s">
        <v>1386</v>
      </c>
      <c r="L459" s="507">
        <v>32.76</v>
      </c>
      <c r="M459" s="507">
        <v>491.4</v>
      </c>
      <c r="N459" s="506">
        <v>15</v>
      </c>
      <c r="O459" s="573">
        <v>3.5</v>
      </c>
      <c r="P459" s="507">
        <v>98.28</v>
      </c>
      <c r="Q459" s="527">
        <v>0.2</v>
      </c>
      <c r="R459" s="506">
        <v>3</v>
      </c>
      <c r="S459" s="527">
        <v>0.2</v>
      </c>
      <c r="T459" s="573">
        <v>1</v>
      </c>
      <c r="U459" s="528">
        <v>0.2857142857142857</v>
      </c>
    </row>
    <row r="460" spans="1:21" ht="14.4" customHeight="1" x14ac:dyDescent="0.3">
      <c r="A460" s="505">
        <v>27</v>
      </c>
      <c r="B460" s="506" t="s">
        <v>483</v>
      </c>
      <c r="C460" s="506" t="s">
        <v>491</v>
      </c>
      <c r="D460" s="571" t="s">
        <v>1786</v>
      </c>
      <c r="E460" s="572" t="s">
        <v>497</v>
      </c>
      <c r="F460" s="506" t="s">
        <v>484</v>
      </c>
      <c r="G460" s="506" t="s">
        <v>1383</v>
      </c>
      <c r="H460" s="506" t="s">
        <v>1787</v>
      </c>
      <c r="I460" s="506" t="s">
        <v>1387</v>
      </c>
      <c r="J460" s="506" t="s">
        <v>1388</v>
      </c>
      <c r="K460" s="506" t="s">
        <v>1386</v>
      </c>
      <c r="L460" s="507">
        <v>32.76</v>
      </c>
      <c r="M460" s="507">
        <v>393.12</v>
      </c>
      <c r="N460" s="506">
        <v>12</v>
      </c>
      <c r="O460" s="573">
        <v>2</v>
      </c>
      <c r="P460" s="507"/>
      <c r="Q460" s="527">
        <v>0</v>
      </c>
      <c r="R460" s="506"/>
      <c r="S460" s="527">
        <v>0</v>
      </c>
      <c r="T460" s="573"/>
      <c r="U460" s="528">
        <v>0</v>
      </c>
    </row>
    <row r="461" spans="1:21" ht="14.4" customHeight="1" x14ac:dyDescent="0.3">
      <c r="A461" s="505">
        <v>27</v>
      </c>
      <c r="B461" s="506" t="s">
        <v>483</v>
      </c>
      <c r="C461" s="506" t="s">
        <v>491</v>
      </c>
      <c r="D461" s="571" t="s">
        <v>1786</v>
      </c>
      <c r="E461" s="572" t="s">
        <v>497</v>
      </c>
      <c r="F461" s="506" t="s">
        <v>484</v>
      </c>
      <c r="G461" s="506" t="s">
        <v>1383</v>
      </c>
      <c r="H461" s="506" t="s">
        <v>457</v>
      </c>
      <c r="I461" s="506" t="s">
        <v>1389</v>
      </c>
      <c r="J461" s="506" t="s">
        <v>1385</v>
      </c>
      <c r="K461" s="506" t="s">
        <v>703</v>
      </c>
      <c r="L461" s="507">
        <v>105.32</v>
      </c>
      <c r="M461" s="507">
        <v>315.95999999999998</v>
      </c>
      <c r="N461" s="506">
        <v>3</v>
      </c>
      <c r="O461" s="573">
        <v>1.5</v>
      </c>
      <c r="P461" s="507"/>
      <c r="Q461" s="527">
        <v>0</v>
      </c>
      <c r="R461" s="506"/>
      <c r="S461" s="527">
        <v>0</v>
      </c>
      <c r="T461" s="573"/>
      <c r="U461" s="528">
        <v>0</v>
      </c>
    </row>
    <row r="462" spans="1:21" ht="14.4" customHeight="1" x14ac:dyDescent="0.3">
      <c r="A462" s="505">
        <v>27</v>
      </c>
      <c r="B462" s="506" t="s">
        <v>483</v>
      </c>
      <c r="C462" s="506" t="s">
        <v>491</v>
      </c>
      <c r="D462" s="571" t="s">
        <v>1786</v>
      </c>
      <c r="E462" s="572" t="s">
        <v>497</v>
      </c>
      <c r="F462" s="506" t="s">
        <v>484</v>
      </c>
      <c r="G462" s="506" t="s">
        <v>888</v>
      </c>
      <c r="H462" s="506" t="s">
        <v>457</v>
      </c>
      <c r="I462" s="506" t="s">
        <v>889</v>
      </c>
      <c r="J462" s="506" t="s">
        <v>890</v>
      </c>
      <c r="K462" s="506" t="s">
        <v>699</v>
      </c>
      <c r="L462" s="507">
        <v>35.25</v>
      </c>
      <c r="M462" s="507">
        <v>70.5</v>
      </c>
      <c r="N462" s="506">
        <v>2</v>
      </c>
      <c r="O462" s="573">
        <v>1.5</v>
      </c>
      <c r="P462" s="507"/>
      <c r="Q462" s="527">
        <v>0</v>
      </c>
      <c r="R462" s="506"/>
      <c r="S462" s="527">
        <v>0</v>
      </c>
      <c r="T462" s="573"/>
      <c r="U462" s="528">
        <v>0</v>
      </c>
    </row>
    <row r="463" spans="1:21" ht="14.4" customHeight="1" x14ac:dyDescent="0.3">
      <c r="A463" s="505">
        <v>27</v>
      </c>
      <c r="B463" s="506" t="s">
        <v>483</v>
      </c>
      <c r="C463" s="506" t="s">
        <v>491</v>
      </c>
      <c r="D463" s="571" t="s">
        <v>1786</v>
      </c>
      <c r="E463" s="572" t="s">
        <v>497</v>
      </c>
      <c r="F463" s="506" t="s">
        <v>484</v>
      </c>
      <c r="G463" s="506" t="s">
        <v>895</v>
      </c>
      <c r="H463" s="506" t="s">
        <v>457</v>
      </c>
      <c r="I463" s="506" t="s">
        <v>1390</v>
      </c>
      <c r="J463" s="506" t="s">
        <v>902</v>
      </c>
      <c r="K463" s="506" t="s">
        <v>785</v>
      </c>
      <c r="L463" s="507">
        <v>103.67</v>
      </c>
      <c r="M463" s="507">
        <v>207.34</v>
      </c>
      <c r="N463" s="506">
        <v>2</v>
      </c>
      <c r="O463" s="573">
        <v>0.5</v>
      </c>
      <c r="P463" s="507"/>
      <c r="Q463" s="527">
        <v>0</v>
      </c>
      <c r="R463" s="506"/>
      <c r="S463" s="527">
        <v>0</v>
      </c>
      <c r="T463" s="573"/>
      <c r="U463" s="528">
        <v>0</v>
      </c>
    </row>
    <row r="464" spans="1:21" ht="14.4" customHeight="1" x14ac:dyDescent="0.3">
      <c r="A464" s="505">
        <v>27</v>
      </c>
      <c r="B464" s="506" t="s">
        <v>483</v>
      </c>
      <c r="C464" s="506" t="s">
        <v>491</v>
      </c>
      <c r="D464" s="571" t="s">
        <v>1786</v>
      </c>
      <c r="E464" s="572" t="s">
        <v>497</v>
      </c>
      <c r="F464" s="506" t="s">
        <v>484</v>
      </c>
      <c r="G464" s="506" t="s">
        <v>895</v>
      </c>
      <c r="H464" s="506" t="s">
        <v>457</v>
      </c>
      <c r="I464" s="506" t="s">
        <v>1391</v>
      </c>
      <c r="J464" s="506" t="s">
        <v>900</v>
      </c>
      <c r="K464" s="506" t="s">
        <v>1392</v>
      </c>
      <c r="L464" s="507">
        <v>112.87</v>
      </c>
      <c r="M464" s="507">
        <v>112.87</v>
      </c>
      <c r="N464" s="506">
        <v>1</v>
      </c>
      <c r="O464" s="573">
        <v>0.5</v>
      </c>
      <c r="P464" s="507">
        <v>112.87</v>
      </c>
      <c r="Q464" s="527">
        <v>1</v>
      </c>
      <c r="R464" s="506">
        <v>1</v>
      </c>
      <c r="S464" s="527">
        <v>1</v>
      </c>
      <c r="T464" s="573">
        <v>0.5</v>
      </c>
      <c r="U464" s="528">
        <v>1</v>
      </c>
    </row>
    <row r="465" spans="1:21" ht="14.4" customHeight="1" x14ac:dyDescent="0.3">
      <c r="A465" s="505">
        <v>27</v>
      </c>
      <c r="B465" s="506" t="s">
        <v>483</v>
      </c>
      <c r="C465" s="506" t="s">
        <v>491</v>
      </c>
      <c r="D465" s="571" t="s">
        <v>1786</v>
      </c>
      <c r="E465" s="572" t="s">
        <v>497</v>
      </c>
      <c r="F465" s="506" t="s">
        <v>484</v>
      </c>
      <c r="G465" s="506" t="s">
        <v>895</v>
      </c>
      <c r="H465" s="506" t="s">
        <v>457</v>
      </c>
      <c r="I465" s="506" t="s">
        <v>1393</v>
      </c>
      <c r="J465" s="506" t="s">
        <v>897</v>
      </c>
      <c r="K465" s="506" t="s">
        <v>1394</v>
      </c>
      <c r="L465" s="507">
        <v>115.18</v>
      </c>
      <c r="M465" s="507">
        <v>460.72</v>
      </c>
      <c r="N465" s="506">
        <v>4</v>
      </c>
      <c r="O465" s="573">
        <v>1</v>
      </c>
      <c r="P465" s="507"/>
      <c r="Q465" s="527">
        <v>0</v>
      </c>
      <c r="R465" s="506"/>
      <c r="S465" s="527">
        <v>0</v>
      </c>
      <c r="T465" s="573"/>
      <c r="U465" s="528">
        <v>0</v>
      </c>
    </row>
    <row r="466" spans="1:21" ht="14.4" customHeight="1" x14ac:dyDescent="0.3">
      <c r="A466" s="505">
        <v>27</v>
      </c>
      <c r="B466" s="506" t="s">
        <v>483</v>
      </c>
      <c r="C466" s="506" t="s">
        <v>491</v>
      </c>
      <c r="D466" s="571" t="s">
        <v>1786</v>
      </c>
      <c r="E466" s="572" t="s">
        <v>497</v>
      </c>
      <c r="F466" s="506" t="s">
        <v>484</v>
      </c>
      <c r="G466" s="506" t="s">
        <v>895</v>
      </c>
      <c r="H466" s="506" t="s">
        <v>457</v>
      </c>
      <c r="I466" s="506" t="s">
        <v>1064</v>
      </c>
      <c r="J466" s="506" t="s">
        <v>902</v>
      </c>
      <c r="K466" s="506" t="s">
        <v>903</v>
      </c>
      <c r="L466" s="507">
        <v>103.67</v>
      </c>
      <c r="M466" s="507">
        <v>829.36</v>
      </c>
      <c r="N466" s="506">
        <v>8</v>
      </c>
      <c r="O466" s="573">
        <v>3.5</v>
      </c>
      <c r="P466" s="507">
        <v>725.69</v>
      </c>
      <c r="Q466" s="527">
        <v>0.875</v>
      </c>
      <c r="R466" s="506">
        <v>7</v>
      </c>
      <c r="S466" s="527">
        <v>0.875</v>
      </c>
      <c r="T466" s="573">
        <v>3</v>
      </c>
      <c r="U466" s="528">
        <v>0.8571428571428571</v>
      </c>
    </row>
    <row r="467" spans="1:21" ht="14.4" customHeight="1" x14ac:dyDescent="0.3">
      <c r="A467" s="505">
        <v>27</v>
      </c>
      <c r="B467" s="506" t="s">
        <v>483</v>
      </c>
      <c r="C467" s="506" t="s">
        <v>491</v>
      </c>
      <c r="D467" s="571" t="s">
        <v>1786</v>
      </c>
      <c r="E467" s="572" t="s">
        <v>497</v>
      </c>
      <c r="F467" s="506" t="s">
        <v>484</v>
      </c>
      <c r="G467" s="506" t="s">
        <v>636</v>
      </c>
      <c r="H467" s="506" t="s">
        <v>457</v>
      </c>
      <c r="I467" s="506" t="s">
        <v>1395</v>
      </c>
      <c r="J467" s="506" t="s">
        <v>1396</v>
      </c>
      <c r="K467" s="506" t="s">
        <v>1397</v>
      </c>
      <c r="L467" s="507">
        <v>96.75</v>
      </c>
      <c r="M467" s="507">
        <v>387</v>
      </c>
      <c r="N467" s="506">
        <v>4</v>
      </c>
      <c r="O467" s="573">
        <v>1.5</v>
      </c>
      <c r="P467" s="507">
        <v>193.5</v>
      </c>
      <c r="Q467" s="527">
        <v>0.5</v>
      </c>
      <c r="R467" s="506">
        <v>2</v>
      </c>
      <c r="S467" s="527">
        <v>0.5</v>
      </c>
      <c r="T467" s="573">
        <v>0.5</v>
      </c>
      <c r="U467" s="528">
        <v>0.33333333333333331</v>
      </c>
    </row>
    <row r="468" spans="1:21" ht="14.4" customHeight="1" x14ac:dyDescent="0.3">
      <c r="A468" s="505">
        <v>27</v>
      </c>
      <c r="B468" s="506" t="s">
        <v>483</v>
      </c>
      <c r="C468" s="506" t="s">
        <v>491</v>
      </c>
      <c r="D468" s="571" t="s">
        <v>1786</v>
      </c>
      <c r="E468" s="572" t="s">
        <v>497</v>
      </c>
      <c r="F468" s="506" t="s">
        <v>484</v>
      </c>
      <c r="G468" s="506" t="s">
        <v>636</v>
      </c>
      <c r="H468" s="506" t="s">
        <v>1787</v>
      </c>
      <c r="I468" s="506" t="s">
        <v>906</v>
      </c>
      <c r="J468" s="506" t="s">
        <v>638</v>
      </c>
      <c r="K468" s="506" t="s">
        <v>907</v>
      </c>
      <c r="L468" s="507">
        <v>57.6</v>
      </c>
      <c r="M468" s="507">
        <v>230.4</v>
      </c>
      <c r="N468" s="506">
        <v>4</v>
      </c>
      <c r="O468" s="573">
        <v>1.5</v>
      </c>
      <c r="P468" s="507">
        <v>230.4</v>
      </c>
      <c r="Q468" s="527">
        <v>1</v>
      </c>
      <c r="R468" s="506">
        <v>4</v>
      </c>
      <c r="S468" s="527">
        <v>1</v>
      </c>
      <c r="T468" s="573">
        <v>1.5</v>
      </c>
      <c r="U468" s="528">
        <v>1</v>
      </c>
    </row>
    <row r="469" spans="1:21" ht="14.4" customHeight="1" x14ac:dyDescent="0.3">
      <c r="A469" s="505">
        <v>27</v>
      </c>
      <c r="B469" s="506" t="s">
        <v>483</v>
      </c>
      <c r="C469" s="506" t="s">
        <v>491</v>
      </c>
      <c r="D469" s="571" t="s">
        <v>1786</v>
      </c>
      <c r="E469" s="572" t="s">
        <v>497</v>
      </c>
      <c r="F469" s="506" t="s">
        <v>484</v>
      </c>
      <c r="G469" s="506" t="s">
        <v>636</v>
      </c>
      <c r="H469" s="506" t="s">
        <v>1787</v>
      </c>
      <c r="I469" s="506" t="s">
        <v>637</v>
      </c>
      <c r="J469" s="506" t="s">
        <v>638</v>
      </c>
      <c r="K469" s="506" t="s">
        <v>639</v>
      </c>
      <c r="L469" s="507">
        <v>115.18</v>
      </c>
      <c r="M469" s="507">
        <v>460.72</v>
      </c>
      <c r="N469" s="506">
        <v>4</v>
      </c>
      <c r="O469" s="573">
        <v>2.5</v>
      </c>
      <c r="P469" s="507">
        <v>115.18</v>
      </c>
      <c r="Q469" s="527">
        <v>0.25</v>
      </c>
      <c r="R469" s="506">
        <v>1</v>
      </c>
      <c r="S469" s="527">
        <v>0.25</v>
      </c>
      <c r="T469" s="573">
        <v>0.5</v>
      </c>
      <c r="U469" s="528">
        <v>0.2</v>
      </c>
    </row>
    <row r="470" spans="1:21" ht="14.4" customHeight="1" x14ac:dyDescent="0.3">
      <c r="A470" s="505">
        <v>27</v>
      </c>
      <c r="B470" s="506" t="s">
        <v>483</v>
      </c>
      <c r="C470" s="506" t="s">
        <v>491</v>
      </c>
      <c r="D470" s="571" t="s">
        <v>1786</v>
      </c>
      <c r="E470" s="572" t="s">
        <v>497</v>
      </c>
      <c r="F470" s="506" t="s">
        <v>484</v>
      </c>
      <c r="G470" s="506" t="s">
        <v>636</v>
      </c>
      <c r="H470" s="506" t="s">
        <v>457</v>
      </c>
      <c r="I470" s="506" t="s">
        <v>1398</v>
      </c>
      <c r="J470" s="506" t="s">
        <v>1399</v>
      </c>
      <c r="K470" s="506" t="s">
        <v>1400</v>
      </c>
      <c r="L470" s="507">
        <v>115.18</v>
      </c>
      <c r="M470" s="507">
        <v>345.54</v>
      </c>
      <c r="N470" s="506">
        <v>3</v>
      </c>
      <c r="O470" s="573">
        <v>0.5</v>
      </c>
      <c r="P470" s="507"/>
      <c r="Q470" s="527">
        <v>0</v>
      </c>
      <c r="R470" s="506"/>
      <c r="S470" s="527">
        <v>0</v>
      </c>
      <c r="T470" s="573"/>
      <c r="U470" s="528">
        <v>0</v>
      </c>
    </row>
    <row r="471" spans="1:21" ht="14.4" customHeight="1" x14ac:dyDescent="0.3">
      <c r="A471" s="505">
        <v>27</v>
      </c>
      <c r="B471" s="506" t="s">
        <v>483</v>
      </c>
      <c r="C471" s="506" t="s">
        <v>491</v>
      </c>
      <c r="D471" s="571" t="s">
        <v>1786</v>
      </c>
      <c r="E471" s="572" t="s">
        <v>497</v>
      </c>
      <c r="F471" s="506" t="s">
        <v>484</v>
      </c>
      <c r="G471" s="506" t="s">
        <v>636</v>
      </c>
      <c r="H471" s="506" t="s">
        <v>457</v>
      </c>
      <c r="I471" s="506" t="s">
        <v>1401</v>
      </c>
      <c r="J471" s="506" t="s">
        <v>1402</v>
      </c>
      <c r="K471" s="506" t="s">
        <v>1400</v>
      </c>
      <c r="L471" s="507">
        <v>115.18</v>
      </c>
      <c r="M471" s="507">
        <v>115.18</v>
      </c>
      <c r="N471" s="506">
        <v>1</v>
      </c>
      <c r="O471" s="573">
        <v>0.5</v>
      </c>
      <c r="P471" s="507"/>
      <c r="Q471" s="527">
        <v>0</v>
      </c>
      <c r="R471" s="506"/>
      <c r="S471" s="527">
        <v>0</v>
      </c>
      <c r="T471" s="573"/>
      <c r="U471" s="528">
        <v>0</v>
      </c>
    </row>
    <row r="472" spans="1:21" ht="14.4" customHeight="1" x14ac:dyDescent="0.3">
      <c r="A472" s="505">
        <v>27</v>
      </c>
      <c r="B472" s="506" t="s">
        <v>483</v>
      </c>
      <c r="C472" s="506" t="s">
        <v>491</v>
      </c>
      <c r="D472" s="571" t="s">
        <v>1786</v>
      </c>
      <c r="E472" s="572" t="s">
        <v>497</v>
      </c>
      <c r="F472" s="506" t="s">
        <v>484</v>
      </c>
      <c r="G472" s="506" t="s">
        <v>636</v>
      </c>
      <c r="H472" s="506" t="s">
        <v>457</v>
      </c>
      <c r="I472" s="506" t="s">
        <v>1403</v>
      </c>
      <c r="J472" s="506" t="s">
        <v>1404</v>
      </c>
      <c r="K472" s="506" t="s">
        <v>1405</v>
      </c>
      <c r="L472" s="507">
        <v>16.12</v>
      </c>
      <c r="M472" s="507">
        <v>96.72</v>
      </c>
      <c r="N472" s="506">
        <v>6</v>
      </c>
      <c r="O472" s="573">
        <v>0.5</v>
      </c>
      <c r="P472" s="507">
        <v>96.72</v>
      </c>
      <c r="Q472" s="527">
        <v>1</v>
      </c>
      <c r="R472" s="506">
        <v>6</v>
      </c>
      <c r="S472" s="527">
        <v>1</v>
      </c>
      <c r="T472" s="573">
        <v>0.5</v>
      </c>
      <c r="U472" s="528">
        <v>1</v>
      </c>
    </row>
    <row r="473" spans="1:21" ht="14.4" customHeight="1" x14ac:dyDescent="0.3">
      <c r="A473" s="505">
        <v>27</v>
      </c>
      <c r="B473" s="506" t="s">
        <v>483</v>
      </c>
      <c r="C473" s="506" t="s">
        <v>491</v>
      </c>
      <c r="D473" s="571" t="s">
        <v>1786</v>
      </c>
      <c r="E473" s="572" t="s">
        <v>497</v>
      </c>
      <c r="F473" s="506" t="s">
        <v>484</v>
      </c>
      <c r="G473" s="506" t="s">
        <v>517</v>
      </c>
      <c r="H473" s="506" t="s">
        <v>1787</v>
      </c>
      <c r="I473" s="506" t="s">
        <v>531</v>
      </c>
      <c r="J473" s="506" t="s">
        <v>519</v>
      </c>
      <c r="K473" s="506" t="s">
        <v>532</v>
      </c>
      <c r="L473" s="507">
        <v>47.7</v>
      </c>
      <c r="M473" s="507">
        <v>333.9</v>
      </c>
      <c r="N473" s="506">
        <v>7</v>
      </c>
      <c r="O473" s="573">
        <v>2.5</v>
      </c>
      <c r="P473" s="507">
        <v>238.5</v>
      </c>
      <c r="Q473" s="527">
        <v>0.7142857142857143</v>
      </c>
      <c r="R473" s="506">
        <v>5</v>
      </c>
      <c r="S473" s="527">
        <v>0.7142857142857143</v>
      </c>
      <c r="T473" s="573">
        <v>1.5</v>
      </c>
      <c r="U473" s="528">
        <v>0.6</v>
      </c>
    </row>
    <row r="474" spans="1:21" ht="14.4" customHeight="1" x14ac:dyDescent="0.3">
      <c r="A474" s="505">
        <v>27</v>
      </c>
      <c r="B474" s="506" t="s">
        <v>483</v>
      </c>
      <c r="C474" s="506" t="s">
        <v>491</v>
      </c>
      <c r="D474" s="571" t="s">
        <v>1786</v>
      </c>
      <c r="E474" s="572" t="s">
        <v>497</v>
      </c>
      <c r="F474" s="506" t="s">
        <v>484</v>
      </c>
      <c r="G474" s="506" t="s">
        <v>517</v>
      </c>
      <c r="H474" s="506" t="s">
        <v>1787</v>
      </c>
      <c r="I474" s="506" t="s">
        <v>518</v>
      </c>
      <c r="J474" s="506" t="s">
        <v>519</v>
      </c>
      <c r="K474" s="506" t="s">
        <v>520</v>
      </c>
      <c r="L474" s="507">
        <v>143.09</v>
      </c>
      <c r="M474" s="507">
        <v>1144.72</v>
      </c>
      <c r="N474" s="506">
        <v>8</v>
      </c>
      <c r="O474" s="573">
        <v>5.5</v>
      </c>
      <c r="P474" s="507">
        <v>858.54000000000008</v>
      </c>
      <c r="Q474" s="527">
        <v>0.75</v>
      </c>
      <c r="R474" s="506">
        <v>6</v>
      </c>
      <c r="S474" s="527">
        <v>0.75</v>
      </c>
      <c r="T474" s="573">
        <v>4.5</v>
      </c>
      <c r="U474" s="528">
        <v>0.81818181818181823</v>
      </c>
    </row>
    <row r="475" spans="1:21" ht="14.4" customHeight="1" x14ac:dyDescent="0.3">
      <c r="A475" s="505">
        <v>27</v>
      </c>
      <c r="B475" s="506" t="s">
        <v>483</v>
      </c>
      <c r="C475" s="506" t="s">
        <v>491</v>
      </c>
      <c r="D475" s="571" t="s">
        <v>1786</v>
      </c>
      <c r="E475" s="572" t="s">
        <v>497</v>
      </c>
      <c r="F475" s="506" t="s">
        <v>484</v>
      </c>
      <c r="G475" s="506" t="s">
        <v>517</v>
      </c>
      <c r="H475" s="506" t="s">
        <v>1787</v>
      </c>
      <c r="I475" s="506" t="s">
        <v>1406</v>
      </c>
      <c r="J475" s="506" t="s">
        <v>1407</v>
      </c>
      <c r="K475" s="506" t="s">
        <v>1408</v>
      </c>
      <c r="L475" s="507">
        <v>286.18</v>
      </c>
      <c r="M475" s="507">
        <v>2003.26</v>
      </c>
      <c r="N475" s="506">
        <v>7</v>
      </c>
      <c r="O475" s="573">
        <v>4</v>
      </c>
      <c r="P475" s="507">
        <v>1144.72</v>
      </c>
      <c r="Q475" s="527">
        <v>0.5714285714285714</v>
      </c>
      <c r="R475" s="506">
        <v>4</v>
      </c>
      <c r="S475" s="527">
        <v>0.5714285714285714</v>
      </c>
      <c r="T475" s="573">
        <v>2.5</v>
      </c>
      <c r="U475" s="528">
        <v>0.625</v>
      </c>
    </row>
    <row r="476" spans="1:21" ht="14.4" customHeight="1" x14ac:dyDescent="0.3">
      <c r="A476" s="505">
        <v>27</v>
      </c>
      <c r="B476" s="506" t="s">
        <v>483</v>
      </c>
      <c r="C476" s="506" t="s">
        <v>491</v>
      </c>
      <c r="D476" s="571" t="s">
        <v>1786</v>
      </c>
      <c r="E476" s="572" t="s">
        <v>497</v>
      </c>
      <c r="F476" s="506" t="s">
        <v>484</v>
      </c>
      <c r="G476" s="506" t="s">
        <v>517</v>
      </c>
      <c r="H476" s="506" t="s">
        <v>457</v>
      </c>
      <c r="I476" s="506" t="s">
        <v>1409</v>
      </c>
      <c r="J476" s="506" t="s">
        <v>1410</v>
      </c>
      <c r="K476" s="506" t="s">
        <v>1411</v>
      </c>
      <c r="L476" s="507">
        <v>158.99</v>
      </c>
      <c r="M476" s="507">
        <v>317.98</v>
      </c>
      <c r="N476" s="506">
        <v>2</v>
      </c>
      <c r="O476" s="573">
        <v>1</v>
      </c>
      <c r="P476" s="507"/>
      <c r="Q476" s="527">
        <v>0</v>
      </c>
      <c r="R476" s="506"/>
      <c r="S476" s="527">
        <v>0</v>
      </c>
      <c r="T476" s="573"/>
      <c r="U476" s="528">
        <v>0</v>
      </c>
    </row>
    <row r="477" spans="1:21" ht="14.4" customHeight="1" x14ac:dyDescent="0.3">
      <c r="A477" s="505">
        <v>27</v>
      </c>
      <c r="B477" s="506" t="s">
        <v>483</v>
      </c>
      <c r="C477" s="506" t="s">
        <v>491</v>
      </c>
      <c r="D477" s="571" t="s">
        <v>1786</v>
      </c>
      <c r="E477" s="572" t="s">
        <v>497</v>
      </c>
      <c r="F477" s="506" t="s">
        <v>484</v>
      </c>
      <c r="G477" s="506" t="s">
        <v>517</v>
      </c>
      <c r="H477" s="506" t="s">
        <v>457</v>
      </c>
      <c r="I477" s="506" t="s">
        <v>1412</v>
      </c>
      <c r="J477" s="506" t="s">
        <v>641</v>
      </c>
      <c r="K477" s="506" t="s">
        <v>1177</v>
      </c>
      <c r="L477" s="507">
        <v>47.7</v>
      </c>
      <c r="M477" s="507">
        <v>190.8</v>
      </c>
      <c r="N477" s="506">
        <v>4</v>
      </c>
      <c r="O477" s="573">
        <v>1.5</v>
      </c>
      <c r="P477" s="507"/>
      <c r="Q477" s="527">
        <v>0</v>
      </c>
      <c r="R477" s="506"/>
      <c r="S477" s="527">
        <v>0</v>
      </c>
      <c r="T477" s="573"/>
      <c r="U477" s="528">
        <v>0</v>
      </c>
    </row>
    <row r="478" spans="1:21" ht="14.4" customHeight="1" x14ac:dyDescent="0.3">
      <c r="A478" s="505">
        <v>27</v>
      </c>
      <c r="B478" s="506" t="s">
        <v>483</v>
      </c>
      <c r="C478" s="506" t="s">
        <v>491</v>
      </c>
      <c r="D478" s="571" t="s">
        <v>1786</v>
      </c>
      <c r="E478" s="572" t="s">
        <v>497</v>
      </c>
      <c r="F478" s="506" t="s">
        <v>484</v>
      </c>
      <c r="G478" s="506" t="s">
        <v>517</v>
      </c>
      <c r="H478" s="506" t="s">
        <v>457</v>
      </c>
      <c r="I478" s="506" t="s">
        <v>1413</v>
      </c>
      <c r="J478" s="506" t="s">
        <v>641</v>
      </c>
      <c r="K478" s="506" t="s">
        <v>642</v>
      </c>
      <c r="L478" s="507">
        <v>143.09</v>
      </c>
      <c r="M478" s="507">
        <v>143.09</v>
      </c>
      <c r="N478" s="506">
        <v>1</v>
      </c>
      <c r="O478" s="573">
        <v>0.5</v>
      </c>
      <c r="P478" s="507">
        <v>143.09</v>
      </c>
      <c r="Q478" s="527">
        <v>1</v>
      </c>
      <c r="R478" s="506">
        <v>1</v>
      </c>
      <c r="S478" s="527">
        <v>1</v>
      </c>
      <c r="T478" s="573">
        <v>0.5</v>
      </c>
      <c r="U478" s="528">
        <v>1</v>
      </c>
    </row>
    <row r="479" spans="1:21" ht="14.4" customHeight="1" x14ac:dyDescent="0.3">
      <c r="A479" s="505">
        <v>27</v>
      </c>
      <c r="B479" s="506" t="s">
        <v>483</v>
      </c>
      <c r="C479" s="506" t="s">
        <v>491</v>
      </c>
      <c r="D479" s="571" t="s">
        <v>1786</v>
      </c>
      <c r="E479" s="572" t="s">
        <v>497</v>
      </c>
      <c r="F479" s="506" t="s">
        <v>484</v>
      </c>
      <c r="G479" s="506" t="s">
        <v>509</v>
      </c>
      <c r="H479" s="506" t="s">
        <v>1787</v>
      </c>
      <c r="I479" s="506" t="s">
        <v>1414</v>
      </c>
      <c r="J479" s="506" t="s">
        <v>1415</v>
      </c>
      <c r="K479" s="506" t="s">
        <v>1416</v>
      </c>
      <c r="L479" s="507">
        <v>545.82000000000005</v>
      </c>
      <c r="M479" s="507">
        <v>1091.6400000000001</v>
      </c>
      <c r="N479" s="506">
        <v>2</v>
      </c>
      <c r="O479" s="573">
        <v>1.5</v>
      </c>
      <c r="P479" s="507"/>
      <c r="Q479" s="527">
        <v>0</v>
      </c>
      <c r="R479" s="506"/>
      <c r="S479" s="527">
        <v>0</v>
      </c>
      <c r="T479" s="573"/>
      <c r="U479" s="528">
        <v>0</v>
      </c>
    </row>
    <row r="480" spans="1:21" ht="14.4" customHeight="1" x14ac:dyDescent="0.3">
      <c r="A480" s="505">
        <v>27</v>
      </c>
      <c r="B480" s="506" t="s">
        <v>483</v>
      </c>
      <c r="C480" s="506" t="s">
        <v>491</v>
      </c>
      <c r="D480" s="571" t="s">
        <v>1786</v>
      </c>
      <c r="E480" s="572" t="s">
        <v>497</v>
      </c>
      <c r="F480" s="506" t="s">
        <v>484</v>
      </c>
      <c r="G480" s="506" t="s">
        <v>509</v>
      </c>
      <c r="H480" s="506" t="s">
        <v>457</v>
      </c>
      <c r="I480" s="506" t="s">
        <v>1417</v>
      </c>
      <c r="J480" s="506" t="s">
        <v>1418</v>
      </c>
      <c r="K480" s="506" t="s">
        <v>1419</v>
      </c>
      <c r="L480" s="507">
        <v>135.68</v>
      </c>
      <c r="M480" s="507">
        <v>271.36</v>
      </c>
      <c r="N480" s="506">
        <v>2</v>
      </c>
      <c r="O480" s="573">
        <v>1</v>
      </c>
      <c r="P480" s="507"/>
      <c r="Q480" s="527">
        <v>0</v>
      </c>
      <c r="R480" s="506"/>
      <c r="S480" s="527">
        <v>0</v>
      </c>
      <c r="T480" s="573"/>
      <c r="U480" s="528">
        <v>0</v>
      </c>
    </row>
    <row r="481" spans="1:21" ht="14.4" customHeight="1" x14ac:dyDescent="0.3">
      <c r="A481" s="505">
        <v>27</v>
      </c>
      <c r="B481" s="506" t="s">
        <v>483</v>
      </c>
      <c r="C481" s="506" t="s">
        <v>491</v>
      </c>
      <c r="D481" s="571" t="s">
        <v>1786</v>
      </c>
      <c r="E481" s="572" t="s">
        <v>497</v>
      </c>
      <c r="F481" s="506" t="s">
        <v>484</v>
      </c>
      <c r="G481" s="506" t="s">
        <v>509</v>
      </c>
      <c r="H481" s="506" t="s">
        <v>457</v>
      </c>
      <c r="I481" s="506" t="s">
        <v>1420</v>
      </c>
      <c r="J481" s="506" t="s">
        <v>1418</v>
      </c>
      <c r="K481" s="506" t="s">
        <v>1421</v>
      </c>
      <c r="L481" s="507">
        <v>407.03</v>
      </c>
      <c r="M481" s="507">
        <v>407.03</v>
      </c>
      <c r="N481" s="506">
        <v>1</v>
      </c>
      <c r="O481" s="573">
        <v>1</v>
      </c>
      <c r="P481" s="507"/>
      <c r="Q481" s="527">
        <v>0</v>
      </c>
      <c r="R481" s="506"/>
      <c r="S481" s="527">
        <v>0</v>
      </c>
      <c r="T481" s="573"/>
      <c r="U481" s="528">
        <v>0</v>
      </c>
    </row>
    <row r="482" spans="1:21" ht="14.4" customHeight="1" x14ac:dyDescent="0.3">
      <c r="A482" s="505">
        <v>27</v>
      </c>
      <c r="B482" s="506" t="s">
        <v>483</v>
      </c>
      <c r="C482" s="506" t="s">
        <v>491</v>
      </c>
      <c r="D482" s="571" t="s">
        <v>1786</v>
      </c>
      <c r="E482" s="572" t="s">
        <v>497</v>
      </c>
      <c r="F482" s="506" t="s">
        <v>484</v>
      </c>
      <c r="G482" s="506" t="s">
        <v>509</v>
      </c>
      <c r="H482" s="506" t="s">
        <v>457</v>
      </c>
      <c r="I482" s="506" t="s">
        <v>1422</v>
      </c>
      <c r="J482" s="506" t="s">
        <v>1423</v>
      </c>
      <c r="K482" s="506" t="s">
        <v>1424</v>
      </c>
      <c r="L482" s="507">
        <v>84.45</v>
      </c>
      <c r="M482" s="507">
        <v>84.45</v>
      </c>
      <c r="N482" s="506">
        <v>1</v>
      </c>
      <c r="O482" s="573">
        <v>1</v>
      </c>
      <c r="P482" s="507">
        <v>84.45</v>
      </c>
      <c r="Q482" s="527">
        <v>1</v>
      </c>
      <c r="R482" s="506">
        <v>1</v>
      </c>
      <c r="S482" s="527">
        <v>1</v>
      </c>
      <c r="T482" s="573">
        <v>1</v>
      </c>
      <c r="U482" s="528">
        <v>1</v>
      </c>
    </row>
    <row r="483" spans="1:21" ht="14.4" customHeight="1" x14ac:dyDescent="0.3">
      <c r="A483" s="505">
        <v>27</v>
      </c>
      <c r="B483" s="506" t="s">
        <v>483</v>
      </c>
      <c r="C483" s="506" t="s">
        <v>491</v>
      </c>
      <c r="D483" s="571" t="s">
        <v>1786</v>
      </c>
      <c r="E483" s="572" t="s">
        <v>497</v>
      </c>
      <c r="F483" s="506" t="s">
        <v>484</v>
      </c>
      <c r="G483" s="506" t="s">
        <v>647</v>
      </c>
      <c r="H483" s="506" t="s">
        <v>457</v>
      </c>
      <c r="I483" s="506" t="s">
        <v>1425</v>
      </c>
      <c r="J483" s="506" t="s">
        <v>649</v>
      </c>
      <c r="K483" s="506" t="s">
        <v>1426</v>
      </c>
      <c r="L483" s="507">
        <v>72.88</v>
      </c>
      <c r="M483" s="507">
        <v>655.92</v>
      </c>
      <c r="N483" s="506">
        <v>9</v>
      </c>
      <c r="O483" s="573">
        <v>2.5</v>
      </c>
      <c r="P483" s="507">
        <v>72.88</v>
      </c>
      <c r="Q483" s="527">
        <v>0.1111111111111111</v>
      </c>
      <c r="R483" s="506">
        <v>1</v>
      </c>
      <c r="S483" s="527">
        <v>0.1111111111111111</v>
      </c>
      <c r="T483" s="573"/>
      <c r="U483" s="528">
        <v>0</v>
      </c>
    </row>
    <row r="484" spans="1:21" ht="14.4" customHeight="1" x14ac:dyDescent="0.3">
      <c r="A484" s="505">
        <v>27</v>
      </c>
      <c r="B484" s="506" t="s">
        <v>483</v>
      </c>
      <c r="C484" s="506" t="s">
        <v>491</v>
      </c>
      <c r="D484" s="571" t="s">
        <v>1786</v>
      </c>
      <c r="E484" s="572" t="s">
        <v>497</v>
      </c>
      <c r="F484" s="506" t="s">
        <v>484</v>
      </c>
      <c r="G484" s="506" t="s">
        <v>647</v>
      </c>
      <c r="H484" s="506" t="s">
        <v>457</v>
      </c>
      <c r="I484" s="506" t="s">
        <v>648</v>
      </c>
      <c r="J484" s="506" t="s">
        <v>649</v>
      </c>
      <c r="K484" s="506" t="s">
        <v>650</v>
      </c>
      <c r="L484" s="507">
        <v>218.62</v>
      </c>
      <c r="M484" s="507">
        <v>2404.8199999999997</v>
      </c>
      <c r="N484" s="506">
        <v>11</v>
      </c>
      <c r="O484" s="573">
        <v>6</v>
      </c>
      <c r="P484" s="507">
        <v>437.24</v>
      </c>
      <c r="Q484" s="527">
        <v>0.18181818181818185</v>
      </c>
      <c r="R484" s="506">
        <v>2</v>
      </c>
      <c r="S484" s="527">
        <v>0.18181818181818182</v>
      </c>
      <c r="T484" s="573">
        <v>1.5</v>
      </c>
      <c r="U484" s="528">
        <v>0.25</v>
      </c>
    </row>
    <row r="485" spans="1:21" ht="14.4" customHeight="1" x14ac:dyDescent="0.3">
      <c r="A485" s="505">
        <v>27</v>
      </c>
      <c r="B485" s="506" t="s">
        <v>483</v>
      </c>
      <c r="C485" s="506" t="s">
        <v>491</v>
      </c>
      <c r="D485" s="571" t="s">
        <v>1786</v>
      </c>
      <c r="E485" s="572" t="s">
        <v>497</v>
      </c>
      <c r="F485" s="506" t="s">
        <v>484</v>
      </c>
      <c r="G485" s="506" t="s">
        <v>647</v>
      </c>
      <c r="H485" s="506" t="s">
        <v>457</v>
      </c>
      <c r="I485" s="506" t="s">
        <v>1427</v>
      </c>
      <c r="J485" s="506" t="s">
        <v>1428</v>
      </c>
      <c r="K485" s="506" t="s">
        <v>1429</v>
      </c>
      <c r="L485" s="507">
        <v>72.31</v>
      </c>
      <c r="M485" s="507">
        <v>144.62</v>
      </c>
      <c r="N485" s="506">
        <v>2</v>
      </c>
      <c r="O485" s="573">
        <v>0.5</v>
      </c>
      <c r="P485" s="507">
        <v>144.62</v>
      </c>
      <c r="Q485" s="527">
        <v>1</v>
      </c>
      <c r="R485" s="506">
        <v>2</v>
      </c>
      <c r="S485" s="527">
        <v>1</v>
      </c>
      <c r="T485" s="573">
        <v>0.5</v>
      </c>
      <c r="U485" s="528">
        <v>1</v>
      </c>
    </row>
    <row r="486" spans="1:21" ht="14.4" customHeight="1" x14ac:dyDescent="0.3">
      <c r="A486" s="505">
        <v>27</v>
      </c>
      <c r="B486" s="506" t="s">
        <v>483</v>
      </c>
      <c r="C486" s="506" t="s">
        <v>491</v>
      </c>
      <c r="D486" s="571" t="s">
        <v>1786</v>
      </c>
      <c r="E486" s="572" t="s">
        <v>497</v>
      </c>
      <c r="F486" s="506" t="s">
        <v>484</v>
      </c>
      <c r="G486" s="506" t="s">
        <v>647</v>
      </c>
      <c r="H486" s="506" t="s">
        <v>457</v>
      </c>
      <c r="I486" s="506" t="s">
        <v>1430</v>
      </c>
      <c r="J486" s="506" t="s">
        <v>1428</v>
      </c>
      <c r="K486" s="506" t="s">
        <v>1431</v>
      </c>
      <c r="L486" s="507">
        <v>216.9</v>
      </c>
      <c r="M486" s="507">
        <v>216.9</v>
      </c>
      <c r="N486" s="506">
        <v>1</v>
      </c>
      <c r="O486" s="573">
        <v>0.5</v>
      </c>
      <c r="P486" s="507"/>
      <c r="Q486" s="527">
        <v>0</v>
      </c>
      <c r="R486" s="506"/>
      <c r="S486" s="527">
        <v>0</v>
      </c>
      <c r="T486" s="573"/>
      <c r="U486" s="528">
        <v>0</v>
      </c>
    </row>
    <row r="487" spans="1:21" ht="14.4" customHeight="1" x14ac:dyDescent="0.3">
      <c r="A487" s="505">
        <v>27</v>
      </c>
      <c r="B487" s="506" t="s">
        <v>483</v>
      </c>
      <c r="C487" s="506" t="s">
        <v>491</v>
      </c>
      <c r="D487" s="571" t="s">
        <v>1786</v>
      </c>
      <c r="E487" s="572" t="s">
        <v>497</v>
      </c>
      <c r="F487" s="506" t="s">
        <v>484</v>
      </c>
      <c r="G487" s="506" t="s">
        <v>647</v>
      </c>
      <c r="H487" s="506" t="s">
        <v>457</v>
      </c>
      <c r="I487" s="506" t="s">
        <v>910</v>
      </c>
      <c r="J487" s="506" t="s">
        <v>649</v>
      </c>
      <c r="K487" s="506" t="s">
        <v>911</v>
      </c>
      <c r="L487" s="507">
        <v>437.23</v>
      </c>
      <c r="M487" s="507">
        <v>874.46</v>
      </c>
      <c r="N487" s="506">
        <v>2</v>
      </c>
      <c r="O487" s="573">
        <v>1</v>
      </c>
      <c r="P487" s="507"/>
      <c r="Q487" s="527">
        <v>0</v>
      </c>
      <c r="R487" s="506"/>
      <c r="S487" s="527">
        <v>0</v>
      </c>
      <c r="T487" s="573"/>
      <c r="U487" s="528">
        <v>0</v>
      </c>
    </row>
    <row r="488" spans="1:21" ht="14.4" customHeight="1" x14ac:dyDescent="0.3">
      <c r="A488" s="505">
        <v>27</v>
      </c>
      <c r="B488" s="506" t="s">
        <v>483</v>
      </c>
      <c r="C488" s="506" t="s">
        <v>491</v>
      </c>
      <c r="D488" s="571" t="s">
        <v>1786</v>
      </c>
      <c r="E488" s="572" t="s">
        <v>497</v>
      </c>
      <c r="F488" s="506" t="s">
        <v>484</v>
      </c>
      <c r="G488" s="506" t="s">
        <v>1432</v>
      </c>
      <c r="H488" s="506" t="s">
        <v>457</v>
      </c>
      <c r="I488" s="506" t="s">
        <v>1433</v>
      </c>
      <c r="J488" s="506" t="s">
        <v>1434</v>
      </c>
      <c r="K488" s="506" t="s">
        <v>1435</v>
      </c>
      <c r="L488" s="507">
        <v>0</v>
      </c>
      <c r="M488" s="507">
        <v>0</v>
      </c>
      <c r="N488" s="506">
        <v>1</v>
      </c>
      <c r="O488" s="573">
        <v>0.5</v>
      </c>
      <c r="P488" s="507"/>
      <c r="Q488" s="527"/>
      <c r="R488" s="506"/>
      <c r="S488" s="527">
        <v>0</v>
      </c>
      <c r="T488" s="573"/>
      <c r="U488" s="528">
        <v>0</v>
      </c>
    </row>
    <row r="489" spans="1:21" ht="14.4" customHeight="1" x14ac:dyDescent="0.3">
      <c r="A489" s="505">
        <v>27</v>
      </c>
      <c r="B489" s="506" t="s">
        <v>483</v>
      </c>
      <c r="C489" s="506" t="s">
        <v>491</v>
      </c>
      <c r="D489" s="571" t="s">
        <v>1786</v>
      </c>
      <c r="E489" s="572" t="s">
        <v>497</v>
      </c>
      <c r="F489" s="506" t="s">
        <v>484</v>
      </c>
      <c r="G489" s="506" t="s">
        <v>651</v>
      </c>
      <c r="H489" s="506" t="s">
        <v>457</v>
      </c>
      <c r="I489" s="506" t="s">
        <v>652</v>
      </c>
      <c r="J489" s="506" t="s">
        <v>653</v>
      </c>
      <c r="K489" s="506" t="s">
        <v>654</v>
      </c>
      <c r="L489" s="507">
        <v>320.20999999999998</v>
      </c>
      <c r="M489" s="507">
        <v>2881.8899999999994</v>
      </c>
      <c r="N489" s="506">
        <v>9</v>
      </c>
      <c r="O489" s="573">
        <v>2.5</v>
      </c>
      <c r="P489" s="507"/>
      <c r="Q489" s="527">
        <v>0</v>
      </c>
      <c r="R489" s="506"/>
      <c r="S489" s="527">
        <v>0</v>
      </c>
      <c r="T489" s="573"/>
      <c r="U489" s="528">
        <v>0</v>
      </c>
    </row>
    <row r="490" spans="1:21" ht="14.4" customHeight="1" x14ac:dyDescent="0.3">
      <c r="A490" s="505">
        <v>27</v>
      </c>
      <c r="B490" s="506" t="s">
        <v>483</v>
      </c>
      <c r="C490" s="506" t="s">
        <v>491</v>
      </c>
      <c r="D490" s="571" t="s">
        <v>1786</v>
      </c>
      <c r="E490" s="572" t="s">
        <v>497</v>
      </c>
      <c r="F490" s="506" t="s">
        <v>484</v>
      </c>
      <c r="G490" s="506" t="s">
        <v>651</v>
      </c>
      <c r="H490" s="506" t="s">
        <v>457</v>
      </c>
      <c r="I490" s="506" t="s">
        <v>1436</v>
      </c>
      <c r="J490" s="506" t="s">
        <v>1437</v>
      </c>
      <c r="K490" s="506" t="s">
        <v>654</v>
      </c>
      <c r="L490" s="507">
        <v>320.20999999999998</v>
      </c>
      <c r="M490" s="507">
        <v>1921.2599999999998</v>
      </c>
      <c r="N490" s="506">
        <v>6</v>
      </c>
      <c r="O490" s="573">
        <v>0.5</v>
      </c>
      <c r="P490" s="507">
        <v>1921.2599999999998</v>
      </c>
      <c r="Q490" s="527">
        <v>1</v>
      </c>
      <c r="R490" s="506">
        <v>6</v>
      </c>
      <c r="S490" s="527">
        <v>1</v>
      </c>
      <c r="T490" s="573">
        <v>0.5</v>
      </c>
      <c r="U490" s="528">
        <v>1</v>
      </c>
    </row>
    <row r="491" spans="1:21" ht="14.4" customHeight="1" x14ac:dyDescent="0.3">
      <c r="A491" s="505">
        <v>27</v>
      </c>
      <c r="B491" s="506" t="s">
        <v>483</v>
      </c>
      <c r="C491" s="506" t="s">
        <v>491</v>
      </c>
      <c r="D491" s="571" t="s">
        <v>1786</v>
      </c>
      <c r="E491" s="572" t="s">
        <v>497</v>
      </c>
      <c r="F491" s="506" t="s">
        <v>484</v>
      </c>
      <c r="G491" s="506" t="s">
        <v>651</v>
      </c>
      <c r="H491" s="506" t="s">
        <v>457</v>
      </c>
      <c r="I491" s="506" t="s">
        <v>1438</v>
      </c>
      <c r="J491" s="506" t="s">
        <v>653</v>
      </c>
      <c r="K491" s="506" t="s">
        <v>1439</v>
      </c>
      <c r="L491" s="507">
        <v>160.1</v>
      </c>
      <c r="M491" s="507">
        <v>640.4</v>
      </c>
      <c r="N491" s="506">
        <v>4</v>
      </c>
      <c r="O491" s="573">
        <v>1.5</v>
      </c>
      <c r="P491" s="507"/>
      <c r="Q491" s="527">
        <v>0</v>
      </c>
      <c r="R491" s="506"/>
      <c r="S491" s="527">
        <v>0</v>
      </c>
      <c r="T491" s="573"/>
      <c r="U491" s="528">
        <v>0</v>
      </c>
    </row>
    <row r="492" spans="1:21" ht="14.4" customHeight="1" x14ac:dyDescent="0.3">
      <c r="A492" s="505">
        <v>27</v>
      </c>
      <c r="B492" s="506" t="s">
        <v>483</v>
      </c>
      <c r="C492" s="506" t="s">
        <v>491</v>
      </c>
      <c r="D492" s="571" t="s">
        <v>1786</v>
      </c>
      <c r="E492" s="572" t="s">
        <v>497</v>
      </c>
      <c r="F492" s="506" t="s">
        <v>484</v>
      </c>
      <c r="G492" s="506" t="s">
        <v>651</v>
      </c>
      <c r="H492" s="506" t="s">
        <v>1787</v>
      </c>
      <c r="I492" s="506" t="s">
        <v>912</v>
      </c>
      <c r="J492" s="506" t="s">
        <v>913</v>
      </c>
      <c r="K492" s="506" t="s">
        <v>654</v>
      </c>
      <c r="L492" s="507">
        <v>320.20999999999998</v>
      </c>
      <c r="M492" s="507">
        <v>4482.9399999999996</v>
      </c>
      <c r="N492" s="506">
        <v>14</v>
      </c>
      <c r="O492" s="573">
        <v>3</v>
      </c>
      <c r="P492" s="507">
        <v>1921.2599999999998</v>
      </c>
      <c r="Q492" s="527">
        <v>0.42857142857142855</v>
      </c>
      <c r="R492" s="506">
        <v>6</v>
      </c>
      <c r="S492" s="527">
        <v>0.42857142857142855</v>
      </c>
      <c r="T492" s="573">
        <v>1.5</v>
      </c>
      <c r="U492" s="528">
        <v>0.5</v>
      </c>
    </row>
    <row r="493" spans="1:21" ht="14.4" customHeight="1" x14ac:dyDescent="0.3">
      <c r="A493" s="505">
        <v>27</v>
      </c>
      <c r="B493" s="506" t="s">
        <v>483</v>
      </c>
      <c r="C493" s="506" t="s">
        <v>491</v>
      </c>
      <c r="D493" s="571" t="s">
        <v>1786</v>
      </c>
      <c r="E493" s="572" t="s">
        <v>497</v>
      </c>
      <c r="F493" s="506" t="s">
        <v>484</v>
      </c>
      <c r="G493" s="506" t="s">
        <v>651</v>
      </c>
      <c r="H493" s="506" t="s">
        <v>1787</v>
      </c>
      <c r="I493" s="506" t="s">
        <v>1440</v>
      </c>
      <c r="J493" s="506" t="s">
        <v>913</v>
      </c>
      <c r="K493" s="506" t="s">
        <v>1439</v>
      </c>
      <c r="L493" s="507">
        <v>160.1</v>
      </c>
      <c r="M493" s="507">
        <v>160.1</v>
      </c>
      <c r="N493" s="506">
        <v>1</v>
      </c>
      <c r="O493" s="573">
        <v>0.5</v>
      </c>
      <c r="P493" s="507">
        <v>160.1</v>
      </c>
      <c r="Q493" s="527">
        <v>1</v>
      </c>
      <c r="R493" s="506">
        <v>1</v>
      </c>
      <c r="S493" s="527">
        <v>1</v>
      </c>
      <c r="T493" s="573">
        <v>0.5</v>
      </c>
      <c r="U493" s="528">
        <v>1</v>
      </c>
    </row>
    <row r="494" spans="1:21" ht="14.4" customHeight="1" x14ac:dyDescent="0.3">
      <c r="A494" s="505">
        <v>27</v>
      </c>
      <c r="B494" s="506" t="s">
        <v>483</v>
      </c>
      <c r="C494" s="506" t="s">
        <v>491</v>
      </c>
      <c r="D494" s="571" t="s">
        <v>1786</v>
      </c>
      <c r="E494" s="572" t="s">
        <v>497</v>
      </c>
      <c r="F494" s="506" t="s">
        <v>484</v>
      </c>
      <c r="G494" s="506" t="s">
        <v>651</v>
      </c>
      <c r="H494" s="506" t="s">
        <v>457</v>
      </c>
      <c r="I494" s="506" t="s">
        <v>1441</v>
      </c>
      <c r="J494" s="506" t="s">
        <v>653</v>
      </c>
      <c r="K494" s="506" t="s">
        <v>1442</v>
      </c>
      <c r="L494" s="507">
        <v>320.20999999999998</v>
      </c>
      <c r="M494" s="507">
        <v>2561.6799999999998</v>
      </c>
      <c r="N494" s="506">
        <v>8</v>
      </c>
      <c r="O494" s="573">
        <v>1</v>
      </c>
      <c r="P494" s="507"/>
      <c r="Q494" s="527">
        <v>0</v>
      </c>
      <c r="R494" s="506"/>
      <c r="S494" s="527">
        <v>0</v>
      </c>
      <c r="T494" s="573"/>
      <c r="U494" s="528">
        <v>0</v>
      </c>
    </row>
    <row r="495" spans="1:21" ht="14.4" customHeight="1" x14ac:dyDescent="0.3">
      <c r="A495" s="505">
        <v>27</v>
      </c>
      <c r="B495" s="506" t="s">
        <v>483</v>
      </c>
      <c r="C495" s="506" t="s">
        <v>491</v>
      </c>
      <c r="D495" s="571" t="s">
        <v>1786</v>
      </c>
      <c r="E495" s="572" t="s">
        <v>497</v>
      </c>
      <c r="F495" s="506" t="s">
        <v>484</v>
      </c>
      <c r="G495" s="506" t="s">
        <v>651</v>
      </c>
      <c r="H495" s="506" t="s">
        <v>457</v>
      </c>
      <c r="I495" s="506" t="s">
        <v>1443</v>
      </c>
      <c r="J495" s="506" t="s">
        <v>1437</v>
      </c>
      <c r="K495" s="506" t="s">
        <v>1439</v>
      </c>
      <c r="L495" s="507">
        <v>160.1</v>
      </c>
      <c r="M495" s="507">
        <v>960.59999999999991</v>
      </c>
      <c r="N495" s="506">
        <v>6</v>
      </c>
      <c r="O495" s="573">
        <v>0.5</v>
      </c>
      <c r="P495" s="507"/>
      <c r="Q495" s="527">
        <v>0</v>
      </c>
      <c r="R495" s="506"/>
      <c r="S495" s="527">
        <v>0</v>
      </c>
      <c r="T495" s="573"/>
      <c r="U495" s="528">
        <v>0</v>
      </c>
    </row>
    <row r="496" spans="1:21" ht="14.4" customHeight="1" x14ac:dyDescent="0.3">
      <c r="A496" s="505">
        <v>27</v>
      </c>
      <c r="B496" s="506" t="s">
        <v>483</v>
      </c>
      <c r="C496" s="506" t="s">
        <v>491</v>
      </c>
      <c r="D496" s="571" t="s">
        <v>1786</v>
      </c>
      <c r="E496" s="572" t="s">
        <v>497</v>
      </c>
      <c r="F496" s="506" t="s">
        <v>484</v>
      </c>
      <c r="G496" s="506" t="s">
        <v>651</v>
      </c>
      <c r="H496" s="506" t="s">
        <v>457</v>
      </c>
      <c r="I496" s="506" t="s">
        <v>1444</v>
      </c>
      <c r="J496" s="506" t="s">
        <v>913</v>
      </c>
      <c r="K496" s="506" t="s">
        <v>654</v>
      </c>
      <c r="L496" s="507">
        <v>320.20999999999998</v>
      </c>
      <c r="M496" s="507">
        <v>640.41999999999996</v>
      </c>
      <c r="N496" s="506">
        <v>2</v>
      </c>
      <c r="O496" s="573">
        <v>0.5</v>
      </c>
      <c r="P496" s="507">
        <v>640.41999999999996</v>
      </c>
      <c r="Q496" s="527">
        <v>1</v>
      </c>
      <c r="R496" s="506">
        <v>2</v>
      </c>
      <c r="S496" s="527">
        <v>1</v>
      </c>
      <c r="T496" s="573">
        <v>0.5</v>
      </c>
      <c r="U496" s="528">
        <v>1</v>
      </c>
    </row>
    <row r="497" spans="1:21" ht="14.4" customHeight="1" x14ac:dyDescent="0.3">
      <c r="A497" s="505">
        <v>27</v>
      </c>
      <c r="B497" s="506" t="s">
        <v>483</v>
      </c>
      <c r="C497" s="506" t="s">
        <v>491</v>
      </c>
      <c r="D497" s="571" t="s">
        <v>1786</v>
      </c>
      <c r="E497" s="572" t="s">
        <v>497</v>
      </c>
      <c r="F497" s="506" t="s">
        <v>484</v>
      </c>
      <c r="G497" s="506" t="s">
        <v>916</v>
      </c>
      <c r="H497" s="506" t="s">
        <v>1787</v>
      </c>
      <c r="I497" s="506" t="s">
        <v>1445</v>
      </c>
      <c r="J497" s="506" t="s">
        <v>918</v>
      </c>
      <c r="K497" s="506" t="s">
        <v>1446</v>
      </c>
      <c r="L497" s="507">
        <v>10.34</v>
      </c>
      <c r="M497" s="507">
        <v>51.7</v>
      </c>
      <c r="N497" s="506">
        <v>5</v>
      </c>
      <c r="O497" s="573">
        <v>0.5</v>
      </c>
      <c r="P497" s="507"/>
      <c r="Q497" s="527">
        <v>0</v>
      </c>
      <c r="R497" s="506"/>
      <c r="S497" s="527">
        <v>0</v>
      </c>
      <c r="T497" s="573"/>
      <c r="U497" s="528">
        <v>0</v>
      </c>
    </row>
    <row r="498" spans="1:21" ht="14.4" customHeight="1" x14ac:dyDescent="0.3">
      <c r="A498" s="505">
        <v>27</v>
      </c>
      <c r="B498" s="506" t="s">
        <v>483</v>
      </c>
      <c r="C498" s="506" t="s">
        <v>491</v>
      </c>
      <c r="D498" s="571" t="s">
        <v>1786</v>
      </c>
      <c r="E498" s="572" t="s">
        <v>497</v>
      </c>
      <c r="F498" s="506" t="s">
        <v>484</v>
      </c>
      <c r="G498" s="506" t="s">
        <v>916</v>
      </c>
      <c r="H498" s="506" t="s">
        <v>1787</v>
      </c>
      <c r="I498" s="506" t="s">
        <v>917</v>
      </c>
      <c r="J498" s="506" t="s">
        <v>918</v>
      </c>
      <c r="K498" s="506" t="s">
        <v>919</v>
      </c>
      <c r="L498" s="507">
        <v>15.9</v>
      </c>
      <c r="M498" s="507">
        <v>222.60000000000002</v>
      </c>
      <c r="N498" s="506">
        <v>14</v>
      </c>
      <c r="O498" s="573">
        <v>2</v>
      </c>
      <c r="P498" s="507">
        <v>47.7</v>
      </c>
      <c r="Q498" s="527">
        <v>0.21428571428571427</v>
      </c>
      <c r="R498" s="506">
        <v>3</v>
      </c>
      <c r="S498" s="527">
        <v>0.21428571428571427</v>
      </c>
      <c r="T498" s="573">
        <v>0.5</v>
      </c>
      <c r="U498" s="528">
        <v>0.25</v>
      </c>
    </row>
    <row r="499" spans="1:21" ht="14.4" customHeight="1" x14ac:dyDescent="0.3">
      <c r="A499" s="505">
        <v>27</v>
      </c>
      <c r="B499" s="506" t="s">
        <v>483</v>
      </c>
      <c r="C499" s="506" t="s">
        <v>491</v>
      </c>
      <c r="D499" s="571" t="s">
        <v>1786</v>
      </c>
      <c r="E499" s="572" t="s">
        <v>497</v>
      </c>
      <c r="F499" s="506" t="s">
        <v>484</v>
      </c>
      <c r="G499" s="506" t="s">
        <v>916</v>
      </c>
      <c r="H499" s="506" t="s">
        <v>1787</v>
      </c>
      <c r="I499" s="506" t="s">
        <v>1447</v>
      </c>
      <c r="J499" s="506" t="s">
        <v>918</v>
      </c>
      <c r="K499" s="506" t="s">
        <v>570</v>
      </c>
      <c r="L499" s="507">
        <v>47.7</v>
      </c>
      <c r="M499" s="507">
        <v>524.70000000000005</v>
      </c>
      <c r="N499" s="506">
        <v>11</v>
      </c>
      <c r="O499" s="573">
        <v>4.5</v>
      </c>
      <c r="P499" s="507">
        <v>333.90000000000003</v>
      </c>
      <c r="Q499" s="527">
        <v>0.63636363636363635</v>
      </c>
      <c r="R499" s="506">
        <v>7</v>
      </c>
      <c r="S499" s="527">
        <v>0.63636363636363635</v>
      </c>
      <c r="T499" s="573">
        <v>3</v>
      </c>
      <c r="U499" s="528">
        <v>0.66666666666666663</v>
      </c>
    </row>
    <row r="500" spans="1:21" ht="14.4" customHeight="1" x14ac:dyDescent="0.3">
      <c r="A500" s="505">
        <v>27</v>
      </c>
      <c r="B500" s="506" t="s">
        <v>483</v>
      </c>
      <c r="C500" s="506" t="s">
        <v>491</v>
      </c>
      <c r="D500" s="571" t="s">
        <v>1786</v>
      </c>
      <c r="E500" s="572" t="s">
        <v>497</v>
      </c>
      <c r="F500" s="506" t="s">
        <v>484</v>
      </c>
      <c r="G500" s="506" t="s">
        <v>916</v>
      </c>
      <c r="H500" s="506" t="s">
        <v>1787</v>
      </c>
      <c r="I500" s="506" t="s">
        <v>1448</v>
      </c>
      <c r="J500" s="506" t="s">
        <v>918</v>
      </c>
      <c r="K500" s="506" t="s">
        <v>706</v>
      </c>
      <c r="L500" s="507">
        <v>158.99</v>
      </c>
      <c r="M500" s="507">
        <v>158.99</v>
      </c>
      <c r="N500" s="506">
        <v>1</v>
      </c>
      <c r="O500" s="573">
        <v>0.5</v>
      </c>
      <c r="P500" s="507"/>
      <c r="Q500" s="527">
        <v>0</v>
      </c>
      <c r="R500" s="506"/>
      <c r="S500" s="527">
        <v>0</v>
      </c>
      <c r="T500" s="573"/>
      <c r="U500" s="528">
        <v>0</v>
      </c>
    </row>
    <row r="501" spans="1:21" ht="14.4" customHeight="1" x14ac:dyDescent="0.3">
      <c r="A501" s="505">
        <v>27</v>
      </c>
      <c r="B501" s="506" t="s">
        <v>483</v>
      </c>
      <c r="C501" s="506" t="s">
        <v>491</v>
      </c>
      <c r="D501" s="571" t="s">
        <v>1786</v>
      </c>
      <c r="E501" s="572" t="s">
        <v>497</v>
      </c>
      <c r="F501" s="506" t="s">
        <v>484</v>
      </c>
      <c r="G501" s="506" t="s">
        <v>916</v>
      </c>
      <c r="H501" s="506" t="s">
        <v>457</v>
      </c>
      <c r="I501" s="506" t="s">
        <v>1449</v>
      </c>
      <c r="J501" s="506" t="s">
        <v>1450</v>
      </c>
      <c r="K501" s="506" t="s">
        <v>703</v>
      </c>
      <c r="L501" s="507">
        <v>143.09</v>
      </c>
      <c r="M501" s="507">
        <v>143.09</v>
      </c>
      <c r="N501" s="506">
        <v>1</v>
      </c>
      <c r="O501" s="573">
        <v>0.5</v>
      </c>
      <c r="P501" s="507"/>
      <c r="Q501" s="527">
        <v>0</v>
      </c>
      <c r="R501" s="506"/>
      <c r="S501" s="527">
        <v>0</v>
      </c>
      <c r="T501" s="573"/>
      <c r="U501" s="528">
        <v>0</v>
      </c>
    </row>
    <row r="502" spans="1:21" ht="14.4" customHeight="1" x14ac:dyDescent="0.3">
      <c r="A502" s="505">
        <v>27</v>
      </c>
      <c r="B502" s="506" t="s">
        <v>483</v>
      </c>
      <c r="C502" s="506" t="s">
        <v>491</v>
      </c>
      <c r="D502" s="571" t="s">
        <v>1786</v>
      </c>
      <c r="E502" s="572" t="s">
        <v>497</v>
      </c>
      <c r="F502" s="506" t="s">
        <v>484</v>
      </c>
      <c r="G502" s="506" t="s">
        <v>916</v>
      </c>
      <c r="H502" s="506" t="s">
        <v>457</v>
      </c>
      <c r="I502" s="506" t="s">
        <v>1451</v>
      </c>
      <c r="J502" s="506" t="s">
        <v>1452</v>
      </c>
      <c r="K502" s="506" t="s">
        <v>706</v>
      </c>
      <c r="L502" s="507">
        <v>158.99</v>
      </c>
      <c r="M502" s="507">
        <v>317.98</v>
      </c>
      <c r="N502" s="506">
        <v>2</v>
      </c>
      <c r="O502" s="573">
        <v>1</v>
      </c>
      <c r="P502" s="507"/>
      <c r="Q502" s="527">
        <v>0</v>
      </c>
      <c r="R502" s="506"/>
      <c r="S502" s="527">
        <v>0</v>
      </c>
      <c r="T502" s="573"/>
      <c r="U502" s="528">
        <v>0</v>
      </c>
    </row>
    <row r="503" spans="1:21" ht="14.4" customHeight="1" x14ac:dyDescent="0.3">
      <c r="A503" s="505">
        <v>27</v>
      </c>
      <c r="B503" s="506" t="s">
        <v>483</v>
      </c>
      <c r="C503" s="506" t="s">
        <v>491</v>
      </c>
      <c r="D503" s="571" t="s">
        <v>1786</v>
      </c>
      <c r="E503" s="572" t="s">
        <v>497</v>
      </c>
      <c r="F503" s="506" t="s">
        <v>484</v>
      </c>
      <c r="G503" s="506" t="s">
        <v>920</v>
      </c>
      <c r="H503" s="506" t="s">
        <v>457</v>
      </c>
      <c r="I503" s="506" t="s">
        <v>1453</v>
      </c>
      <c r="J503" s="506" t="s">
        <v>925</v>
      </c>
      <c r="K503" s="506" t="s">
        <v>1454</v>
      </c>
      <c r="L503" s="507">
        <v>170.77</v>
      </c>
      <c r="M503" s="507">
        <v>170.77</v>
      </c>
      <c r="N503" s="506">
        <v>1</v>
      </c>
      <c r="O503" s="573">
        <v>0.5</v>
      </c>
      <c r="P503" s="507"/>
      <c r="Q503" s="527">
        <v>0</v>
      </c>
      <c r="R503" s="506"/>
      <c r="S503" s="527">
        <v>0</v>
      </c>
      <c r="T503" s="573"/>
      <c r="U503" s="528">
        <v>0</v>
      </c>
    </row>
    <row r="504" spans="1:21" ht="14.4" customHeight="1" x14ac:dyDescent="0.3">
      <c r="A504" s="505">
        <v>27</v>
      </c>
      <c r="B504" s="506" t="s">
        <v>483</v>
      </c>
      <c r="C504" s="506" t="s">
        <v>491</v>
      </c>
      <c r="D504" s="571" t="s">
        <v>1786</v>
      </c>
      <c r="E504" s="572" t="s">
        <v>497</v>
      </c>
      <c r="F504" s="506" t="s">
        <v>484</v>
      </c>
      <c r="G504" s="506" t="s">
        <v>927</v>
      </c>
      <c r="H504" s="506" t="s">
        <v>457</v>
      </c>
      <c r="I504" s="506" t="s">
        <v>928</v>
      </c>
      <c r="J504" s="506" t="s">
        <v>929</v>
      </c>
      <c r="K504" s="506" t="s">
        <v>930</v>
      </c>
      <c r="L504" s="507">
        <v>316.33</v>
      </c>
      <c r="M504" s="507">
        <v>632.66</v>
      </c>
      <c r="N504" s="506">
        <v>2</v>
      </c>
      <c r="O504" s="573">
        <v>0.5</v>
      </c>
      <c r="P504" s="507"/>
      <c r="Q504" s="527">
        <v>0</v>
      </c>
      <c r="R504" s="506"/>
      <c r="S504" s="527">
        <v>0</v>
      </c>
      <c r="T504" s="573"/>
      <c r="U504" s="528">
        <v>0</v>
      </c>
    </row>
    <row r="505" spans="1:21" ht="14.4" customHeight="1" x14ac:dyDescent="0.3">
      <c r="A505" s="505">
        <v>27</v>
      </c>
      <c r="B505" s="506" t="s">
        <v>483</v>
      </c>
      <c r="C505" s="506" t="s">
        <v>491</v>
      </c>
      <c r="D505" s="571" t="s">
        <v>1786</v>
      </c>
      <c r="E505" s="572" t="s">
        <v>497</v>
      </c>
      <c r="F505" s="506" t="s">
        <v>484</v>
      </c>
      <c r="G505" s="506" t="s">
        <v>1455</v>
      </c>
      <c r="H505" s="506" t="s">
        <v>457</v>
      </c>
      <c r="I505" s="506" t="s">
        <v>1456</v>
      </c>
      <c r="J505" s="506" t="s">
        <v>1457</v>
      </c>
      <c r="K505" s="506" t="s">
        <v>1458</v>
      </c>
      <c r="L505" s="507">
        <v>6167.15</v>
      </c>
      <c r="M505" s="507">
        <v>30835.749999999996</v>
      </c>
      <c r="N505" s="506">
        <v>5</v>
      </c>
      <c r="O505" s="573">
        <v>4</v>
      </c>
      <c r="P505" s="507">
        <v>18501.449999999997</v>
      </c>
      <c r="Q505" s="527">
        <v>0.6</v>
      </c>
      <c r="R505" s="506">
        <v>3</v>
      </c>
      <c r="S505" s="527">
        <v>0.6</v>
      </c>
      <c r="T505" s="573">
        <v>2.5</v>
      </c>
      <c r="U505" s="528">
        <v>0.625</v>
      </c>
    </row>
    <row r="506" spans="1:21" ht="14.4" customHeight="1" x14ac:dyDescent="0.3">
      <c r="A506" s="505">
        <v>27</v>
      </c>
      <c r="B506" s="506" t="s">
        <v>483</v>
      </c>
      <c r="C506" s="506" t="s">
        <v>491</v>
      </c>
      <c r="D506" s="571" t="s">
        <v>1786</v>
      </c>
      <c r="E506" s="572" t="s">
        <v>497</v>
      </c>
      <c r="F506" s="506" t="s">
        <v>484</v>
      </c>
      <c r="G506" s="506" t="s">
        <v>1455</v>
      </c>
      <c r="H506" s="506" t="s">
        <v>457</v>
      </c>
      <c r="I506" s="506" t="s">
        <v>1456</v>
      </c>
      <c r="J506" s="506" t="s">
        <v>1457</v>
      </c>
      <c r="K506" s="506" t="s">
        <v>1458</v>
      </c>
      <c r="L506" s="507">
        <v>6177.8</v>
      </c>
      <c r="M506" s="507">
        <v>111200.40000000002</v>
      </c>
      <c r="N506" s="506">
        <v>18</v>
      </c>
      <c r="O506" s="573">
        <v>14</v>
      </c>
      <c r="P506" s="507">
        <v>55600.200000000012</v>
      </c>
      <c r="Q506" s="527">
        <v>0.5</v>
      </c>
      <c r="R506" s="506">
        <v>9</v>
      </c>
      <c r="S506" s="527">
        <v>0.5</v>
      </c>
      <c r="T506" s="573">
        <v>7.5</v>
      </c>
      <c r="U506" s="528">
        <v>0.5357142857142857</v>
      </c>
    </row>
    <row r="507" spans="1:21" ht="14.4" customHeight="1" x14ac:dyDescent="0.3">
      <c r="A507" s="505">
        <v>27</v>
      </c>
      <c r="B507" s="506" t="s">
        <v>483</v>
      </c>
      <c r="C507" s="506" t="s">
        <v>491</v>
      </c>
      <c r="D507" s="571" t="s">
        <v>1786</v>
      </c>
      <c r="E507" s="572" t="s">
        <v>497</v>
      </c>
      <c r="F507" s="506" t="s">
        <v>484</v>
      </c>
      <c r="G507" s="506" t="s">
        <v>1455</v>
      </c>
      <c r="H507" s="506" t="s">
        <v>457</v>
      </c>
      <c r="I507" s="506" t="s">
        <v>1459</v>
      </c>
      <c r="J507" s="506" t="s">
        <v>1457</v>
      </c>
      <c r="K507" s="506" t="s">
        <v>1460</v>
      </c>
      <c r="L507" s="507">
        <v>4633.3599999999997</v>
      </c>
      <c r="M507" s="507">
        <v>9266.7199999999993</v>
      </c>
      <c r="N507" s="506">
        <v>2</v>
      </c>
      <c r="O507" s="573">
        <v>1.5</v>
      </c>
      <c r="P507" s="507">
        <v>9266.7199999999993</v>
      </c>
      <c r="Q507" s="527">
        <v>1</v>
      </c>
      <c r="R507" s="506">
        <v>2</v>
      </c>
      <c r="S507" s="527">
        <v>1</v>
      </c>
      <c r="T507" s="573">
        <v>1.5</v>
      </c>
      <c r="U507" s="528">
        <v>1</v>
      </c>
    </row>
    <row r="508" spans="1:21" ht="14.4" customHeight="1" x14ac:dyDescent="0.3">
      <c r="A508" s="505">
        <v>27</v>
      </c>
      <c r="B508" s="506" t="s">
        <v>483</v>
      </c>
      <c r="C508" s="506" t="s">
        <v>491</v>
      </c>
      <c r="D508" s="571" t="s">
        <v>1786</v>
      </c>
      <c r="E508" s="572" t="s">
        <v>497</v>
      </c>
      <c r="F508" s="506" t="s">
        <v>484</v>
      </c>
      <c r="G508" s="506" t="s">
        <v>655</v>
      </c>
      <c r="H508" s="506" t="s">
        <v>457</v>
      </c>
      <c r="I508" s="506" t="s">
        <v>1461</v>
      </c>
      <c r="J508" s="506" t="s">
        <v>657</v>
      </c>
      <c r="K508" s="506" t="s">
        <v>1036</v>
      </c>
      <c r="L508" s="507">
        <v>279.52999999999997</v>
      </c>
      <c r="M508" s="507">
        <v>1677.1799999999998</v>
      </c>
      <c r="N508" s="506">
        <v>6</v>
      </c>
      <c r="O508" s="573">
        <v>4</v>
      </c>
      <c r="P508" s="507">
        <v>838.58999999999992</v>
      </c>
      <c r="Q508" s="527">
        <v>0.5</v>
      </c>
      <c r="R508" s="506">
        <v>3</v>
      </c>
      <c r="S508" s="527">
        <v>0.5</v>
      </c>
      <c r="T508" s="573">
        <v>2.5</v>
      </c>
      <c r="U508" s="528">
        <v>0.625</v>
      </c>
    </row>
    <row r="509" spans="1:21" ht="14.4" customHeight="1" x14ac:dyDescent="0.3">
      <c r="A509" s="505">
        <v>27</v>
      </c>
      <c r="B509" s="506" t="s">
        <v>483</v>
      </c>
      <c r="C509" s="506" t="s">
        <v>491</v>
      </c>
      <c r="D509" s="571" t="s">
        <v>1786</v>
      </c>
      <c r="E509" s="572" t="s">
        <v>497</v>
      </c>
      <c r="F509" s="506" t="s">
        <v>484</v>
      </c>
      <c r="G509" s="506" t="s">
        <v>655</v>
      </c>
      <c r="H509" s="506" t="s">
        <v>457</v>
      </c>
      <c r="I509" s="506" t="s">
        <v>933</v>
      </c>
      <c r="J509" s="506" t="s">
        <v>657</v>
      </c>
      <c r="K509" s="506" t="s">
        <v>719</v>
      </c>
      <c r="L509" s="507">
        <v>430.05</v>
      </c>
      <c r="M509" s="507">
        <v>6020.7000000000007</v>
      </c>
      <c r="N509" s="506">
        <v>14</v>
      </c>
      <c r="O509" s="573">
        <v>7.5</v>
      </c>
      <c r="P509" s="507">
        <v>2580.3000000000002</v>
      </c>
      <c r="Q509" s="527">
        <v>0.42857142857142855</v>
      </c>
      <c r="R509" s="506">
        <v>6</v>
      </c>
      <c r="S509" s="527">
        <v>0.42857142857142855</v>
      </c>
      <c r="T509" s="573">
        <v>3</v>
      </c>
      <c r="U509" s="528">
        <v>0.4</v>
      </c>
    </row>
    <row r="510" spans="1:21" ht="14.4" customHeight="1" x14ac:dyDescent="0.3">
      <c r="A510" s="505">
        <v>27</v>
      </c>
      <c r="B510" s="506" t="s">
        <v>483</v>
      </c>
      <c r="C510" s="506" t="s">
        <v>491</v>
      </c>
      <c r="D510" s="571" t="s">
        <v>1786</v>
      </c>
      <c r="E510" s="572" t="s">
        <v>497</v>
      </c>
      <c r="F510" s="506" t="s">
        <v>484</v>
      </c>
      <c r="G510" s="506" t="s">
        <v>655</v>
      </c>
      <c r="H510" s="506" t="s">
        <v>457</v>
      </c>
      <c r="I510" s="506" t="s">
        <v>656</v>
      </c>
      <c r="J510" s="506" t="s">
        <v>657</v>
      </c>
      <c r="K510" s="506" t="s">
        <v>658</v>
      </c>
      <c r="L510" s="507">
        <v>661.62</v>
      </c>
      <c r="M510" s="507">
        <v>1984.8600000000001</v>
      </c>
      <c r="N510" s="506">
        <v>3</v>
      </c>
      <c r="O510" s="573">
        <v>2</v>
      </c>
      <c r="P510" s="507">
        <v>661.62</v>
      </c>
      <c r="Q510" s="527">
        <v>0.33333333333333331</v>
      </c>
      <c r="R510" s="506">
        <v>1</v>
      </c>
      <c r="S510" s="527">
        <v>0.33333333333333331</v>
      </c>
      <c r="T510" s="573">
        <v>1</v>
      </c>
      <c r="U510" s="528">
        <v>0.5</v>
      </c>
    </row>
    <row r="511" spans="1:21" ht="14.4" customHeight="1" x14ac:dyDescent="0.3">
      <c r="A511" s="505">
        <v>27</v>
      </c>
      <c r="B511" s="506" t="s">
        <v>483</v>
      </c>
      <c r="C511" s="506" t="s">
        <v>491</v>
      </c>
      <c r="D511" s="571" t="s">
        <v>1786</v>
      </c>
      <c r="E511" s="572" t="s">
        <v>497</v>
      </c>
      <c r="F511" s="506" t="s">
        <v>484</v>
      </c>
      <c r="G511" s="506" t="s">
        <v>666</v>
      </c>
      <c r="H511" s="506" t="s">
        <v>457</v>
      </c>
      <c r="I511" s="506" t="s">
        <v>667</v>
      </c>
      <c r="J511" s="506" t="s">
        <v>668</v>
      </c>
      <c r="K511" s="506" t="s">
        <v>669</v>
      </c>
      <c r="L511" s="507">
        <v>181.04</v>
      </c>
      <c r="M511" s="507">
        <v>543.12</v>
      </c>
      <c r="N511" s="506">
        <v>3</v>
      </c>
      <c r="O511" s="573">
        <v>1</v>
      </c>
      <c r="P511" s="507"/>
      <c r="Q511" s="527">
        <v>0</v>
      </c>
      <c r="R511" s="506"/>
      <c r="S511" s="527">
        <v>0</v>
      </c>
      <c r="T511" s="573"/>
      <c r="U511" s="528">
        <v>0</v>
      </c>
    </row>
    <row r="512" spans="1:21" ht="14.4" customHeight="1" x14ac:dyDescent="0.3">
      <c r="A512" s="505">
        <v>27</v>
      </c>
      <c r="B512" s="506" t="s">
        <v>483</v>
      </c>
      <c r="C512" s="506" t="s">
        <v>491</v>
      </c>
      <c r="D512" s="571" t="s">
        <v>1786</v>
      </c>
      <c r="E512" s="572" t="s">
        <v>497</v>
      </c>
      <c r="F512" s="506" t="s">
        <v>484</v>
      </c>
      <c r="G512" s="506" t="s">
        <v>936</v>
      </c>
      <c r="H512" s="506" t="s">
        <v>457</v>
      </c>
      <c r="I512" s="506" t="s">
        <v>1462</v>
      </c>
      <c r="J512" s="506" t="s">
        <v>938</v>
      </c>
      <c r="K512" s="506" t="s">
        <v>1463</v>
      </c>
      <c r="L512" s="507">
        <v>0</v>
      </c>
      <c r="M512" s="507">
        <v>0</v>
      </c>
      <c r="N512" s="506">
        <v>2</v>
      </c>
      <c r="O512" s="573">
        <v>0.5</v>
      </c>
      <c r="P512" s="507"/>
      <c r="Q512" s="527"/>
      <c r="R512" s="506"/>
      <c r="S512" s="527">
        <v>0</v>
      </c>
      <c r="T512" s="573"/>
      <c r="U512" s="528">
        <v>0</v>
      </c>
    </row>
    <row r="513" spans="1:21" ht="14.4" customHeight="1" x14ac:dyDescent="0.3">
      <c r="A513" s="505">
        <v>27</v>
      </c>
      <c r="B513" s="506" t="s">
        <v>483</v>
      </c>
      <c r="C513" s="506" t="s">
        <v>491</v>
      </c>
      <c r="D513" s="571" t="s">
        <v>1786</v>
      </c>
      <c r="E513" s="572" t="s">
        <v>497</v>
      </c>
      <c r="F513" s="506" t="s">
        <v>484</v>
      </c>
      <c r="G513" s="506" t="s">
        <v>1464</v>
      </c>
      <c r="H513" s="506" t="s">
        <v>1787</v>
      </c>
      <c r="I513" s="506" t="s">
        <v>1465</v>
      </c>
      <c r="J513" s="506" t="s">
        <v>1466</v>
      </c>
      <c r="K513" s="506" t="s">
        <v>1467</v>
      </c>
      <c r="L513" s="507">
        <v>63.75</v>
      </c>
      <c r="M513" s="507">
        <v>63.75</v>
      </c>
      <c r="N513" s="506">
        <v>1</v>
      </c>
      <c r="O513" s="573">
        <v>1</v>
      </c>
      <c r="P513" s="507"/>
      <c r="Q513" s="527">
        <v>0</v>
      </c>
      <c r="R513" s="506"/>
      <c r="S513" s="527">
        <v>0</v>
      </c>
      <c r="T513" s="573"/>
      <c r="U513" s="528">
        <v>0</v>
      </c>
    </row>
    <row r="514" spans="1:21" ht="14.4" customHeight="1" x14ac:dyDescent="0.3">
      <c r="A514" s="505">
        <v>27</v>
      </c>
      <c r="B514" s="506" t="s">
        <v>483</v>
      </c>
      <c r="C514" s="506" t="s">
        <v>491</v>
      </c>
      <c r="D514" s="571" t="s">
        <v>1786</v>
      </c>
      <c r="E514" s="572" t="s">
        <v>497</v>
      </c>
      <c r="F514" s="506" t="s">
        <v>484</v>
      </c>
      <c r="G514" s="506" t="s">
        <v>1072</v>
      </c>
      <c r="H514" s="506" t="s">
        <v>457</v>
      </c>
      <c r="I514" s="506" t="s">
        <v>1468</v>
      </c>
      <c r="J514" s="506" t="s">
        <v>1469</v>
      </c>
      <c r="K514" s="506" t="s">
        <v>713</v>
      </c>
      <c r="L514" s="507">
        <v>77.66</v>
      </c>
      <c r="M514" s="507">
        <v>77.66</v>
      </c>
      <c r="N514" s="506">
        <v>1</v>
      </c>
      <c r="O514" s="573">
        <v>0.5</v>
      </c>
      <c r="P514" s="507"/>
      <c r="Q514" s="527">
        <v>0</v>
      </c>
      <c r="R514" s="506"/>
      <c r="S514" s="527">
        <v>0</v>
      </c>
      <c r="T514" s="573"/>
      <c r="U514" s="528">
        <v>0</v>
      </c>
    </row>
    <row r="515" spans="1:21" ht="14.4" customHeight="1" x14ac:dyDescent="0.3">
      <c r="A515" s="505">
        <v>27</v>
      </c>
      <c r="B515" s="506" t="s">
        <v>483</v>
      </c>
      <c r="C515" s="506" t="s">
        <v>491</v>
      </c>
      <c r="D515" s="571" t="s">
        <v>1786</v>
      </c>
      <c r="E515" s="572" t="s">
        <v>497</v>
      </c>
      <c r="F515" s="506" t="s">
        <v>484</v>
      </c>
      <c r="G515" s="506" t="s">
        <v>1072</v>
      </c>
      <c r="H515" s="506" t="s">
        <v>457</v>
      </c>
      <c r="I515" s="506" t="s">
        <v>1470</v>
      </c>
      <c r="J515" s="506" t="s">
        <v>1074</v>
      </c>
      <c r="K515" s="506" t="s">
        <v>1075</v>
      </c>
      <c r="L515" s="507">
        <v>155.30000000000001</v>
      </c>
      <c r="M515" s="507">
        <v>155.30000000000001</v>
      </c>
      <c r="N515" s="506">
        <v>1</v>
      </c>
      <c r="O515" s="573">
        <v>0.5</v>
      </c>
      <c r="P515" s="507">
        <v>155.30000000000001</v>
      </c>
      <c r="Q515" s="527">
        <v>1</v>
      </c>
      <c r="R515" s="506">
        <v>1</v>
      </c>
      <c r="S515" s="527">
        <v>1</v>
      </c>
      <c r="T515" s="573">
        <v>0.5</v>
      </c>
      <c r="U515" s="528">
        <v>1</v>
      </c>
    </row>
    <row r="516" spans="1:21" ht="14.4" customHeight="1" x14ac:dyDescent="0.3">
      <c r="A516" s="505">
        <v>27</v>
      </c>
      <c r="B516" s="506" t="s">
        <v>483</v>
      </c>
      <c r="C516" s="506" t="s">
        <v>491</v>
      </c>
      <c r="D516" s="571" t="s">
        <v>1786</v>
      </c>
      <c r="E516" s="572" t="s">
        <v>497</v>
      </c>
      <c r="F516" s="506" t="s">
        <v>484</v>
      </c>
      <c r="G516" s="506" t="s">
        <v>1072</v>
      </c>
      <c r="H516" s="506" t="s">
        <v>457</v>
      </c>
      <c r="I516" s="506" t="s">
        <v>1471</v>
      </c>
      <c r="J516" s="506" t="s">
        <v>1472</v>
      </c>
      <c r="K516" s="506" t="s">
        <v>574</v>
      </c>
      <c r="L516" s="507">
        <v>155.30000000000001</v>
      </c>
      <c r="M516" s="507">
        <v>155.30000000000001</v>
      </c>
      <c r="N516" s="506">
        <v>1</v>
      </c>
      <c r="O516" s="573">
        <v>0.5</v>
      </c>
      <c r="P516" s="507">
        <v>155.30000000000001</v>
      </c>
      <c r="Q516" s="527">
        <v>1</v>
      </c>
      <c r="R516" s="506">
        <v>1</v>
      </c>
      <c r="S516" s="527">
        <v>1</v>
      </c>
      <c r="T516" s="573">
        <v>0.5</v>
      </c>
      <c r="U516" s="528">
        <v>1</v>
      </c>
    </row>
    <row r="517" spans="1:21" ht="14.4" customHeight="1" x14ac:dyDescent="0.3">
      <c r="A517" s="505">
        <v>27</v>
      </c>
      <c r="B517" s="506" t="s">
        <v>483</v>
      </c>
      <c r="C517" s="506" t="s">
        <v>491</v>
      </c>
      <c r="D517" s="571" t="s">
        <v>1786</v>
      </c>
      <c r="E517" s="572" t="s">
        <v>497</v>
      </c>
      <c r="F517" s="506" t="s">
        <v>484</v>
      </c>
      <c r="G517" s="506" t="s">
        <v>1473</v>
      </c>
      <c r="H517" s="506" t="s">
        <v>457</v>
      </c>
      <c r="I517" s="506" t="s">
        <v>1474</v>
      </c>
      <c r="J517" s="506" t="s">
        <v>1475</v>
      </c>
      <c r="K517" s="506" t="s">
        <v>1476</v>
      </c>
      <c r="L517" s="507">
        <v>3483.97</v>
      </c>
      <c r="M517" s="507">
        <v>6967.94</v>
      </c>
      <c r="N517" s="506">
        <v>2</v>
      </c>
      <c r="O517" s="573">
        <v>1.5</v>
      </c>
      <c r="P517" s="507"/>
      <c r="Q517" s="527">
        <v>0</v>
      </c>
      <c r="R517" s="506"/>
      <c r="S517" s="527">
        <v>0</v>
      </c>
      <c r="T517" s="573"/>
      <c r="U517" s="528">
        <v>0</v>
      </c>
    </row>
    <row r="518" spans="1:21" ht="14.4" customHeight="1" x14ac:dyDescent="0.3">
      <c r="A518" s="505">
        <v>27</v>
      </c>
      <c r="B518" s="506" t="s">
        <v>483</v>
      </c>
      <c r="C518" s="506" t="s">
        <v>491</v>
      </c>
      <c r="D518" s="571" t="s">
        <v>1786</v>
      </c>
      <c r="E518" s="572" t="s">
        <v>497</v>
      </c>
      <c r="F518" s="506" t="s">
        <v>484</v>
      </c>
      <c r="G518" s="506" t="s">
        <v>1477</v>
      </c>
      <c r="H518" s="506" t="s">
        <v>457</v>
      </c>
      <c r="I518" s="506" t="s">
        <v>1478</v>
      </c>
      <c r="J518" s="506" t="s">
        <v>1479</v>
      </c>
      <c r="K518" s="506" t="s">
        <v>1480</v>
      </c>
      <c r="L518" s="507">
        <v>243.64</v>
      </c>
      <c r="M518" s="507">
        <v>243.64</v>
      </c>
      <c r="N518" s="506">
        <v>1</v>
      </c>
      <c r="O518" s="573">
        <v>0.5</v>
      </c>
      <c r="P518" s="507">
        <v>243.64</v>
      </c>
      <c r="Q518" s="527">
        <v>1</v>
      </c>
      <c r="R518" s="506">
        <v>1</v>
      </c>
      <c r="S518" s="527">
        <v>1</v>
      </c>
      <c r="T518" s="573">
        <v>0.5</v>
      </c>
      <c r="U518" s="528">
        <v>1</v>
      </c>
    </row>
    <row r="519" spans="1:21" ht="14.4" customHeight="1" x14ac:dyDescent="0.3">
      <c r="A519" s="505">
        <v>27</v>
      </c>
      <c r="B519" s="506" t="s">
        <v>483</v>
      </c>
      <c r="C519" s="506" t="s">
        <v>491</v>
      </c>
      <c r="D519" s="571" t="s">
        <v>1786</v>
      </c>
      <c r="E519" s="572" t="s">
        <v>497</v>
      </c>
      <c r="F519" s="506" t="s">
        <v>484</v>
      </c>
      <c r="G519" s="506" t="s">
        <v>1481</v>
      </c>
      <c r="H519" s="506" t="s">
        <v>1787</v>
      </c>
      <c r="I519" s="506" t="s">
        <v>1482</v>
      </c>
      <c r="J519" s="506" t="s">
        <v>1483</v>
      </c>
      <c r="K519" s="506" t="s">
        <v>1484</v>
      </c>
      <c r="L519" s="507">
        <v>0</v>
      </c>
      <c r="M519" s="507">
        <v>0</v>
      </c>
      <c r="N519" s="506">
        <v>3</v>
      </c>
      <c r="O519" s="573">
        <v>0.5</v>
      </c>
      <c r="P519" s="507">
        <v>0</v>
      </c>
      <c r="Q519" s="527"/>
      <c r="R519" s="506">
        <v>3</v>
      </c>
      <c r="S519" s="527">
        <v>1</v>
      </c>
      <c r="T519" s="573">
        <v>0.5</v>
      </c>
      <c r="U519" s="528">
        <v>1</v>
      </c>
    </row>
    <row r="520" spans="1:21" ht="14.4" customHeight="1" x14ac:dyDescent="0.3">
      <c r="A520" s="505">
        <v>27</v>
      </c>
      <c r="B520" s="506" t="s">
        <v>483</v>
      </c>
      <c r="C520" s="506" t="s">
        <v>491</v>
      </c>
      <c r="D520" s="571" t="s">
        <v>1786</v>
      </c>
      <c r="E520" s="572" t="s">
        <v>497</v>
      </c>
      <c r="F520" s="506" t="s">
        <v>484</v>
      </c>
      <c r="G520" s="506" t="s">
        <v>948</v>
      </c>
      <c r="H520" s="506" t="s">
        <v>457</v>
      </c>
      <c r="I520" s="506" t="s">
        <v>949</v>
      </c>
      <c r="J520" s="506" t="s">
        <v>950</v>
      </c>
      <c r="K520" s="506" t="s">
        <v>951</v>
      </c>
      <c r="L520" s="507">
        <v>210.38</v>
      </c>
      <c r="M520" s="507">
        <v>3366.0800000000004</v>
      </c>
      <c r="N520" s="506">
        <v>16</v>
      </c>
      <c r="O520" s="573">
        <v>6.5</v>
      </c>
      <c r="P520" s="507">
        <v>1472.6600000000003</v>
      </c>
      <c r="Q520" s="527">
        <v>0.43750000000000006</v>
      </c>
      <c r="R520" s="506">
        <v>7</v>
      </c>
      <c r="S520" s="527">
        <v>0.4375</v>
      </c>
      <c r="T520" s="573">
        <v>3.5</v>
      </c>
      <c r="U520" s="528">
        <v>0.53846153846153844</v>
      </c>
    </row>
    <row r="521" spans="1:21" ht="14.4" customHeight="1" x14ac:dyDescent="0.3">
      <c r="A521" s="505">
        <v>27</v>
      </c>
      <c r="B521" s="506" t="s">
        <v>483</v>
      </c>
      <c r="C521" s="506" t="s">
        <v>491</v>
      </c>
      <c r="D521" s="571" t="s">
        <v>1786</v>
      </c>
      <c r="E521" s="572" t="s">
        <v>497</v>
      </c>
      <c r="F521" s="506" t="s">
        <v>484</v>
      </c>
      <c r="G521" s="506" t="s">
        <v>948</v>
      </c>
      <c r="H521" s="506" t="s">
        <v>457</v>
      </c>
      <c r="I521" s="506" t="s">
        <v>952</v>
      </c>
      <c r="J521" s="506" t="s">
        <v>950</v>
      </c>
      <c r="K521" s="506" t="s">
        <v>809</v>
      </c>
      <c r="L521" s="507">
        <v>42.08</v>
      </c>
      <c r="M521" s="507">
        <v>126.24</v>
      </c>
      <c r="N521" s="506">
        <v>3</v>
      </c>
      <c r="O521" s="573">
        <v>0.5</v>
      </c>
      <c r="P521" s="507">
        <v>126.24</v>
      </c>
      <c r="Q521" s="527">
        <v>1</v>
      </c>
      <c r="R521" s="506">
        <v>3</v>
      </c>
      <c r="S521" s="527">
        <v>1</v>
      </c>
      <c r="T521" s="573">
        <v>0.5</v>
      </c>
      <c r="U521" s="528">
        <v>1</v>
      </c>
    </row>
    <row r="522" spans="1:21" ht="14.4" customHeight="1" x14ac:dyDescent="0.3">
      <c r="A522" s="505">
        <v>27</v>
      </c>
      <c r="B522" s="506" t="s">
        <v>483</v>
      </c>
      <c r="C522" s="506" t="s">
        <v>491</v>
      </c>
      <c r="D522" s="571" t="s">
        <v>1786</v>
      </c>
      <c r="E522" s="572" t="s">
        <v>497</v>
      </c>
      <c r="F522" s="506" t="s">
        <v>484</v>
      </c>
      <c r="G522" s="506" t="s">
        <v>948</v>
      </c>
      <c r="H522" s="506" t="s">
        <v>457</v>
      </c>
      <c r="I522" s="506" t="s">
        <v>1485</v>
      </c>
      <c r="J522" s="506" t="s">
        <v>950</v>
      </c>
      <c r="K522" s="506" t="s">
        <v>1486</v>
      </c>
      <c r="L522" s="507">
        <v>194.19</v>
      </c>
      <c r="M522" s="507">
        <v>388.38</v>
      </c>
      <c r="N522" s="506">
        <v>2</v>
      </c>
      <c r="O522" s="573">
        <v>1</v>
      </c>
      <c r="P522" s="507">
        <v>388.38</v>
      </c>
      <c r="Q522" s="527">
        <v>1</v>
      </c>
      <c r="R522" s="506">
        <v>2</v>
      </c>
      <c r="S522" s="527">
        <v>1</v>
      </c>
      <c r="T522" s="573">
        <v>1</v>
      </c>
      <c r="U522" s="528">
        <v>1</v>
      </c>
    </row>
    <row r="523" spans="1:21" ht="14.4" customHeight="1" x14ac:dyDescent="0.3">
      <c r="A523" s="505">
        <v>27</v>
      </c>
      <c r="B523" s="506" t="s">
        <v>483</v>
      </c>
      <c r="C523" s="506" t="s">
        <v>491</v>
      </c>
      <c r="D523" s="571" t="s">
        <v>1786</v>
      </c>
      <c r="E523" s="572" t="s">
        <v>497</v>
      </c>
      <c r="F523" s="506" t="s">
        <v>484</v>
      </c>
      <c r="G523" s="506" t="s">
        <v>948</v>
      </c>
      <c r="H523" s="506" t="s">
        <v>457</v>
      </c>
      <c r="I523" s="506" t="s">
        <v>1487</v>
      </c>
      <c r="J523" s="506" t="s">
        <v>950</v>
      </c>
      <c r="K523" s="506" t="s">
        <v>951</v>
      </c>
      <c r="L523" s="507">
        <v>210.38</v>
      </c>
      <c r="M523" s="507">
        <v>210.38</v>
      </c>
      <c r="N523" s="506">
        <v>1</v>
      </c>
      <c r="O523" s="573">
        <v>0.5</v>
      </c>
      <c r="P523" s="507"/>
      <c r="Q523" s="527">
        <v>0</v>
      </c>
      <c r="R523" s="506"/>
      <c r="S523" s="527">
        <v>0</v>
      </c>
      <c r="T523" s="573"/>
      <c r="U523" s="528">
        <v>0</v>
      </c>
    </row>
    <row r="524" spans="1:21" ht="14.4" customHeight="1" x14ac:dyDescent="0.3">
      <c r="A524" s="505">
        <v>27</v>
      </c>
      <c r="B524" s="506" t="s">
        <v>483</v>
      </c>
      <c r="C524" s="506" t="s">
        <v>491</v>
      </c>
      <c r="D524" s="571" t="s">
        <v>1786</v>
      </c>
      <c r="E524" s="572" t="s">
        <v>497</v>
      </c>
      <c r="F524" s="506" t="s">
        <v>484</v>
      </c>
      <c r="G524" s="506" t="s">
        <v>953</v>
      </c>
      <c r="H524" s="506" t="s">
        <v>457</v>
      </c>
      <c r="I524" s="506" t="s">
        <v>1488</v>
      </c>
      <c r="J524" s="506" t="s">
        <v>955</v>
      </c>
      <c r="K524" s="506" t="s">
        <v>1489</v>
      </c>
      <c r="L524" s="507">
        <v>24.05</v>
      </c>
      <c r="M524" s="507">
        <v>24.05</v>
      </c>
      <c r="N524" s="506">
        <v>1</v>
      </c>
      <c r="O524" s="573">
        <v>0.5</v>
      </c>
      <c r="P524" s="507">
        <v>24.05</v>
      </c>
      <c r="Q524" s="527">
        <v>1</v>
      </c>
      <c r="R524" s="506">
        <v>1</v>
      </c>
      <c r="S524" s="527">
        <v>1</v>
      </c>
      <c r="T524" s="573">
        <v>0.5</v>
      </c>
      <c r="U524" s="528">
        <v>1</v>
      </c>
    </row>
    <row r="525" spans="1:21" ht="14.4" customHeight="1" x14ac:dyDescent="0.3">
      <c r="A525" s="505">
        <v>27</v>
      </c>
      <c r="B525" s="506" t="s">
        <v>483</v>
      </c>
      <c r="C525" s="506" t="s">
        <v>491</v>
      </c>
      <c r="D525" s="571" t="s">
        <v>1786</v>
      </c>
      <c r="E525" s="572" t="s">
        <v>497</v>
      </c>
      <c r="F525" s="506" t="s">
        <v>484</v>
      </c>
      <c r="G525" s="506" t="s">
        <v>1490</v>
      </c>
      <c r="H525" s="506" t="s">
        <v>457</v>
      </c>
      <c r="I525" s="506" t="s">
        <v>1491</v>
      </c>
      <c r="J525" s="506" t="s">
        <v>1492</v>
      </c>
      <c r="K525" s="506" t="s">
        <v>1493</v>
      </c>
      <c r="L525" s="507">
        <v>657.67</v>
      </c>
      <c r="M525" s="507">
        <v>5261.36</v>
      </c>
      <c r="N525" s="506">
        <v>8</v>
      </c>
      <c r="O525" s="573">
        <v>0.5</v>
      </c>
      <c r="P525" s="507"/>
      <c r="Q525" s="527">
        <v>0</v>
      </c>
      <c r="R525" s="506"/>
      <c r="S525" s="527">
        <v>0</v>
      </c>
      <c r="T525" s="573"/>
      <c r="U525" s="528">
        <v>0</v>
      </c>
    </row>
    <row r="526" spans="1:21" ht="14.4" customHeight="1" x14ac:dyDescent="0.3">
      <c r="A526" s="505">
        <v>27</v>
      </c>
      <c r="B526" s="506" t="s">
        <v>483</v>
      </c>
      <c r="C526" s="506" t="s">
        <v>491</v>
      </c>
      <c r="D526" s="571" t="s">
        <v>1786</v>
      </c>
      <c r="E526" s="572" t="s">
        <v>497</v>
      </c>
      <c r="F526" s="506" t="s">
        <v>484</v>
      </c>
      <c r="G526" s="506" t="s">
        <v>1490</v>
      </c>
      <c r="H526" s="506" t="s">
        <v>457</v>
      </c>
      <c r="I526" s="506" t="s">
        <v>1494</v>
      </c>
      <c r="J526" s="506" t="s">
        <v>1492</v>
      </c>
      <c r="K526" s="506" t="s">
        <v>1495</v>
      </c>
      <c r="L526" s="507">
        <v>1578.41</v>
      </c>
      <c r="M526" s="507">
        <v>4735.2300000000005</v>
      </c>
      <c r="N526" s="506">
        <v>3</v>
      </c>
      <c r="O526" s="573">
        <v>1</v>
      </c>
      <c r="P526" s="507"/>
      <c r="Q526" s="527">
        <v>0</v>
      </c>
      <c r="R526" s="506"/>
      <c r="S526" s="527">
        <v>0</v>
      </c>
      <c r="T526" s="573"/>
      <c r="U526" s="528">
        <v>0</v>
      </c>
    </row>
    <row r="527" spans="1:21" ht="14.4" customHeight="1" x14ac:dyDescent="0.3">
      <c r="A527" s="505">
        <v>27</v>
      </c>
      <c r="B527" s="506" t="s">
        <v>483</v>
      </c>
      <c r="C527" s="506" t="s">
        <v>491</v>
      </c>
      <c r="D527" s="571" t="s">
        <v>1786</v>
      </c>
      <c r="E527" s="572" t="s">
        <v>497</v>
      </c>
      <c r="F527" s="506" t="s">
        <v>484</v>
      </c>
      <c r="G527" s="506" t="s">
        <v>1490</v>
      </c>
      <c r="H527" s="506" t="s">
        <v>457</v>
      </c>
      <c r="I527" s="506" t="s">
        <v>1496</v>
      </c>
      <c r="J527" s="506" t="s">
        <v>1492</v>
      </c>
      <c r="K527" s="506" t="s">
        <v>1497</v>
      </c>
      <c r="L527" s="507">
        <v>789.2</v>
      </c>
      <c r="M527" s="507">
        <v>9470.4000000000015</v>
      </c>
      <c r="N527" s="506">
        <v>12</v>
      </c>
      <c r="O527" s="573">
        <v>1</v>
      </c>
      <c r="P527" s="507"/>
      <c r="Q527" s="527">
        <v>0</v>
      </c>
      <c r="R527" s="506"/>
      <c r="S527" s="527">
        <v>0</v>
      </c>
      <c r="T527" s="573"/>
      <c r="U527" s="528">
        <v>0</v>
      </c>
    </row>
    <row r="528" spans="1:21" ht="14.4" customHeight="1" x14ac:dyDescent="0.3">
      <c r="A528" s="505">
        <v>27</v>
      </c>
      <c r="B528" s="506" t="s">
        <v>483</v>
      </c>
      <c r="C528" s="506" t="s">
        <v>491</v>
      </c>
      <c r="D528" s="571" t="s">
        <v>1786</v>
      </c>
      <c r="E528" s="572" t="s">
        <v>497</v>
      </c>
      <c r="F528" s="506" t="s">
        <v>484</v>
      </c>
      <c r="G528" s="506" t="s">
        <v>1490</v>
      </c>
      <c r="H528" s="506" t="s">
        <v>457</v>
      </c>
      <c r="I528" s="506" t="s">
        <v>1498</v>
      </c>
      <c r="J528" s="506" t="s">
        <v>1492</v>
      </c>
      <c r="K528" s="506" t="s">
        <v>1497</v>
      </c>
      <c r="L528" s="507">
        <v>789.2</v>
      </c>
      <c r="M528" s="507">
        <v>10259.600000000002</v>
      </c>
      <c r="N528" s="506">
        <v>13</v>
      </c>
      <c r="O528" s="573">
        <v>1.5</v>
      </c>
      <c r="P528" s="507">
        <v>2367.6000000000004</v>
      </c>
      <c r="Q528" s="527">
        <v>0.23076923076923075</v>
      </c>
      <c r="R528" s="506">
        <v>3</v>
      </c>
      <c r="S528" s="527">
        <v>0.23076923076923078</v>
      </c>
      <c r="T528" s="573">
        <v>0.5</v>
      </c>
      <c r="U528" s="528">
        <v>0.33333333333333331</v>
      </c>
    </row>
    <row r="529" spans="1:21" ht="14.4" customHeight="1" x14ac:dyDescent="0.3">
      <c r="A529" s="505">
        <v>27</v>
      </c>
      <c r="B529" s="506" t="s">
        <v>483</v>
      </c>
      <c r="C529" s="506" t="s">
        <v>491</v>
      </c>
      <c r="D529" s="571" t="s">
        <v>1786</v>
      </c>
      <c r="E529" s="572" t="s">
        <v>497</v>
      </c>
      <c r="F529" s="506" t="s">
        <v>484</v>
      </c>
      <c r="G529" s="506" t="s">
        <v>1499</v>
      </c>
      <c r="H529" s="506" t="s">
        <v>457</v>
      </c>
      <c r="I529" s="506" t="s">
        <v>1500</v>
      </c>
      <c r="J529" s="506" t="s">
        <v>1501</v>
      </c>
      <c r="K529" s="506" t="s">
        <v>1502</v>
      </c>
      <c r="L529" s="507">
        <v>100.1</v>
      </c>
      <c r="M529" s="507">
        <v>600.59999999999991</v>
      </c>
      <c r="N529" s="506">
        <v>6</v>
      </c>
      <c r="O529" s="573">
        <v>2</v>
      </c>
      <c r="P529" s="507"/>
      <c r="Q529" s="527">
        <v>0</v>
      </c>
      <c r="R529" s="506"/>
      <c r="S529" s="527">
        <v>0</v>
      </c>
      <c r="T529" s="573"/>
      <c r="U529" s="528">
        <v>0</v>
      </c>
    </row>
    <row r="530" spans="1:21" ht="14.4" customHeight="1" x14ac:dyDescent="0.3">
      <c r="A530" s="505">
        <v>27</v>
      </c>
      <c r="B530" s="506" t="s">
        <v>483</v>
      </c>
      <c r="C530" s="506" t="s">
        <v>491</v>
      </c>
      <c r="D530" s="571" t="s">
        <v>1786</v>
      </c>
      <c r="E530" s="572" t="s">
        <v>497</v>
      </c>
      <c r="F530" s="506" t="s">
        <v>484</v>
      </c>
      <c r="G530" s="506" t="s">
        <v>1499</v>
      </c>
      <c r="H530" s="506" t="s">
        <v>457</v>
      </c>
      <c r="I530" s="506" t="s">
        <v>1503</v>
      </c>
      <c r="J530" s="506" t="s">
        <v>1504</v>
      </c>
      <c r="K530" s="506" t="s">
        <v>1505</v>
      </c>
      <c r="L530" s="507">
        <v>333.68</v>
      </c>
      <c r="M530" s="507">
        <v>333.68</v>
      </c>
      <c r="N530" s="506">
        <v>1</v>
      </c>
      <c r="O530" s="573">
        <v>1</v>
      </c>
      <c r="P530" s="507"/>
      <c r="Q530" s="527">
        <v>0</v>
      </c>
      <c r="R530" s="506"/>
      <c r="S530" s="527">
        <v>0</v>
      </c>
      <c r="T530" s="573"/>
      <c r="U530" s="528">
        <v>0</v>
      </c>
    </row>
    <row r="531" spans="1:21" ht="14.4" customHeight="1" x14ac:dyDescent="0.3">
      <c r="A531" s="505">
        <v>27</v>
      </c>
      <c r="B531" s="506" t="s">
        <v>483</v>
      </c>
      <c r="C531" s="506" t="s">
        <v>491</v>
      </c>
      <c r="D531" s="571" t="s">
        <v>1786</v>
      </c>
      <c r="E531" s="572" t="s">
        <v>497</v>
      </c>
      <c r="F531" s="506" t="s">
        <v>484</v>
      </c>
      <c r="G531" s="506" t="s">
        <v>670</v>
      </c>
      <c r="H531" s="506" t="s">
        <v>457</v>
      </c>
      <c r="I531" s="506" t="s">
        <v>1506</v>
      </c>
      <c r="J531" s="506" t="s">
        <v>1507</v>
      </c>
      <c r="K531" s="506" t="s">
        <v>1508</v>
      </c>
      <c r="L531" s="507">
        <v>237.31</v>
      </c>
      <c r="M531" s="507">
        <v>237.31</v>
      </c>
      <c r="N531" s="506">
        <v>1</v>
      </c>
      <c r="O531" s="573">
        <v>0.5</v>
      </c>
      <c r="P531" s="507"/>
      <c r="Q531" s="527">
        <v>0</v>
      </c>
      <c r="R531" s="506"/>
      <c r="S531" s="527">
        <v>0</v>
      </c>
      <c r="T531" s="573"/>
      <c r="U531" s="528">
        <v>0</v>
      </c>
    </row>
    <row r="532" spans="1:21" ht="14.4" customHeight="1" x14ac:dyDescent="0.3">
      <c r="A532" s="505">
        <v>27</v>
      </c>
      <c r="B532" s="506" t="s">
        <v>483</v>
      </c>
      <c r="C532" s="506" t="s">
        <v>491</v>
      </c>
      <c r="D532" s="571" t="s">
        <v>1786</v>
      </c>
      <c r="E532" s="572" t="s">
        <v>497</v>
      </c>
      <c r="F532" s="506" t="s">
        <v>484</v>
      </c>
      <c r="G532" s="506" t="s">
        <v>670</v>
      </c>
      <c r="H532" s="506" t="s">
        <v>457</v>
      </c>
      <c r="I532" s="506" t="s">
        <v>1509</v>
      </c>
      <c r="J532" s="506" t="s">
        <v>1507</v>
      </c>
      <c r="K532" s="506" t="s">
        <v>1510</v>
      </c>
      <c r="L532" s="507">
        <v>118.65</v>
      </c>
      <c r="M532" s="507">
        <v>237.3</v>
      </c>
      <c r="N532" s="506">
        <v>2</v>
      </c>
      <c r="O532" s="573">
        <v>2</v>
      </c>
      <c r="P532" s="507">
        <v>118.65</v>
      </c>
      <c r="Q532" s="527">
        <v>0.5</v>
      </c>
      <c r="R532" s="506">
        <v>1</v>
      </c>
      <c r="S532" s="527">
        <v>0.5</v>
      </c>
      <c r="T532" s="573">
        <v>1</v>
      </c>
      <c r="U532" s="528">
        <v>0.5</v>
      </c>
    </row>
    <row r="533" spans="1:21" ht="14.4" customHeight="1" x14ac:dyDescent="0.3">
      <c r="A533" s="505">
        <v>27</v>
      </c>
      <c r="B533" s="506" t="s">
        <v>483</v>
      </c>
      <c r="C533" s="506" t="s">
        <v>491</v>
      </c>
      <c r="D533" s="571" t="s">
        <v>1786</v>
      </c>
      <c r="E533" s="572" t="s">
        <v>497</v>
      </c>
      <c r="F533" s="506" t="s">
        <v>484</v>
      </c>
      <c r="G533" s="506" t="s">
        <v>670</v>
      </c>
      <c r="H533" s="506" t="s">
        <v>457</v>
      </c>
      <c r="I533" s="506" t="s">
        <v>1511</v>
      </c>
      <c r="J533" s="506" t="s">
        <v>1507</v>
      </c>
      <c r="K533" s="506" t="s">
        <v>962</v>
      </c>
      <c r="L533" s="507">
        <v>73.83</v>
      </c>
      <c r="M533" s="507">
        <v>295.32</v>
      </c>
      <c r="N533" s="506">
        <v>4</v>
      </c>
      <c r="O533" s="573">
        <v>1.5</v>
      </c>
      <c r="P533" s="507">
        <v>147.66</v>
      </c>
      <c r="Q533" s="527">
        <v>0.5</v>
      </c>
      <c r="R533" s="506">
        <v>2</v>
      </c>
      <c r="S533" s="527">
        <v>0.5</v>
      </c>
      <c r="T533" s="573">
        <v>0.5</v>
      </c>
      <c r="U533" s="528">
        <v>0.33333333333333331</v>
      </c>
    </row>
    <row r="534" spans="1:21" ht="14.4" customHeight="1" x14ac:dyDescent="0.3">
      <c r="A534" s="505">
        <v>27</v>
      </c>
      <c r="B534" s="506" t="s">
        <v>483</v>
      </c>
      <c r="C534" s="506" t="s">
        <v>491</v>
      </c>
      <c r="D534" s="571" t="s">
        <v>1786</v>
      </c>
      <c r="E534" s="572" t="s">
        <v>497</v>
      </c>
      <c r="F534" s="506" t="s">
        <v>484</v>
      </c>
      <c r="G534" s="506" t="s">
        <v>676</v>
      </c>
      <c r="H534" s="506" t="s">
        <v>457</v>
      </c>
      <c r="I534" s="506" t="s">
        <v>1512</v>
      </c>
      <c r="J534" s="506" t="s">
        <v>1513</v>
      </c>
      <c r="K534" s="506" t="s">
        <v>1514</v>
      </c>
      <c r="L534" s="507">
        <v>330.58</v>
      </c>
      <c r="M534" s="507">
        <v>330.58</v>
      </c>
      <c r="N534" s="506">
        <v>1</v>
      </c>
      <c r="O534" s="573">
        <v>0.5</v>
      </c>
      <c r="P534" s="507"/>
      <c r="Q534" s="527">
        <v>0</v>
      </c>
      <c r="R534" s="506"/>
      <c r="S534" s="527">
        <v>0</v>
      </c>
      <c r="T534" s="573"/>
      <c r="U534" s="528">
        <v>0</v>
      </c>
    </row>
    <row r="535" spans="1:21" ht="14.4" customHeight="1" x14ac:dyDescent="0.3">
      <c r="A535" s="505">
        <v>27</v>
      </c>
      <c r="B535" s="506" t="s">
        <v>483</v>
      </c>
      <c r="C535" s="506" t="s">
        <v>491</v>
      </c>
      <c r="D535" s="571" t="s">
        <v>1786</v>
      </c>
      <c r="E535" s="572" t="s">
        <v>497</v>
      </c>
      <c r="F535" s="506" t="s">
        <v>484</v>
      </c>
      <c r="G535" s="506" t="s">
        <v>965</v>
      </c>
      <c r="H535" s="506" t="s">
        <v>457</v>
      </c>
      <c r="I535" s="506" t="s">
        <v>1515</v>
      </c>
      <c r="J535" s="506" t="s">
        <v>1516</v>
      </c>
      <c r="K535" s="506" t="s">
        <v>1517</v>
      </c>
      <c r="L535" s="507">
        <v>311.12</v>
      </c>
      <c r="M535" s="507">
        <v>2177.84</v>
      </c>
      <c r="N535" s="506">
        <v>7</v>
      </c>
      <c r="O535" s="573">
        <v>4.5</v>
      </c>
      <c r="P535" s="507">
        <v>1244.48</v>
      </c>
      <c r="Q535" s="527">
        <v>0.5714285714285714</v>
      </c>
      <c r="R535" s="506">
        <v>4</v>
      </c>
      <c r="S535" s="527">
        <v>0.5714285714285714</v>
      </c>
      <c r="T535" s="573">
        <v>2</v>
      </c>
      <c r="U535" s="528">
        <v>0.44444444444444442</v>
      </c>
    </row>
    <row r="536" spans="1:21" ht="14.4" customHeight="1" x14ac:dyDescent="0.3">
      <c r="A536" s="505">
        <v>27</v>
      </c>
      <c r="B536" s="506" t="s">
        <v>483</v>
      </c>
      <c r="C536" s="506" t="s">
        <v>491</v>
      </c>
      <c r="D536" s="571" t="s">
        <v>1786</v>
      </c>
      <c r="E536" s="572" t="s">
        <v>497</v>
      </c>
      <c r="F536" s="506" t="s">
        <v>484</v>
      </c>
      <c r="G536" s="506" t="s">
        <v>965</v>
      </c>
      <c r="H536" s="506" t="s">
        <v>457</v>
      </c>
      <c r="I536" s="506" t="s">
        <v>1518</v>
      </c>
      <c r="J536" s="506" t="s">
        <v>1516</v>
      </c>
      <c r="K536" s="506" t="s">
        <v>1519</v>
      </c>
      <c r="L536" s="507">
        <v>80.94</v>
      </c>
      <c r="M536" s="507">
        <v>485.64</v>
      </c>
      <c r="N536" s="506">
        <v>6</v>
      </c>
      <c r="O536" s="573">
        <v>1</v>
      </c>
      <c r="P536" s="507"/>
      <c r="Q536" s="527">
        <v>0</v>
      </c>
      <c r="R536" s="506"/>
      <c r="S536" s="527">
        <v>0</v>
      </c>
      <c r="T536" s="573"/>
      <c r="U536" s="528">
        <v>0</v>
      </c>
    </row>
    <row r="537" spans="1:21" ht="14.4" customHeight="1" x14ac:dyDescent="0.3">
      <c r="A537" s="505">
        <v>27</v>
      </c>
      <c r="B537" s="506" t="s">
        <v>483</v>
      </c>
      <c r="C537" s="506" t="s">
        <v>491</v>
      </c>
      <c r="D537" s="571" t="s">
        <v>1786</v>
      </c>
      <c r="E537" s="572" t="s">
        <v>497</v>
      </c>
      <c r="F537" s="506" t="s">
        <v>484</v>
      </c>
      <c r="G537" s="506" t="s">
        <v>965</v>
      </c>
      <c r="H537" s="506" t="s">
        <v>457</v>
      </c>
      <c r="I537" s="506" t="s">
        <v>1520</v>
      </c>
      <c r="J537" s="506" t="s">
        <v>1516</v>
      </c>
      <c r="K537" s="506" t="s">
        <v>968</v>
      </c>
      <c r="L537" s="507">
        <v>96.8</v>
      </c>
      <c r="M537" s="507">
        <v>677.6</v>
      </c>
      <c r="N537" s="506">
        <v>7</v>
      </c>
      <c r="O537" s="573">
        <v>2</v>
      </c>
      <c r="P537" s="507">
        <v>193.6</v>
      </c>
      <c r="Q537" s="527">
        <v>0.2857142857142857</v>
      </c>
      <c r="R537" s="506">
        <v>2</v>
      </c>
      <c r="S537" s="527">
        <v>0.2857142857142857</v>
      </c>
      <c r="T537" s="573">
        <v>0.5</v>
      </c>
      <c r="U537" s="528">
        <v>0.25</v>
      </c>
    </row>
    <row r="538" spans="1:21" ht="14.4" customHeight="1" x14ac:dyDescent="0.3">
      <c r="A538" s="505">
        <v>27</v>
      </c>
      <c r="B538" s="506" t="s">
        <v>483</v>
      </c>
      <c r="C538" s="506" t="s">
        <v>491</v>
      </c>
      <c r="D538" s="571" t="s">
        <v>1786</v>
      </c>
      <c r="E538" s="572" t="s">
        <v>497</v>
      </c>
      <c r="F538" s="506" t="s">
        <v>484</v>
      </c>
      <c r="G538" s="506" t="s">
        <v>965</v>
      </c>
      <c r="H538" s="506" t="s">
        <v>457</v>
      </c>
      <c r="I538" s="506" t="s">
        <v>1521</v>
      </c>
      <c r="J538" s="506" t="s">
        <v>1522</v>
      </c>
      <c r="K538" s="506" t="s">
        <v>1519</v>
      </c>
      <c r="L538" s="507">
        <v>171.09</v>
      </c>
      <c r="M538" s="507">
        <v>342.18</v>
      </c>
      <c r="N538" s="506">
        <v>2</v>
      </c>
      <c r="O538" s="573">
        <v>0.5</v>
      </c>
      <c r="P538" s="507">
        <v>342.18</v>
      </c>
      <c r="Q538" s="527">
        <v>1</v>
      </c>
      <c r="R538" s="506">
        <v>2</v>
      </c>
      <c r="S538" s="527">
        <v>1</v>
      </c>
      <c r="T538" s="573">
        <v>0.5</v>
      </c>
      <c r="U538" s="528">
        <v>1</v>
      </c>
    </row>
    <row r="539" spans="1:21" ht="14.4" customHeight="1" x14ac:dyDescent="0.3">
      <c r="A539" s="505">
        <v>27</v>
      </c>
      <c r="B539" s="506" t="s">
        <v>483</v>
      </c>
      <c r="C539" s="506" t="s">
        <v>491</v>
      </c>
      <c r="D539" s="571" t="s">
        <v>1786</v>
      </c>
      <c r="E539" s="572" t="s">
        <v>497</v>
      </c>
      <c r="F539" s="506" t="s">
        <v>484</v>
      </c>
      <c r="G539" s="506" t="s">
        <v>1523</v>
      </c>
      <c r="H539" s="506" t="s">
        <v>457</v>
      </c>
      <c r="I539" s="506" t="s">
        <v>1524</v>
      </c>
      <c r="J539" s="506" t="s">
        <v>1525</v>
      </c>
      <c r="K539" s="506" t="s">
        <v>1526</v>
      </c>
      <c r="L539" s="507">
        <v>29.67</v>
      </c>
      <c r="M539" s="507">
        <v>118.68</v>
      </c>
      <c r="N539" s="506">
        <v>4</v>
      </c>
      <c r="O539" s="573">
        <v>0.5</v>
      </c>
      <c r="P539" s="507">
        <v>118.68</v>
      </c>
      <c r="Q539" s="527">
        <v>1</v>
      </c>
      <c r="R539" s="506">
        <v>4</v>
      </c>
      <c r="S539" s="527">
        <v>1</v>
      </c>
      <c r="T539" s="573">
        <v>0.5</v>
      </c>
      <c r="U539" s="528">
        <v>1</v>
      </c>
    </row>
    <row r="540" spans="1:21" ht="14.4" customHeight="1" x14ac:dyDescent="0.3">
      <c r="A540" s="505">
        <v>27</v>
      </c>
      <c r="B540" s="506" t="s">
        <v>483</v>
      </c>
      <c r="C540" s="506" t="s">
        <v>491</v>
      </c>
      <c r="D540" s="571" t="s">
        <v>1786</v>
      </c>
      <c r="E540" s="572" t="s">
        <v>497</v>
      </c>
      <c r="F540" s="506" t="s">
        <v>484</v>
      </c>
      <c r="G540" s="506" t="s">
        <v>1527</v>
      </c>
      <c r="H540" s="506" t="s">
        <v>457</v>
      </c>
      <c r="I540" s="506" t="s">
        <v>1528</v>
      </c>
      <c r="J540" s="506" t="s">
        <v>1529</v>
      </c>
      <c r="K540" s="506" t="s">
        <v>695</v>
      </c>
      <c r="L540" s="507">
        <v>122.73</v>
      </c>
      <c r="M540" s="507">
        <v>490.92</v>
      </c>
      <c r="N540" s="506">
        <v>4</v>
      </c>
      <c r="O540" s="573">
        <v>0.5</v>
      </c>
      <c r="P540" s="507">
        <v>490.92</v>
      </c>
      <c r="Q540" s="527">
        <v>1</v>
      </c>
      <c r="R540" s="506">
        <v>4</v>
      </c>
      <c r="S540" s="527">
        <v>1</v>
      </c>
      <c r="T540" s="573">
        <v>0.5</v>
      </c>
      <c r="U540" s="528">
        <v>1</v>
      </c>
    </row>
    <row r="541" spans="1:21" ht="14.4" customHeight="1" x14ac:dyDescent="0.3">
      <c r="A541" s="505">
        <v>27</v>
      </c>
      <c r="B541" s="506" t="s">
        <v>483</v>
      </c>
      <c r="C541" s="506" t="s">
        <v>491</v>
      </c>
      <c r="D541" s="571" t="s">
        <v>1786</v>
      </c>
      <c r="E541" s="572" t="s">
        <v>497</v>
      </c>
      <c r="F541" s="506" t="s">
        <v>484</v>
      </c>
      <c r="G541" s="506" t="s">
        <v>1530</v>
      </c>
      <c r="H541" s="506" t="s">
        <v>457</v>
      </c>
      <c r="I541" s="506" t="s">
        <v>1531</v>
      </c>
      <c r="J541" s="506" t="s">
        <v>1532</v>
      </c>
      <c r="K541" s="506" t="s">
        <v>1533</v>
      </c>
      <c r="L541" s="507">
        <v>77.13</v>
      </c>
      <c r="M541" s="507">
        <v>77.13</v>
      </c>
      <c r="N541" s="506">
        <v>1</v>
      </c>
      <c r="O541" s="573">
        <v>0.5</v>
      </c>
      <c r="P541" s="507"/>
      <c r="Q541" s="527">
        <v>0</v>
      </c>
      <c r="R541" s="506"/>
      <c r="S541" s="527">
        <v>0</v>
      </c>
      <c r="T541" s="573"/>
      <c r="U541" s="528">
        <v>0</v>
      </c>
    </row>
    <row r="542" spans="1:21" ht="14.4" customHeight="1" x14ac:dyDescent="0.3">
      <c r="A542" s="505">
        <v>27</v>
      </c>
      <c r="B542" s="506" t="s">
        <v>483</v>
      </c>
      <c r="C542" s="506" t="s">
        <v>491</v>
      </c>
      <c r="D542" s="571" t="s">
        <v>1786</v>
      </c>
      <c r="E542" s="572" t="s">
        <v>497</v>
      </c>
      <c r="F542" s="506" t="s">
        <v>484</v>
      </c>
      <c r="G542" s="506" t="s">
        <v>545</v>
      </c>
      <c r="H542" s="506" t="s">
        <v>1787</v>
      </c>
      <c r="I542" s="506" t="s">
        <v>546</v>
      </c>
      <c r="J542" s="506" t="s">
        <v>547</v>
      </c>
      <c r="K542" s="506" t="s">
        <v>548</v>
      </c>
      <c r="L542" s="507">
        <v>155.81</v>
      </c>
      <c r="M542" s="507">
        <v>155.81</v>
      </c>
      <c r="N542" s="506">
        <v>1</v>
      </c>
      <c r="O542" s="573">
        <v>0.5</v>
      </c>
      <c r="P542" s="507"/>
      <c r="Q542" s="527">
        <v>0</v>
      </c>
      <c r="R542" s="506"/>
      <c r="S542" s="527">
        <v>0</v>
      </c>
      <c r="T542" s="573"/>
      <c r="U542" s="528">
        <v>0</v>
      </c>
    </row>
    <row r="543" spans="1:21" ht="14.4" customHeight="1" x14ac:dyDescent="0.3">
      <c r="A543" s="505">
        <v>27</v>
      </c>
      <c r="B543" s="506" t="s">
        <v>483</v>
      </c>
      <c r="C543" s="506" t="s">
        <v>491</v>
      </c>
      <c r="D543" s="571" t="s">
        <v>1786</v>
      </c>
      <c r="E543" s="572" t="s">
        <v>497</v>
      </c>
      <c r="F543" s="506" t="s">
        <v>484</v>
      </c>
      <c r="G543" s="506" t="s">
        <v>1076</v>
      </c>
      <c r="H543" s="506" t="s">
        <v>457</v>
      </c>
      <c r="I543" s="506" t="s">
        <v>1077</v>
      </c>
      <c r="J543" s="506" t="s">
        <v>1078</v>
      </c>
      <c r="K543" s="506" t="s">
        <v>1079</v>
      </c>
      <c r="L543" s="507">
        <v>264</v>
      </c>
      <c r="M543" s="507">
        <v>264</v>
      </c>
      <c r="N543" s="506">
        <v>1</v>
      </c>
      <c r="O543" s="573">
        <v>0.5</v>
      </c>
      <c r="P543" s="507"/>
      <c r="Q543" s="527">
        <v>0</v>
      </c>
      <c r="R543" s="506"/>
      <c r="S543" s="527">
        <v>0</v>
      </c>
      <c r="T543" s="573"/>
      <c r="U543" s="528">
        <v>0</v>
      </c>
    </row>
    <row r="544" spans="1:21" ht="14.4" customHeight="1" x14ac:dyDescent="0.3">
      <c r="A544" s="505">
        <v>27</v>
      </c>
      <c r="B544" s="506" t="s">
        <v>483</v>
      </c>
      <c r="C544" s="506" t="s">
        <v>491</v>
      </c>
      <c r="D544" s="571" t="s">
        <v>1786</v>
      </c>
      <c r="E544" s="572" t="s">
        <v>497</v>
      </c>
      <c r="F544" s="506" t="s">
        <v>484</v>
      </c>
      <c r="G544" s="506" t="s">
        <v>1076</v>
      </c>
      <c r="H544" s="506" t="s">
        <v>457</v>
      </c>
      <c r="I544" s="506" t="s">
        <v>1534</v>
      </c>
      <c r="J544" s="506" t="s">
        <v>1535</v>
      </c>
      <c r="K544" s="506" t="s">
        <v>1536</v>
      </c>
      <c r="L544" s="507">
        <v>65.989999999999995</v>
      </c>
      <c r="M544" s="507">
        <v>65.989999999999995</v>
      </c>
      <c r="N544" s="506">
        <v>1</v>
      </c>
      <c r="O544" s="573">
        <v>0.5</v>
      </c>
      <c r="P544" s="507">
        <v>65.989999999999995</v>
      </c>
      <c r="Q544" s="527">
        <v>1</v>
      </c>
      <c r="R544" s="506">
        <v>1</v>
      </c>
      <c r="S544" s="527">
        <v>1</v>
      </c>
      <c r="T544" s="573">
        <v>0.5</v>
      </c>
      <c r="U544" s="528">
        <v>1</v>
      </c>
    </row>
    <row r="545" spans="1:21" ht="14.4" customHeight="1" x14ac:dyDescent="0.3">
      <c r="A545" s="505">
        <v>27</v>
      </c>
      <c r="B545" s="506" t="s">
        <v>483</v>
      </c>
      <c r="C545" s="506" t="s">
        <v>491</v>
      </c>
      <c r="D545" s="571" t="s">
        <v>1786</v>
      </c>
      <c r="E545" s="572" t="s">
        <v>497</v>
      </c>
      <c r="F545" s="506" t="s">
        <v>484</v>
      </c>
      <c r="G545" s="506" t="s">
        <v>977</v>
      </c>
      <c r="H545" s="506" t="s">
        <v>457</v>
      </c>
      <c r="I545" s="506" t="s">
        <v>978</v>
      </c>
      <c r="J545" s="506" t="s">
        <v>979</v>
      </c>
      <c r="K545" s="506" t="s">
        <v>980</v>
      </c>
      <c r="L545" s="507">
        <v>131.32</v>
      </c>
      <c r="M545" s="507">
        <v>2232.4399999999996</v>
      </c>
      <c r="N545" s="506">
        <v>17</v>
      </c>
      <c r="O545" s="573">
        <v>3.5</v>
      </c>
      <c r="P545" s="507">
        <v>1181.8799999999999</v>
      </c>
      <c r="Q545" s="527">
        <v>0.52941176470588236</v>
      </c>
      <c r="R545" s="506">
        <v>9</v>
      </c>
      <c r="S545" s="527">
        <v>0.52941176470588236</v>
      </c>
      <c r="T545" s="573">
        <v>1.5</v>
      </c>
      <c r="U545" s="528">
        <v>0.42857142857142855</v>
      </c>
    </row>
    <row r="546" spans="1:21" ht="14.4" customHeight="1" x14ac:dyDescent="0.3">
      <c r="A546" s="505">
        <v>27</v>
      </c>
      <c r="B546" s="506" t="s">
        <v>483</v>
      </c>
      <c r="C546" s="506" t="s">
        <v>491</v>
      </c>
      <c r="D546" s="571" t="s">
        <v>1786</v>
      </c>
      <c r="E546" s="572" t="s">
        <v>497</v>
      </c>
      <c r="F546" s="506" t="s">
        <v>484</v>
      </c>
      <c r="G546" s="506" t="s">
        <v>977</v>
      </c>
      <c r="H546" s="506" t="s">
        <v>1787</v>
      </c>
      <c r="I546" s="506" t="s">
        <v>981</v>
      </c>
      <c r="J546" s="506" t="s">
        <v>982</v>
      </c>
      <c r="K546" s="506" t="s">
        <v>983</v>
      </c>
      <c r="L546" s="507">
        <v>131.32</v>
      </c>
      <c r="M546" s="507">
        <v>656.59999999999991</v>
      </c>
      <c r="N546" s="506">
        <v>5</v>
      </c>
      <c r="O546" s="573">
        <v>1.5</v>
      </c>
      <c r="P546" s="507"/>
      <c r="Q546" s="527">
        <v>0</v>
      </c>
      <c r="R546" s="506"/>
      <c r="S546" s="527">
        <v>0</v>
      </c>
      <c r="T546" s="573"/>
      <c r="U546" s="528">
        <v>0</v>
      </c>
    </row>
    <row r="547" spans="1:21" ht="14.4" customHeight="1" x14ac:dyDescent="0.3">
      <c r="A547" s="505">
        <v>27</v>
      </c>
      <c r="B547" s="506" t="s">
        <v>483</v>
      </c>
      <c r="C547" s="506" t="s">
        <v>491</v>
      </c>
      <c r="D547" s="571" t="s">
        <v>1786</v>
      </c>
      <c r="E547" s="572" t="s">
        <v>497</v>
      </c>
      <c r="F547" s="506" t="s">
        <v>484</v>
      </c>
      <c r="G547" s="506" t="s">
        <v>1537</v>
      </c>
      <c r="H547" s="506" t="s">
        <v>457</v>
      </c>
      <c r="I547" s="506" t="s">
        <v>1538</v>
      </c>
      <c r="J547" s="506" t="s">
        <v>1539</v>
      </c>
      <c r="K547" s="506" t="s">
        <v>1540</v>
      </c>
      <c r="L547" s="507">
        <v>221.48</v>
      </c>
      <c r="M547" s="507">
        <v>221.48</v>
      </c>
      <c r="N547" s="506">
        <v>1</v>
      </c>
      <c r="O547" s="573">
        <v>0.5</v>
      </c>
      <c r="P547" s="507">
        <v>221.48</v>
      </c>
      <c r="Q547" s="527">
        <v>1</v>
      </c>
      <c r="R547" s="506">
        <v>1</v>
      </c>
      <c r="S547" s="527">
        <v>1</v>
      </c>
      <c r="T547" s="573">
        <v>0.5</v>
      </c>
      <c r="U547" s="528">
        <v>1</v>
      </c>
    </row>
    <row r="548" spans="1:21" ht="14.4" customHeight="1" x14ac:dyDescent="0.3">
      <c r="A548" s="505">
        <v>27</v>
      </c>
      <c r="B548" s="506" t="s">
        <v>483</v>
      </c>
      <c r="C548" s="506" t="s">
        <v>491</v>
      </c>
      <c r="D548" s="571" t="s">
        <v>1786</v>
      </c>
      <c r="E548" s="572" t="s">
        <v>497</v>
      </c>
      <c r="F548" s="506" t="s">
        <v>484</v>
      </c>
      <c r="G548" s="506" t="s">
        <v>1537</v>
      </c>
      <c r="H548" s="506" t="s">
        <v>457</v>
      </c>
      <c r="I548" s="506" t="s">
        <v>1541</v>
      </c>
      <c r="J548" s="506" t="s">
        <v>1542</v>
      </c>
      <c r="K548" s="506" t="s">
        <v>1543</v>
      </c>
      <c r="L548" s="507">
        <v>36.909999999999997</v>
      </c>
      <c r="M548" s="507">
        <v>110.72999999999999</v>
      </c>
      <c r="N548" s="506">
        <v>3</v>
      </c>
      <c r="O548" s="573">
        <v>1</v>
      </c>
      <c r="P548" s="507"/>
      <c r="Q548" s="527">
        <v>0</v>
      </c>
      <c r="R548" s="506"/>
      <c r="S548" s="527">
        <v>0</v>
      </c>
      <c r="T548" s="573"/>
      <c r="U548" s="528">
        <v>0</v>
      </c>
    </row>
    <row r="549" spans="1:21" ht="14.4" customHeight="1" x14ac:dyDescent="0.3">
      <c r="A549" s="505">
        <v>27</v>
      </c>
      <c r="B549" s="506" t="s">
        <v>483</v>
      </c>
      <c r="C549" s="506" t="s">
        <v>491</v>
      </c>
      <c r="D549" s="571" t="s">
        <v>1786</v>
      </c>
      <c r="E549" s="572" t="s">
        <v>497</v>
      </c>
      <c r="F549" s="506" t="s">
        <v>484</v>
      </c>
      <c r="G549" s="506" t="s">
        <v>1537</v>
      </c>
      <c r="H549" s="506" t="s">
        <v>457</v>
      </c>
      <c r="I549" s="506" t="s">
        <v>1544</v>
      </c>
      <c r="J549" s="506" t="s">
        <v>1539</v>
      </c>
      <c r="K549" s="506" t="s">
        <v>1543</v>
      </c>
      <c r="L549" s="507">
        <v>36.909999999999997</v>
      </c>
      <c r="M549" s="507">
        <v>73.819999999999993</v>
      </c>
      <c r="N549" s="506">
        <v>2</v>
      </c>
      <c r="O549" s="573">
        <v>0.5</v>
      </c>
      <c r="P549" s="507">
        <v>73.819999999999993</v>
      </c>
      <c r="Q549" s="527">
        <v>1</v>
      </c>
      <c r="R549" s="506">
        <v>2</v>
      </c>
      <c r="S549" s="527">
        <v>1</v>
      </c>
      <c r="T549" s="573">
        <v>0.5</v>
      </c>
      <c r="U549" s="528">
        <v>1</v>
      </c>
    </row>
    <row r="550" spans="1:21" ht="14.4" customHeight="1" x14ac:dyDescent="0.3">
      <c r="A550" s="505">
        <v>27</v>
      </c>
      <c r="B550" s="506" t="s">
        <v>483</v>
      </c>
      <c r="C550" s="506" t="s">
        <v>491</v>
      </c>
      <c r="D550" s="571" t="s">
        <v>1786</v>
      </c>
      <c r="E550" s="572" t="s">
        <v>497</v>
      </c>
      <c r="F550" s="506" t="s">
        <v>484</v>
      </c>
      <c r="G550" s="506" t="s">
        <v>984</v>
      </c>
      <c r="H550" s="506" t="s">
        <v>457</v>
      </c>
      <c r="I550" s="506" t="s">
        <v>985</v>
      </c>
      <c r="J550" s="506" t="s">
        <v>986</v>
      </c>
      <c r="K550" s="506" t="s">
        <v>987</v>
      </c>
      <c r="L550" s="507">
        <v>124.3</v>
      </c>
      <c r="M550" s="507">
        <v>248.6</v>
      </c>
      <c r="N550" s="506">
        <v>2</v>
      </c>
      <c r="O550" s="573">
        <v>0.5</v>
      </c>
      <c r="P550" s="507">
        <v>248.6</v>
      </c>
      <c r="Q550" s="527">
        <v>1</v>
      </c>
      <c r="R550" s="506">
        <v>2</v>
      </c>
      <c r="S550" s="527">
        <v>1</v>
      </c>
      <c r="T550" s="573">
        <v>0.5</v>
      </c>
      <c r="U550" s="528">
        <v>1</v>
      </c>
    </row>
    <row r="551" spans="1:21" ht="14.4" customHeight="1" x14ac:dyDescent="0.3">
      <c r="A551" s="505">
        <v>27</v>
      </c>
      <c r="B551" s="506" t="s">
        <v>483</v>
      </c>
      <c r="C551" s="506" t="s">
        <v>491</v>
      </c>
      <c r="D551" s="571" t="s">
        <v>1786</v>
      </c>
      <c r="E551" s="572" t="s">
        <v>497</v>
      </c>
      <c r="F551" s="506" t="s">
        <v>484</v>
      </c>
      <c r="G551" s="506" t="s">
        <v>984</v>
      </c>
      <c r="H551" s="506" t="s">
        <v>457</v>
      </c>
      <c r="I551" s="506" t="s">
        <v>1545</v>
      </c>
      <c r="J551" s="506" t="s">
        <v>986</v>
      </c>
      <c r="K551" s="506" t="s">
        <v>1546</v>
      </c>
      <c r="L551" s="507">
        <v>166.27</v>
      </c>
      <c r="M551" s="507">
        <v>997.62000000000012</v>
      </c>
      <c r="N551" s="506">
        <v>6</v>
      </c>
      <c r="O551" s="573">
        <v>1</v>
      </c>
      <c r="P551" s="507"/>
      <c r="Q551" s="527">
        <v>0</v>
      </c>
      <c r="R551" s="506"/>
      <c r="S551" s="527">
        <v>0</v>
      </c>
      <c r="T551" s="573"/>
      <c r="U551" s="528">
        <v>0</v>
      </c>
    </row>
    <row r="552" spans="1:21" ht="14.4" customHeight="1" x14ac:dyDescent="0.3">
      <c r="A552" s="505">
        <v>27</v>
      </c>
      <c r="B552" s="506" t="s">
        <v>483</v>
      </c>
      <c r="C552" s="506" t="s">
        <v>491</v>
      </c>
      <c r="D552" s="571" t="s">
        <v>1786</v>
      </c>
      <c r="E552" s="572" t="s">
        <v>497</v>
      </c>
      <c r="F552" s="506" t="s">
        <v>484</v>
      </c>
      <c r="G552" s="506" t="s">
        <v>1547</v>
      </c>
      <c r="H552" s="506" t="s">
        <v>1787</v>
      </c>
      <c r="I552" s="506" t="s">
        <v>1548</v>
      </c>
      <c r="J552" s="506" t="s">
        <v>1549</v>
      </c>
      <c r="K552" s="506" t="s">
        <v>1550</v>
      </c>
      <c r="L552" s="507">
        <v>729.09</v>
      </c>
      <c r="M552" s="507">
        <v>729.09</v>
      </c>
      <c r="N552" s="506">
        <v>1</v>
      </c>
      <c r="O552" s="573">
        <v>0.5</v>
      </c>
      <c r="P552" s="507">
        <v>729.09</v>
      </c>
      <c r="Q552" s="527">
        <v>1</v>
      </c>
      <c r="R552" s="506">
        <v>1</v>
      </c>
      <c r="S552" s="527">
        <v>1</v>
      </c>
      <c r="T552" s="573">
        <v>0.5</v>
      </c>
      <c r="U552" s="528">
        <v>1</v>
      </c>
    </row>
    <row r="553" spans="1:21" ht="14.4" customHeight="1" x14ac:dyDescent="0.3">
      <c r="A553" s="505">
        <v>27</v>
      </c>
      <c r="B553" s="506" t="s">
        <v>483</v>
      </c>
      <c r="C553" s="506" t="s">
        <v>491</v>
      </c>
      <c r="D553" s="571" t="s">
        <v>1786</v>
      </c>
      <c r="E553" s="572" t="s">
        <v>497</v>
      </c>
      <c r="F553" s="506" t="s">
        <v>484</v>
      </c>
      <c r="G553" s="506" t="s">
        <v>1551</v>
      </c>
      <c r="H553" s="506" t="s">
        <v>1787</v>
      </c>
      <c r="I553" s="506" t="s">
        <v>1552</v>
      </c>
      <c r="J553" s="506" t="s">
        <v>1553</v>
      </c>
      <c r="K553" s="506" t="s">
        <v>790</v>
      </c>
      <c r="L553" s="507">
        <v>0</v>
      </c>
      <c r="M553" s="507">
        <v>0</v>
      </c>
      <c r="N553" s="506">
        <v>1</v>
      </c>
      <c r="O553" s="573">
        <v>0.5</v>
      </c>
      <c r="P553" s="507"/>
      <c r="Q553" s="527"/>
      <c r="R553" s="506"/>
      <c r="S553" s="527">
        <v>0</v>
      </c>
      <c r="T553" s="573"/>
      <c r="U553" s="528">
        <v>0</v>
      </c>
    </row>
    <row r="554" spans="1:21" ht="14.4" customHeight="1" x14ac:dyDescent="0.3">
      <c r="A554" s="505">
        <v>27</v>
      </c>
      <c r="B554" s="506" t="s">
        <v>483</v>
      </c>
      <c r="C554" s="506" t="s">
        <v>491</v>
      </c>
      <c r="D554" s="571" t="s">
        <v>1786</v>
      </c>
      <c r="E554" s="572" t="s">
        <v>497</v>
      </c>
      <c r="F554" s="506" t="s">
        <v>484</v>
      </c>
      <c r="G554" s="506" t="s">
        <v>680</v>
      </c>
      <c r="H554" s="506" t="s">
        <v>1787</v>
      </c>
      <c r="I554" s="506" t="s">
        <v>681</v>
      </c>
      <c r="J554" s="506" t="s">
        <v>682</v>
      </c>
      <c r="K554" s="506" t="s">
        <v>683</v>
      </c>
      <c r="L554" s="507">
        <v>184.74</v>
      </c>
      <c r="M554" s="507">
        <v>1108.44</v>
      </c>
      <c r="N554" s="506">
        <v>6</v>
      </c>
      <c r="O554" s="573">
        <v>3.5</v>
      </c>
      <c r="P554" s="507">
        <v>554.22</v>
      </c>
      <c r="Q554" s="527">
        <v>0.5</v>
      </c>
      <c r="R554" s="506">
        <v>3</v>
      </c>
      <c r="S554" s="527">
        <v>0.5</v>
      </c>
      <c r="T554" s="573">
        <v>2</v>
      </c>
      <c r="U554" s="528">
        <v>0.5714285714285714</v>
      </c>
    </row>
    <row r="555" spans="1:21" ht="14.4" customHeight="1" x14ac:dyDescent="0.3">
      <c r="A555" s="505">
        <v>27</v>
      </c>
      <c r="B555" s="506" t="s">
        <v>483</v>
      </c>
      <c r="C555" s="506" t="s">
        <v>491</v>
      </c>
      <c r="D555" s="571" t="s">
        <v>1786</v>
      </c>
      <c r="E555" s="572" t="s">
        <v>497</v>
      </c>
      <c r="F555" s="506" t="s">
        <v>484</v>
      </c>
      <c r="G555" s="506" t="s">
        <v>680</v>
      </c>
      <c r="H555" s="506" t="s">
        <v>1787</v>
      </c>
      <c r="I555" s="506" t="s">
        <v>1554</v>
      </c>
      <c r="J555" s="506" t="s">
        <v>1555</v>
      </c>
      <c r="K555" s="506" t="s">
        <v>1556</v>
      </c>
      <c r="L555" s="507">
        <v>120.61</v>
      </c>
      <c r="M555" s="507">
        <v>241.22</v>
      </c>
      <c r="N555" s="506">
        <v>2</v>
      </c>
      <c r="O555" s="573">
        <v>0.5</v>
      </c>
      <c r="P555" s="507"/>
      <c r="Q555" s="527">
        <v>0</v>
      </c>
      <c r="R555" s="506"/>
      <c r="S555" s="527">
        <v>0</v>
      </c>
      <c r="T555" s="573"/>
      <c r="U555" s="528">
        <v>0</v>
      </c>
    </row>
    <row r="556" spans="1:21" ht="14.4" customHeight="1" x14ac:dyDescent="0.3">
      <c r="A556" s="505">
        <v>27</v>
      </c>
      <c r="B556" s="506" t="s">
        <v>483</v>
      </c>
      <c r="C556" s="506" t="s">
        <v>491</v>
      </c>
      <c r="D556" s="571" t="s">
        <v>1786</v>
      </c>
      <c r="E556" s="572" t="s">
        <v>497</v>
      </c>
      <c r="F556" s="506" t="s">
        <v>484</v>
      </c>
      <c r="G556" s="506" t="s">
        <v>1080</v>
      </c>
      <c r="H556" s="506" t="s">
        <v>1787</v>
      </c>
      <c r="I556" s="506" t="s">
        <v>1557</v>
      </c>
      <c r="J556" s="506" t="s">
        <v>1082</v>
      </c>
      <c r="K556" s="506" t="s">
        <v>1558</v>
      </c>
      <c r="L556" s="507">
        <v>0</v>
      </c>
      <c r="M556" s="507">
        <v>0</v>
      </c>
      <c r="N556" s="506">
        <v>10</v>
      </c>
      <c r="O556" s="573">
        <v>5</v>
      </c>
      <c r="P556" s="507">
        <v>0</v>
      </c>
      <c r="Q556" s="527"/>
      <c r="R556" s="506">
        <v>3</v>
      </c>
      <c r="S556" s="527">
        <v>0.3</v>
      </c>
      <c r="T556" s="573">
        <v>2</v>
      </c>
      <c r="U556" s="528">
        <v>0.4</v>
      </c>
    </row>
    <row r="557" spans="1:21" ht="14.4" customHeight="1" x14ac:dyDescent="0.3">
      <c r="A557" s="505">
        <v>27</v>
      </c>
      <c r="B557" s="506" t="s">
        <v>483</v>
      </c>
      <c r="C557" s="506" t="s">
        <v>491</v>
      </c>
      <c r="D557" s="571" t="s">
        <v>1786</v>
      </c>
      <c r="E557" s="572" t="s">
        <v>497</v>
      </c>
      <c r="F557" s="506" t="s">
        <v>484</v>
      </c>
      <c r="G557" s="506" t="s">
        <v>1080</v>
      </c>
      <c r="H557" s="506" t="s">
        <v>457</v>
      </c>
      <c r="I557" s="506" t="s">
        <v>1559</v>
      </c>
      <c r="J557" s="506" t="s">
        <v>1560</v>
      </c>
      <c r="K557" s="506" t="s">
        <v>713</v>
      </c>
      <c r="L557" s="507">
        <v>0</v>
      </c>
      <c r="M557" s="507">
        <v>0</v>
      </c>
      <c r="N557" s="506">
        <v>1</v>
      </c>
      <c r="O557" s="573">
        <v>0.5</v>
      </c>
      <c r="P557" s="507"/>
      <c r="Q557" s="527"/>
      <c r="R557" s="506"/>
      <c r="S557" s="527">
        <v>0</v>
      </c>
      <c r="T557" s="573"/>
      <c r="U557" s="528">
        <v>0</v>
      </c>
    </row>
    <row r="558" spans="1:21" ht="14.4" customHeight="1" x14ac:dyDescent="0.3">
      <c r="A558" s="505">
        <v>27</v>
      </c>
      <c r="B558" s="506" t="s">
        <v>483</v>
      </c>
      <c r="C558" s="506" t="s">
        <v>491</v>
      </c>
      <c r="D558" s="571" t="s">
        <v>1786</v>
      </c>
      <c r="E558" s="572" t="s">
        <v>497</v>
      </c>
      <c r="F558" s="506" t="s">
        <v>484</v>
      </c>
      <c r="G558" s="506" t="s">
        <v>1561</v>
      </c>
      <c r="H558" s="506" t="s">
        <v>457</v>
      </c>
      <c r="I558" s="506" t="s">
        <v>1562</v>
      </c>
      <c r="J558" s="506" t="s">
        <v>1563</v>
      </c>
      <c r="K558" s="506" t="s">
        <v>1564</v>
      </c>
      <c r="L558" s="507">
        <v>32.130000000000003</v>
      </c>
      <c r="M558" s="507">
        <v>32.130000000000003</v>
      </c>
      <c r="N558" s="506">
        <v>1</v>
      </c>
      <c r="O558" s="573">
        <v>0.5</v>
      </c>
      <c r="P558" s="507"/>
      <c r="Q558" s="527">
        <v>0</v>
      </c>
      <c r="R558" s="506"/>
      <c r="S558" s="527">
        <v>0</v>
      </c>
      <c r="T558" s="573"/>
      <c r="U558" s="528">
        <v>0</v>
      </c>
    </row>
    <row r="559" spans="1:21" ht="14.4" customHeight="1" x14ac:dyDescent="0.3">
      <c r="A559" s="505">
        <v>27</v>
      </c>
      <c r="B559" s="506" t="s">
        <v>483</v>
      </c>
      <c r="C559" s="506" t="s">
        <v>491</v>
      </c>
      <c r="D559" s="571" t="s">
        <v>1786</v>
      </c>
      <c r="E559" s="572" t="s">
        <v>497</v>
      </c>
      <c r="F559" s="506" t="s">
        <v>484</v>
      </c>
      <c r="G559" s="506" t="s">
        <v>988</v>
      </c>
      <c r="H559" s="506" t="s">
        <v>1787</v>
      </c>
      <c r="I559" s="506" t="s">
        <v>1565</v>
      </c>
      <c r="J559" s="506" t="s">
        <v>990</v>
      </c>
      <c r="K559" s="506" t="s">
        <v>1566</v>
      </c>
      <c r="L559" s="507">
        <v>5339.52</v>
      </c>
      <c r="M559" s="507">
        <v>37376.639999999999</v>
      </c>
      <c r="N559" s="506">
        <v>7</v>
      </c>
      <c r="O559" s="573">
        <v>3.5</v>
      </c>
      <c r="P559" s="507">
        <v>21358.080000000002</v>
      </c>
      <c r="Q559" s="527">
        <v>0.57142857142857151</v>
      </c>
      <c r="R559" s="506">
        <v>4</v>
      </c>
      <c r="S559" s="527">
        <v>0.5714285714285714</v>
      </c>
      <c r="T559" s="573">
        <v>2</v>
      </c>
      <c r="U559" s="528">
        <v>0.5714285714285714</v>
      </c>
    </row>
    <row r="560" spans="1:21" ht="14.4" customHeight="1" x14ac:dyDescent="0.3">
      <c r="A560" s="505">
        <v>27</v>
      </c>
      <c r="B560" s="506" t="s">
        <v>483</v>
      </c>
      <c r="C560" s="506" t="s">
        <v>491</v>
      </c>
      <c r="D560" s="571" t="s">
        <v>1786</v>
      </c>
      <c r="E560" s="572" t="s">
        <v>497</v>
      </c>
      <c r="F560" s="506" t="s">
        <v>484</v>
      </c>
      <c r="G560" s="506" t="s">
        <v>988</v>
      </c>
      <c r="H560" s="506" t="s">
        <v>1787</v>
      </c>
      <c r="I560" s="506" t="s">
        <v>989</v>
      </c>
      <c r="J560" s="506" t="s">
        <v>990</v>
      </c>
      <c r="K560" s="506" t="s">
        <v>991</v>
      </c>
      <c r="L560" s="507">
        <v>1906.97</v>
      </c>
      <c r="M560" s="507">
        <v>1906.97</v>
      </c>
      <c r="N560" s="506">
        <v>1</v>
      </c>
      <c r="O560" s="573">
        <v>1</v>
      </c>
      <c r="P560" s="507">
        <v>1906.97</v>
      </c>
      <c r="Q560" s="527">
        <v>1</v>
      </c>
      <c r="R560" s="506">
        <v>1</v>
      </c>
      <c r="S560" s="527">
        <v>1</v>
      </c>
      <c r="T560" s="573">
        <v>1</v>
      </c>
      <c r="U560" s="528">
        <v>1</v>
      </c>
    </row>
    <row r="561" spans="1:21" ht="14.4" customHeight="1" x14ac:dyDescent="0.3">
      <c r="A561" s="505">
        <v>27</v>
      </c>
      <c r="B561" s="506" t="s">
        <v>483</v>
      </c>
      <c r="C561" s="506" t="s">
        <v>491</v>
      </c>
      <c r="D561" s="571" t="s">
        <v>1786</v>
      </c>
      <c r="E561" s="572" t="s">
        <v>497</v>
      </c>
      <c r="F561" s="506" t="s">
        <v>484</v>
      </c>
      <c r="G561" s="506" t="s">
        <v>988</v>
      </c>
      <c r="H561" s="506" t="s">
        <v>1787</v>
      </c>
      <c r="I561" s="506" t="s">
        <v>992</v>
      </c>
      <c r="J561" s="506" t="s">
        <v>990</v>
      </c>
      <c r="K561" s="506" t="s">
        <v>993</v>
      </c>
      <c r="L561" s="507">
        <v>2669.75</v>
      </c>
      <c r="M561" s="507">
        <v>8009.25</v>
      </c>
      <c r="N561" s="506">
        <v>3</v>
      </c>
      <c r="O561" s="573">
        <v>2.5</v>
      </c>
      <c r="P561" s="507">
        <v>8009.25</v>
      </c>
      <c r="Q561" s="527">
        <v>1</v>
      </c>
      <c r="R561" s="506">
        <v>3</v>
      </c>
      <c r="S561" s="527">
        <v>1</v>
      </c>
      <c r="T561" s="573">
        <v>2.5</v>
      </c>
      <c r="U561" s="528">
        <v>1</v>
      </c>
    </row>
    <row r="562" spans="1:21" ht="14.4" customHeight="1" x14ac:dyDescent="0.3">
      <c r="A562" s="505">
        <v>27</v>
      </c>
      <c r="B562" s="506" t="s">
        <v>483</v>
      </c>
      <c r="C562" s="506" t="s">
        <v>491</v>
      </c>
      <c r="D562" s="571" t="s">
        <v>1786</v>
      </c>
      <c r="E562" s="572" t="s">
        <v>497</v>
      </c>
      <c r="F562" s="506" t="s">
        <v>484</v>
      </c>
      <c r="G562" s="506" t="s">
        <v>1567</v>
      </c>
      <c r="H562" s="506" t="s">
        <v>457</v>
      </c>
      <c r="I562" s="506" t="s">
        <v>1568</v>
      </c>
      <c r="J562" s="506" t="s">
        <v>1569</v>
      </c>
      <c r="K562" s="506" t="s">
        <v>1570</v>
      </c>
      <c r="L562" s="507">
        <v>1546.98</v>
      </c>
      <c r="M562" s="507">
        <v>1546.98</v>
      </c>
      <c r="N562" s="506">
        <v>1</v>
      </c>
      <c r="O562" s="573">
        <v>1</v>
      </c>
      <c r="P562" s="507">
        <v>1546.98</v>
      </c>
      <c r="Q562" s="527">
        <v>1</v>
      </c>
      <c r="R562" s="506">
        <v>1</v>
      </c>
      <c r="S562" s="527">
        <v>1</v>
      </c>
      <c r="T562" s="573">
        <v>1</v>
      </c>
      <c r="U562" s="528">
        <v>1</v>
      </c>
    </row>
    <row r="563" spans="1:21" ht="14.4" customHeight="1" x14ac:dyDescent="0.3">
      <c r="A563" s="505">
        <v>27</v>
      </c>
      <c r="B563" s="506" t="s">
        <v>483</v>
      </c>
      <c r="C563" s="506" t="s">
        <v>491</v>
      </c>
      <c r="D563" s="571" t="s">
        <v>1786</v>
      </c>
      <c r="E563" s="572" t="s">
        <v>497</v>
      </c>
      <c r="F563" s="506" t="s">
        <v>484</v>
      </c>
      <c r="G563" s="506" t="s">
        <v>513</v>
      </c>
      <c r="H563" s="506" t="s">
        <v>1787</v>
      </c>
      <c r="I563" s="506" t="s">
        <v>521</v>
      </c>
      <c r="J563" s="506" t="s">
        <v>515</v>
      </c>
      <c r="K563" s="506" t="s">
        <v>522</v>
      </c>
      <c r="L563" s="507">
        <v>544.38</v>
      </c>
      <c r="M563" s="507">
        <v>1088.76</v>
      </c>
      <c r="N563" s="506">
        <v>2</v>
      </c>
      <c r="O563" s="573">
        <v>1.5</v>
      </c>
      <c r="P563" s="507">
        <v>544.38</v>
      </c>
      <c r="Q563" s="527">
        <v>0.5</v>
      </c>
      <c r="R563" s="506">
        <v>1</v>
      </c>
      <c r="S563" s="527">
        <v>0.5</v>
      </c>
      <c r="T563" s="573">
        <v>0.5</v>
      </c>
      <c r="U563" s="528">
        <v>0.33333333333333331</v>
      </c>
    </row>
    <row r="564" spans="1:21" ht="14.4" customHeight="1" x14ac:dyDescent="0.3">
      <c r="A564" s="505">
        <v>27</v>
      </c>
      <c r="B564" s="506" t="s">
        <v>483</v>
      </c>
      <c r="C564" s="506" t="s">
        <v>491</v>
      </c>
      <c r="D564" s="571" t="s">
        <v>1786</v>
      </c>
      <c r="E564" s="572" t="s">
        <v>497</v>
      </c>
      <c r="F564" s="506" t="s">
        <v>484</v>
      </c>
      <c r="G564" s="506" t="s">
        <v>513</v>
      </c>
      <c r="H564" s="506" t="s">
        <v>1787</v>
      </c>
      <c r="I564" s="506" t="s">
        <v>514</v>
      </c>
      <c r="J564" s="506" t="s">
        <v>515</v>
      </c>
      <c r="K564" s="506" t="s">
        <v>516</v>
      </c>
      <c r="L564" s="507">
        <v>327.49</v>
      </c>
      <c r="M564" s="507">
        <v>327.49</v>
      </c>
      <c r="N564" s="506">
        <v>1</v>
      </c>
      <c r="O564" s="573">
        <v>0.5</v>
      </c>
      <c r="P564" s="507"/>
      <c r="Q564" s="527">
        <v>0</v>
      </c>
      <c r="R564" s="506"/>
      <c r="S564" s="527">
        <v>0</v>
      </c>
      <c r="T564" s="573"/>
      <c r="U564" s="528">
        <v>0</v>
      </c>
    </row>
    <row r="565" spans="1:21" ht="14.4" customHeight="1" x14ac:dyDescent="0.3">
      <c r="A565" s="505">
        <v>27</v>
      </c>
      <c r="B565" s="506" t="s">
        <v>483</v>
      </c>
      <c r="C565" s="506" t="s">
        <v>491</v>
      </c>
      <c r="D565" s="571" t="s">
        <v>1786</v>
      </c>
      <c r="E565" s="572" t="s">
        <v>497</v>
      </c>
      <c r="F565" s="506" t="s">
        <v>484</v>
      </c>
      <c r="G565" s="506" t="s">
        <v>513</v>
      </c>
      <c r="H565" s="506" t="s">
        <v>457</v>
      </c>
      <c r="I565" s="506" t="s">
        <v>1571</v>
      </c>
      <c r="J565" s="506" t="s">
        <v>999</v>
      </c>
      <c r="K565" s="506" t="s">
        <v>1572</v>
      </c>
      <c r="L565" s="507">
        <v>327.49</v>
      </c>
      <c r="M565" s="507">
        <v>1637.45</v>
      </c>
      <c r="N565" s="506">
        <v>5</v>
      </c>
      <c r="O565" s="573">
        <v>3</v>
      </c>
      <c r="P565" s="507">
        <v>654.98</v>
      </c>
      <c r="Q565" s="527">
        <v>0.4</v>
      </c>
      <c r="R565" s="506">
        <v>2</v>
      </c>
      <c r="S565" s="527">
        <v>0.4</v>
      </c>
      <c r="T565" s="573">
        <v>1</v>
      </c>
      <c r="U565" s="528">
        <v>0.33333333333333331</v>
      </c>
    </row>
    <row r="566" spans="1:21" ht="14.4" customHeight="1" x14ac:dyDescent="0.3">
      <c r="A566" s="505">
        <v>27</v>
      </c>
      <c r="B566" s="506" t="s">
        <v>483</v>
      </c>
      <c r="C566" s="506" t="s">
        <v>491</v>
      </c>
      <c r="D566" s="571" t="s">
        <v>1786</v>
      </c>
      <c r="E566" s="572" t="s">
        <v>497</v>
      </c>
      <c r="F566" s="506" t="s">
        <v>484</v>
      </c>
      <c r="G566" s="506" t="s">
        <v>513</v>
      </c>
      <c r="H566" s="506" t="s">
        <v>457</v>
      </c>
      <c r="I566" s="506" t="s">
        <v>998</v>
      </c>
      <c r="J566" s="506" t="s">
        <v>999</v>
      </c>
      <c r="K566" s="506" t="s">
        <v>1000</v>
      </c>
      <c r="L566" s="507">
        <v>544.38</v>
      </c>
      <c r="M566" s="507">
        <v>3266.28</v>
      </c>
      <c r="N566" s="506">
        <v>6</v>
      </c>
      <c r="O566" s="573">
        <v>5</v>
      </c>
      <c r="P566" s="507">
        <v>544.38</v>
      </c>
      <c r="Q566" s="527">
        <v>0.16666666666666666</v>
      </c>
      <c r="R566" s="506">
        <v>1</v>
      </c>
      <c r="S566" s="527">
        <v>0.16666666666666666</v>
      </c>
      <c r="T566" s="573">
        <v>1</v>
      </c>
      <c r="U566" s="528">
        <v>0.2</v>
      </c>
    </row>
    <row r="567" spans="1:21" ht="14.4" customHeight="1" x14ac:dyDescent="0.3">
      <c r="A567" s="505">
        <v>27</v>
      </c>
      <c r="B567" s="506" t="s">
        <v>483</v>
      </c>
      <c r="C567" s="506" t="s">
        <v>491</v>
      </c>
      <c r="D567" s="571" t="s">
        <v>1786</v>
      </c>
      <c r="E567" s="572" t="s">
        <v>497</v>
      </c>
      <c r="F567" s="506" t="s">
        <v>484</v>
      </c>
      <c r="G567" s="506" t="s">
        <v>513</v>
      </c>
      <c r="H567" s="506" t="s">
        <v>457</v>
      </c>
      <c r="I567" s="506" t="s">
        <v>1573</v>
      </c>
      <c r="J567" s="506" t="s">
        <v>999</v>
      </c>
      <c r="K567" s="506" t="s">
        <v>1574</v>
      </c>
      <c r="L567" s="507">
        <v>654.95000000000005</v>
      </c>
      <c r="M567" s="507">
        <v>654.95000000000005</v>
      </c>
      <c r="N567" s="506">
        <v>1</v>
      </c>
      <c r="O567" s="573">
        <v>1</v>
      </c>
      <c r="P567" s="507">
        <v>654.95000000000005</v>
      </c>
      <c r="Q567" s="527">
        <v>1</v>
      </c>
      <c r="R567" s="506">
        <v>1</v>
      </c>
      <c r="S567" s="527">
        <v>1</v>
      </c>
      <c r="T567" s="573">
        <v>1</v>
      </c>
      <c r="U567" s="528">
        <v>1</v>
      </c>
    </row>
    <row r="568" spans="1:21" ht="14.4" customHeight="1" x14ac:dyDescent="0.3">
      <c r="A568" s="505">
        <v>27</v>
      </c>
      <c r="B568" s="506" t="s">
        <v>483</v>
      </c>
      <c r="C568" s="506" t="s">
        <v>491</v>
      </c>
      <c r="D568" s="571" t="s">
        <v>1786</v>
      </c>
      <c r="E568" s="572" t="s">
        <v>497</v>
      </c>
      <c r="F568" s="506" t="s">
        <v>484</v>
      </c>
      <c r="G568" s="506" t="s">
        <v>513</v>
      </c>
      <c r="H568" s="506" t="s">
        <v>457</v>
      </c>
      <c r="I568" s="506" t="s">
        <v>1575</v>
      </c>
      <c r="J568" s="506" t="s">
        <v>999</v>
      </c>
      <c r="K568" s="506" t="s">
        <v>1576</v>
      </c>
      <c r="L568" s="507">
        <v>109.17</v>
      </c>
      <c r="M568" s="507">
        <v>436.68</v>
      </c>
      <c r="N568" s="506">
        <v>4</v>
      </c>
      <c r="O568" s="573">
        <v>1</v>
      </c>
      <c r="P568" s="507">
        <v>218.34</v>
      </c>
      <c r="Q568" s="527">
        <v>0.5</v>
      </c>
      <c r="R568" s="506">
        <v>2</v>
      </c>
      <c r="S568" s="527">
        <v>0.5</v>
      </c>
      <c r="T568" s="573">
        <v>0.5</v>
      </c>
      <c r="U568" s="528">
        <v>0.5</v>
      </c>
    </row>
    <row r="569" spans="1:21" ht="14.4" customHeight="1" x14ac:dyDescent="0.3">
      <c r="A569" s="505">
        <v>27</v>
      </c>
      <c r="B569" s="506" t="s">
        <v>483</v>
      </c>
      <c r="C569" s="506" t="s">
        <v>491</v>
      </c>
      <c r="D569" s="571" t="s">
        <v>1786</v>
      </c>
      <c r="E569" s="572" t="s">
        <v>497</v>
      </c>
      <c r="F569" s="506" t="s">
        <v>484</v>
      </c>
      <c r="G569" s="506" t="s">
        <v>513</v>
      </c>
      <c r="H569" s="506" t="s">
        <v>457</v>
      </c>
      <c r="I569" s="506" t="s">
        <v>1577</v>
      </c>
      <c r="J569" s="506" t="s">
        <v>999</v>
      </c>
      <c r="K569" s="506" t="s">
        <v>1578</v>
      </c>
      <c r="L569" s="507">
        <v>218.32</v>
      </c>
      <c r="M569" s="507">
        <v>436.64</v>
      </c>
      <c r="N569" s="506">
        <v>2</v>
      </c>
      <c r="O569" s="573">
        <v>0.5</v>
      </c>
      <c r="P569" s="507"/>
      <c r="Q569" s="527">
        <v>0</v>
      </c>
      <c r="R569" s="506"/>
      <c r="S569" s="527">
        <v>0</v>
      </c>
      <c r="T569" s="573"/>
      <c r="U569" s="528">
        <v>0</v>
      </c>
    </row>
    <row r="570" spans="1:21" ht="14.4" customHeight="1" x14ac:dyDescent="0.3">
      <c r="A570" s="505">
        <v>27</v>
      </c>
      <c r="B570" s="506" t="s">
        <v>483</v>
      </c>
      <c r="C570" s="506" t="s">
        <v>491</v>
      </c>
      <c r="D570" s="571" t="s">
        <v>1786</v>
      </c>
      <c r="E570" s="572" t="s">
        <v>497</v>
      </c>
      <c r="F570" s="506" t="s">
        <v>484</v>
      </c>
      <c r="G570" s="506" t="s">
        <v>1001</v>
      </c>
      <c r="H570" s="506" t="s">
        <v>1787</v>
      </c>
      <c r="I570" s="506" t="s">
        <v>1579</v>
      </c>
      <c r="J570" s="506" t="s">
        <v>1003</v>
      </c>
      <c r="K570" s="506" t="s">
        <v>1580</v>
      </c>
      <c r="L570" s="507">
        <v>165.63</v>
      </c>
      <c r="M570" s="507">
        <v>165.63</v>
      </c>
      <c r="N570" s="506">
        <v>1</v>
      </c>
      <c r="O570" s="573">
        <v>0.5</v>
      </c>
      <c r="P570" s="507">
        <v>165.63</v>
      </c>
      <c r="Q570" s="527">
        <v>1</v>
      </c>
      <c r="R570" s="506">
        <v>1</v>
      </c>
      <c r="S570" s="527">
        <v>1</v>
      </c>
      <c r="T570" s="573">
        <v>0.5</v>
      </c>
      <c r="U570" s="528">
        <v>1</v>
      </c>
    </row>
    <row r="571" spans="1:21" ht="14.4" customHeight="1" x14ac:dyDescent="0.3">
      <c r="A571" s="505">
        <v>27</v>
      </c>
      <c r="B571" s="506" t="s">
        <v>483</v>
      </c>
      <c r="C571" s="506" t="s">
        <v>491</v>
      </c>
      <c r="D571" s="571" t="s">
        <v>1786</v>
      </c>
      <c r="E571" s="572" t="s">
        <v>497</v>
      </c>
      <c r="F571" s="506" t="s">
        <v>484</v>
      </c>
      <c r="G571" s="506" t="s">
        <v>1001</v>
      </c>
      <c r="H571" s="506" t="s">
        <v>1787</v>
      </c>
      <c r="I571" s="506" t="s">
        <v>1002</v>
      </c>
      <c r="J571" s="506" t="s">
        <v>1003</v>
      </c>
      <c r="K571" s="506" t="s">
        <v>1004</v>
      </c>
      <c r="L571" s="507">
        <v>414.07</v>
      </c>
      <c r="M571" s="507">
        <v>1656.28</v>
      </c>
      <c r="N571" s="506">
        <v>4</v>
      </c>
      <c r="O571" s="573">
        <v>1</v>
      </c>
      <c r="P571" s="507"/>
      <c r="Q571" s="527">
        <v>0</v>
      </c>
      <c r="R571" s="506"/>
      <c r="S571" s="527">
        <v>0</v>
      </c>
      <c r="T571" s="573"/>
      <c r="U571" s="528">
        <v>0</v>
      </c>
    </row>
    <row r="572" spans="1:21" ht="14.4" customHeight="1" x14ac:dyDescent="0.3">
      <c r="A572" s="505">
        <v>27</v>
      </c>
      <c r="B572" s="506" t="s">
        <v>483</v>
      </c>
      <c r="C572" s="506" t="s">
        <v>491</v>
      </c>
      <c r="D572" s="571" t="s">
        <v>1786</v>
      </c>
      <c r="E572" s="572" t="s">
        <v>497</v>
      </c>
      <c r="F572" s="506" t="s">
        <v>484</v>
      </c>
      <c r="G572" s="506" t="s">
        <v>1581</v>
      </c>
      <c r="H572" s="506" t="s">
        <v>457</v>
      </c>
      <c r="I572" s="506" t="s">
        <v>1582</v>
      </c>
      <c r="J572" s="506" t="s">
        <v>1583</v>
      </c>
      <c r="K572" s="506" t="s">
        <v>1584</v>
      </c>
      <c r="L572" s="507">
        <v>65.930000000000007</v>
      </c>
      <c r="M572" s="507">
        <v>131.86000000000001</v>
      </c>
      <c r="N572" s="506">
        <v>2</v>
      </c>
      <c r="O572" s="573">
        <v>1</v>
      </c>
      <c r="P572" s="507">
        <v>131.86000000000001</v>
      </c>
      <c r="Q572" s="527">
        <v>1</v>
      </c>
      <c r="R572" s="506">
        <v>2</v>
      </c>
      <c r="S572" s="527">
        <v>1</v>
      </c>
      <c r="T572" s="573">
        <v>1</v>
      </c>
      <c r="U572" s="528">
        <v>1</v>
      </c>
    </row>
    <row r="573" spans="1:21" ht="14.4" customHeight="1" x14ac:dyDescent="0.3">
      <c r="A573" s="505">
        <v>27</v>
      </c>
      <c r="B573" s="506" t="s">
        <v>483</v>
      </c>
      <c r="C573" s="506" t="s">
        <v>491</v>
      </c>
      <c r="D573" s="571" t="s">
        <v>1786</v>
      </c>
      <c r="E573" s="572" t="s">
        <v>497</v>
      </c>
      <c r="F573" s="506" t="s">
        <v>484</v>
      </c>
      <c r="G573" s="506" t="s">
        <v>1005</v>
      </c>
      <c r="H573" s="506" t="s">
        <v>457</v>
      </c>
      <c r="I573" s="506" t="s">
        <v>1585</v>
      </c>
      <c r="J573" s="506" t="s">
        <v>1007</v>
      </c>
      <c r="K573" s="506" t="s">
        <v>1586</v>
      </c>
      <c r="L573" s="507">
        <v>1258.6099999999999</v>
      </c>
      <c r="M573" s="507">
        <v>3775.83</v>
      </c>
      <c r="N573" s="506">
        <v>3</v>
      </c>
      <c r="O573" s="573">
        <v>0.5</v>
      </c>
      <c r="P573" s="507"/>
      <c r="Q573" s="527">
        <v>0</v>
      </c>
      <c r="R573" s="506"/>
      <c r="S573" s="527">
        <v>0</v>
      </c>
      <c r="T573" s="573"/>
      <c r="U573" s="528">
        <v>0</v>
      </c>
    </row>
    <row r="574" spans="1:21" ht="14.4" customHeight="1" x14ac:dyDescent="0.3">
      <c r="A574" s="505">
        <v>27</v>
      </c>
      <c r="B574" s="506" t="s">
        <v>483</v>
      </c>
      <c r="C574" s="506" t="s">
        <v>491</v>
      </c>
      <c r="D574" s="571" t="s">
        <v>1786</v>
      </c>
      <c r="E574" s="572" t="s">
        <v>497</v>
      </c>
      <c r="F574" s="506" t="s">
        <v>484</v>
      </c>
      <c r="G574" s="506" t="s">
        <v>1587</v>
      </c>
      <c r="H574" s="506" t="s">
        <v>457</v>
      </c>
      <c r="I574" s="506" t="s">
        <v>1588</v>
      </c>
      <c r="J574" s="506" t="s">
        <v>1589</v>
      </c>
      <c r="K574" s="506" t="s">
        <v>1590</v>
      </c>
      <c r="L574" s="507">
        <v>50.32</v>
      </c>
      <c r="M574" s="507">
        <v>150.96</v>
      </c>
      <c r="N574" s="506">
        <v>3</v>
      </c>
      <c r="O574" s="573">
        <v>1</v>
      </c>
      <c r="P574" s="507"/>
      <c r="Q574" s="527">
        <v>0</v>
      </c>
      <c r="R574" s="506"/>
      <c r="S574" s="527">
        <v>0</v>
      </c>
      <c r="T574" s="573"/>
      <c r="U574" s="528">
        <v>0</v>
      </c>
    </row>
    <row r="575" spans="1:21" ht="14.4" customHeight="1" x14ac:dyDescent="0.3">
      <c r="A575" s="505">
        <v>27</v>
      </c>
      <c r="B575" s="506" t="s">
        <v>483</v>
      </c>
      <c r="C575" s="506" t="s">
        <v>491</v>
      </c>
      <c r="D575" s="571" t="s">
        <v>1786</v>
      </c>
      <c r="E575" s="572" t="s">
        <v>497</v>
      </c>
      <c r="F575" s="506" t="s">
        <v>484</v>
      </c>
      <c r="G575" s="506" t="s">
        <v>1009</v>
      </c>
      <c r="H575" s="506" t="s">
        <v>457</v>
      </c>
      <c r="I575" s="506" t="s">
        <v>1591</v>
      </c>
      <c r="J575" s="506" t="s">
        <v>1011</v>
      </c>
      <c r="K575" s="506" t="s">
        <v>1592</v>
      </c>
      <c r="L575" s="507">
        <v>3351.3</v>
      </c>
      <c r="M575" s="507">
        <v>20107.8</v>
      </c>
      <c r="N575" s="506">
        <v>6</v>
      </c>
      <c r="O575" s="573">
        <v>2</v>
      </c>
      <c r="P575" s="507">
        <v>16756.5</v>
      </c>
      <c r="Q575" s="527">
        <v>0.83333333333333337</v>
      </c>
      <c r="R575" s="506">
        <v>5</v>
      </c>
      <c r="S575" s="527">
        <v>0.83333333333333337</v>
      </c>
      <c r="T575" s="573">
        <v>1</v>
      </c>
      <c r="U575" s="528">
        <v>0.5</v>
      </c>
    </row>
    <row r="576" spans="1:21" ht="14.4" customHeight="1" x14ac:dyDescent="0.3">
      <c r="A576" s="505">
        <v>27</v>
      </c>
      <c r="B576" s="506" t="s">
        <v>483</v>
      </c>
      <c r="C576" s="506" t="s">
        <v>491</v>
      </c>
      <c r="D576" s="571" t="s">
        <v>1786</v>
      </c>
      <c r="E576" s="572" t="s">
        <v>497</v>
      </c>
      <c r="F576" s="506" t="s">
        <v>484</v>
      </c>
      <c r="G576" s="506" t="s">
        <v>1013</v>
      </c>
      <c r="H576" s="506" t="s">
        <v>457</v>
      </c>
      <c r="I576" s="506" t="s">
        <v>1014</v>
      </c>
      <c r="J576" s="506" t="s">
        <v>1015</v>
      </c>
      <c r="K576" s="506" t="s">
        <v>1016</v>
      </c>
      <c r="L576" s="507">
        <v>83.38</v>
      </c>
      <c r="M576" s="507">
        <v>500.28</v>
      </c>
      <c r="N576" s="506">
        <v>6</v>
      </c>
      <c r="O576" s="573">
        <v>2</v>
      </c>
      <c r="P576" s="507"/>
      <c r="Q576" s="527">
        <v>0</v>
      </c>
      <c r="R576" s="506"/>
      <c r="S576" s="527">
        <v>0</v>
      </c>
      <c r="T576" s="573"/>
      <c r="U576" s="528">
        <v>0</v>
      </c>
    </row>
    <row r="577" spans="1:21" ht="14.4" customHeight="1" x14ac:dyDescent="0.3">
      <c r="A577" s="505">
        <v>27</v>
      </c>
      <c r="B577" s="506" t="s">
        <v>483</v>
      </c>
      <c r="C577" s="506" t="s">
        <v>491</v>
      </c>
      <c r="D577" s="571" t="s">
        <v>1786</v>
      </c>
      <c r="E577" s="572" t="s">
        <v>497</v>
      </c>
      <c r="F577" s="506" t="s">
        <v>484</v>
      </c>
      <c r="G577" s="506" t="s">
        <v>1013</v>
      </c>
      <c r="H577" s="506" t="s">
        <v>457</v>
      </c>
      <c r="I577" s="506" t="s">
        <v>1593</v>
      </c>
      <c r="J577" s="506" t="s">
        <v>1015</v>
      </c>
      <c r="K577" s="506" t="s">
        <v>1594</v>
      </c>
      <c r="L577" s="507">
        <v>118.5</v>
      </c>
      <c r="M577" s="507">
        <v>237</v>
      </c>
      <c r="N577" s="506">
        <v>2</v>
      </c>
      <c r="O577" s="573">
        <v>0.5</v>
      </c>
      <c r="P577" s="507">
        <v>237</v>
      </c>
      <c r="Q577" s="527">
        <v>1</v>
      </c>
      <c r="R577" s="506">
        <v>2</v>
      </c>
      <c r="S577" s="527">
        <v>1</v>
      </c>
      <c r="T577" s="573">
        <v>0.5</v>
      </c>
      <c r="U577" s="528">
        <v>1</v>
      </c>
    </row>
    <row r="578" spans="1:21" ht="14.4" customHeight="1" x14ac:dyDescent="0.3">
      <c r="A578" s="505">
        <v>27</v>
      </c>
      <c r="B578" s="506" t="s">
        <v>483</v>
      </c>
      <c r="C578" s="506" t="s">
        <v>491</v>
      </c>
      <c r="D578" s="571" t="s">
        <v>1786</v>
      </c>
      <c r="E578" s="572" t="s">
        <v>497</v>
      </c>
      <c r="F578" s="506" t="s">
        <v>484</v>
      </c>
      <c r="G578" s="506" t="s">
        <v>1595</v>
      </c>
      <c r="H578" s="506" t="s">
        <v>457</v>
      </c>
      <c r="I578" s="506" t="s">
        <v>1596</v>
      </c>
      <c r="J578" s="506" t="s">
        <v>1597</v>
      </c>
      <c r="K578" s="506" t="s">
        <v>1598</v>
      </c>
      <c r="L578" s="507">
        <v>239.96</v>
      </c>
      <c r="M578" s="507">
        <v>959.84</v>
      </c>
      <c r="N578" s="506">
        <v>4</v>
      </c>
      <c r="O578" s="573">
        <v>0.5</v>
      </c>
      <c r="P578" s="507"/>
      <c r="Q578" s="527">
        <v>0</v>
      </c>
      <c r="R578" s="506"/>
      <c r="S578" s="527">
        <v>0</v>
      </c>
      <c r="T578" s="573"/>
      <c r="U578" s="528">
        <v>0</v>
      </c>
    </row>
    <row r="579" spans="1:21" ht="14.4" customHeight="1" x14ac:dyDescent="0.3">
      <c r="A579" s="505">
        <v>27</v>
      </c>
      <c r="B579" s="506" t="s">
        <v>483</v>
      </c>
      <c r="C579" s="506" t="s">
        <v>491</v>
      </c>
      <c r="D579" s="571" t="s">
        <v>1786</v>
      </c>
      <c r="E579" s="572" t="s">
        <v>497</v>
      </c>
      <c r="F579" s="506" t="s">
        <v>484</v>
      </c>
      <c r="G579" s="506" t="s">
        <v>686</v>
      </c>
      <c r="H579" s="506" t="s">
        <v>1787</v>
      </c>
      <c r="I579" s="506" t="s">
        <v>1599</v>
      </c>
      <c r="J579" s="506" t="s">
        <v>1019</v>
      </c>
      <c r="K579" s="506" t="s">
        <v>1600</v>
      </c>
      <c r="L579" s="507">
        <v>74.08</v>
      </c>
      <c r="M579" s="507">
        <v>74.08</v>
      </c>
      <c r="N579" s="506">
        <v>1</v>
      </c>
      <c r="O579" s="573">
        <v>0.5</v>
      </c>
      <c r="P579" s="507"/>
      <c r="Q579" s="527">
        <v>0</v>
      </c>
      <c r="R579" s="506"/>
      <c r="S579" s="527">
        <v>0</v>
      </c>
      <c r="T579" s="573"/>
      <c r="U579" s="528">
        <v>0</v>
      </c>
    </row>
    <row r="580" spans="1:21" ht="14.4" customHeight="1" x14ac:dyDescent="0.3">
      <c r="A580" s="505">
        <v>27</v>
      </c>
      <c r="B580" s="506" t="s">
        <v>483</v>
      </c>
      <c r="C580" s="506" t="s">
        <v>491</v>
      </c>
      <c r="D580" s="571" t="s">
        <v>1786</v>
      </c>
      <c r="E580" s="572" t="s">
        <v>497</v>
      </c>
      <c r="F580" s="506" t="s">
        <v>484</v>
      </c>
      <c r="G580" s="506" t="s">
        <v>686</v>
      </c>
      <c r="H580" s="506" t="s">
        <v>1787</v>
      </c>
      <c r="I580" s="506" t="s">
        <v>1601</v>
      </c>
      <c r="J580" s="506" t="s">
        <v>1019</v>
      </c>
      <c r="K580" s="506" t="s">
        <v>1602</v>
      </c>
      <c r="L580" s="507">
        <v>94.28</v>
      </c>
      <c r="M580" s="507">
        <v>94.28</v>
      </c>
      <c r="N580" s="506">
        <v>1</v>
      </c>
      <c r="O580" s="573">
        <v>0.5</v>
      </c>
      <c r="P580" s="507"/>
      <c r="Q580" s="527">
        <v>0</v>
      </c>
      <c r="R580" s="506"/>
      <c r="S580" s="527">
        <v>0</v>
      </c>
      <c r="T580" s="573"/>
      <c r="U580" s="528">
        <v>0</v>
      </c>
    </row>
    <row r="581" spans="1:21" ht="14.4" customHeight="1" x14ac:dyDescent="0.3">
      <c r="A581" s="505">
        <v>27</v>
      </c>
      <c r="B581" s="506" t="s">
        <v>483</v>
      </c>
      <c r="C581" s="506" t="s">
        <v>491</v>
      </c>
      <c r="D581" s="571" t="s">
        <v>1786</v>
      </c>
      <c r="E581" s="572" t="s">
        <v>497</v>
      </c>
      <c r="F581" s="506" t="s">
        <v>484</v>
      </c>
      <c r="G581" s="506" t="s">
        <v>686</v>
      </c>
      <c r="H581" s="506" t="s">
        <v>1787</v>
      </c>
      <c r="I581" s="506" t="s">
        <v>1603</v>
      </c>
      <c r="J581" s="506" t="s">
        <v>688</v>
      </c>
      <c r="K581" s="506" t="s">
        <v>1604</v>
      </c>
      <c r="L581" s="507">
        <v>105.23</v>
      </c>
      <c r="M581" s="507">
        <v>105.23</v>
      </c>
      <c r="N581" s="506">
        <v>1</v>
      </c>
      <c r="O581" s="573">
        <v>0.5</v>
      </c>
      <c r="P581" s="507"/>
      <c r="Q581" s="527">
        <v>0</v>
      </c>
      <c r="R581" s="506"/>
      <c r="S581" s="527">
        <v>0</v>
      </c>
      <c r="T581" s="573"/>
      <c r="U581" s="528">
        <v>0</v>
      </c>
    </row>
    <row r="582" spans="1:21" ht="14.4" customHeight="1" x14ac:dyDescent="0.3">
      <c r="A582" s="505">
        <v>27</v>
      </c>
      <c r="B582" s="506" t="s">
        <v>483</v>
      </c>
      <c r="C582" s="506" t="s">
        <v>491</v>
      </c>
      <c r="D582" s="571" t="s">
        <v>1786</v>
      </c>
      <c r="E582" s="572" t="s">
        <v>497</v>
      </c>
      <c r="F582" s="506" t="s">
        <v>484</v>
      </c>
      <c r="G582" s="506" t="s">
        <v>686</v>
      </c>
      <c r="H582" s="506" t="s">
        <v>1787</v>
      </c>
      <c r="I582" s="506" t="s">
        <v>1605</v>
      </c>
      <c r="J582" s="506" t="s">
        <v>688</v>
      </c>
      <c r="K582" s="506" t="s">
        <v>1606</v>
      </c>
      <c r="L582" s="507">
        <v>126.27</v>
      </c>
      <c r="M582" s="507">
        <v>126.27</v>
      </c>
      <c r="N582" s="506">
        <v>1</v>
      </c>
      <c r="O582" s="573">
        <v>0.5</v>
      </c>
      <c r="P582" s="507"/>
      <c r="Q582" s="527">
        <v>0</v>
      </c>
      <c r="R582" s="506"/>
      <c r="S582" s="527">
        <v>0</v>
      </c>
      <c r="T582" s="573"/>
      <c r="U582" s="528">
        <v>0</v>
      </c>
    </row>
    <row r="583" spans="1:21" ht="14.4" customHeight="1" x14ac:dyDescent="0.3">
      <c r="A583" s="505">
        <v>27</v>
      </c>
      <c r="B583" s="506" t="s">
        <v>483</v>
      </c>
      <c r="C583" s="506" t="s">
        <v>491</v>
      </c>
      <c r="D583" s="571" t="s">
        <v>1786</v>
      </c>
      <c r="E583" s="572" t="s">
        <v>497</v>
      </c>
      <c r="F583" s="506" t="s">
        <v>484</v>
      </c>
      <c r="G583" s="506" t="s">
        <v>686</v>
      </c>
      <c r="H583" s="506" t="s">
        <v>1787</v>
      </c>
      <c r="I583" s="506" t="s">
        <v>1607</v>
      </c>
      <c r="J583" s="506" t="s">
        <v>688</v>
      </c>
      <c r="K583" s="506" t="s">
        <v>1608</v>
      </c>
      <c r="L583" s="507">
        <v>63.14</v>
      </c>
      <c r="M583" s="507">
        <v>252.56</v>
      </c>
      <c r="N583" s="506">
        <v>4</v>
      </c>
      <c r="O583" s="573">
        <v>1.5</v>
      </c>
      <c r="P583" s="507"/>
      <c r="Q583" s="527">
        <v>0</v>
      </c>
      <c r="R583" s="506"/>
      <c r="S583" s="527">
        <v>0</v>
      </c>
      <c r="T583" s="573"/>
      <c r="U583" s="528">
        <v>0</v>
      </c>
    </row>
    <row r="584" spans="1:21" ht="14.4" customHeight="1" x14ac:dyDescent="0.3">
      <c r="A584" s="505">
        <v>27</v>
      </c>
      <c r="B584" s="506" t="s">
        <v>483</v>
      </c>
      <c r="C584" s="506" t="s">
        <v>491</v>
      </c>
      <c r="D584" s="571" t="s">
        <v>1786</v>
      </c>
      <c r="E584" s="572" t="s">
        <v>497</v>
      </c>
      <c r="F584" s="506" t="s">
        <v>484</v>
      </c>
      <c r="G584" s="506" t="s">
        <v>686</v>
      </c>
      <c r="H584" s="506" t="s">
        <v>1787</v>
      </c>
      <c r="I584" s="506" t="s">
        <v>1021</v>
      </c>
      <c r="J584" s="506" t="s">
        <v>688</v>
      </c>
      <c r="K584" s="506" t="s">
        <v>1022</v>
      </c>
      <c r="L584" s="507">
        <v>84.18</v>
      </c>
      <c r="M584" s="507">
        <v>336.72</v>
      </c>
      <c r="N584" s="506">
        <v>4</v>
      </c>
      <c r="O584" s="573">
        <v>2</v>
      </c>
      <c r="P584" s="507">
        <v>168.36</v>
      </c>
      <c r="Q584" s="527">
        <v>0.5</v>
      </c>
      <c r="R584" s="506">
        <v>2</v>
      </c>
      <c r="S584" s="527">
        <v>0.5</v>
      </c>
      <c r="T584" s="573">
        <v>1</v>
      </c>
      <c r="U584" s="528">
        <v>0.5</v>
      </c>
    </row>
    <row r="585" spans="1:21" ht="14.4" customHeight="1" x14ac:dyDescent="0.3">
      <c r="A585" s="505">
        <v>27</v>
      </c>
      <c r="B585" s="506" t="s">
        <v>483</v>
      </c>
      <c r="C585" s="506" t="s">
        <v>491</v>
      </c>
      <c r="D585" s="571" t="s">
        <v>1786</v>
      </c>
      <c r="E585" s="572" t="s">
        <v>497</v>
      </c>
      <c r="F585" s="506" t="s">
        <v>484</v>
      </c>
      <c r="G585" s="506" t="s">
        <v>686</v>
      </c>
      <c r="H585" s="506" t="s">
        <v>457</v>
      </c>
      <c r="I585" s="506" t="s">
        <v>1609</v>
      </c>
      <c r="J585" s="506" t="s">
        <v>1019</v>
      </c>
      <c r="K585" s="506" t="s">
        <v>1610</v>
      </c>
      <c r="L585" s="507">
        <v>105.23</v>
      </c>
      <c r="M585" s="507">
        <v>210.46</v>
      </c>
      <c r="N585" s="506">
        <v>2</v>
      </c>
      <c r="O585" s="573">
        <v>1</v>
      </c>
      <c r="P585" s="507"/>
      <c r="Q585" s="527">
        <v>0</v>
      </c>
      <c r="R585" s="506"/>
      <c r="S585" s="527">
        <v>0</v>
      </c>
      <c r="T585" s="573"/>
      <c r="U585" s="528">
        <v>0</v>
      </c>
    </row>
    <row r="586" spans="1:21" ht="14.4" customHeight="1" x14ac:dyDescent="0.3">
      <c r="A586" s="505">
        <v>27</v>
      </c>
      <c r="B586" s="506" t="s">
        <v>483</v>
      </c>
      <c r="C586" s="506" t="s">
        <v>491</v>
      </c>
      <c r="D586" s="571" t="s">
        <v>1786</v>
      </c>
      <c r="E586" s="572" t="s">
        <v>497</v>
      </c>
      <c r="F586" s="506" t="s">
        <v>484</v>
      </c>
      <c r="G586" s="506" t="s">
        <v>686</v>
      </c>
      <c r="H586" s="506" t="s">
        <v>1787</v>
      </c>
      <c r="I586" s="506" t="s">
        <v>1611</v>
      </c>
      <c r="J586" s="506" t="s">
        <v>1019</v>
      </c>
      <c r="K586" s="506" t="s">
        <v>1612</v>
      </c>
      <c r="L586" s="507">
        <v>49.08</v>
      </c>
      <c r="M586" s="507">
        <v>49.08</v>
      </c>
      <c r="N586" s="506">
        <v>1</v>
      </c>
      <c r="O586" s="573">
        <v>1</v>
      </c>
      <c r="P586" s="507"/>
      <c r="Q586" s="527">
        <v>0</v>
      </c>
      <c r="R586" s="506"/>
      <c r="S586" s="527">
        <v>0</v>
      </c>
      <c r="T586" s="573"/>
      <c r="U586" s="528">
        <v>0</v>
      </c>
    </row>
    <row r="587" spans="1:21" ht="14.4" customHeight="1" x14ac:dyDescent="0.3">
      <c r="A587" s="505">
        <v>27</v>
      </c>
      <c r="B587" s="506" t="s">
        <v>483</v>
      </c>
      <c r="C587" s="506" t="s">
        <v>491</v>
      </c>
      <c r="D587" s="571" t="s">
        <v>1786</v>
      </c>
      <c r="E587" s="572" t="s">
        <v>497</v>
      </c>
      <c r="F587" s="506" t="s">
        <v>484</v>
      </c>
      <c r="G587" s="506" t="s">
        <v>686</v>
      </c>
      <c r="H587" s="506" t="s">
        <v>457</v>
      </c>
      <c r="I587" s="506" t="s">
        <v>1613</v>
      </c>
      <c r="J587" s="506" t="s">
        <v>1019</v>
      </c>
      <c r="K587" s="506" t="s">
        <v>1614</v>
      </c>
      <c r="L587" s="507">
        <v>84.18</v>
      </c>
      <c r="M587" s="507">
        <v>252.54000000000002</v>
      </c>
      <c r="N587" s="506">
        <v>3</v>
      </c>
      <c r="O587" s="573">
        <v>1.5</v>
      </c>
      <c r="P587" s="507">
        <v>168.36</v>
      </c>
      <c r="Q587" s="527">
        <v>0.66666666666666663</v>
      </c>
      <c r="R587" s="506">
        <v>2</v>
      </c>
      <c r="S587" s="527">
        <v>0.66666666666666663</v>
      </c>
      <c r="T587" s="573">
        <v>1</v>
      </c>
      <c r="U587" s="528">
        <v>0.66666666666666663</v>
      </c>
    </row>
    <row r="588" spans="1:21" ht="14.4" customHeight="1" x14ac:dyDescent="0.3">
      <c r="A588" s="505">
        <v>27</v>
      </c>
      <c r="B588" s="506" t="s">
        <v>483</v>
      </c>
      <c r="C588" s="506" t="s">
        <v>491</v>
      </c>
      <c r="D588" s="571" t="s">
        <v>1786</v>
      </c>
      <c r="E588" s="572" t="s">
        <v>497</v>
      </c>
      <c r="F588" s="506" t="s">
        <v>484</v>
      </c>
      <c r="G588" s="506" t="s">
        <v>686</v>
      </c>
      <c r="H588" s="506" t="s">
        <v>1787</v>
      </c>
      <c r="I588" s="506" t="s">
        <v>687</v>
      </c>
      <c r="J588" s="506" t="s">
        <v>688</v>
      </c>
      <c r="K588" s="506" t="s">
        <v>689</v>
      </c>
      <c r="L588" s="507">
        <v>49.08</v>
      </c>
      <c r="M588" s="507">
        <v>343.55999999999995</v>
      </c>
      <c r="N588" s="506">
        <v>7</v>
      </c>
      <c r="O588" s="573">
        <v>3.5</v>
      </c>
      <c r="P588" s="507">
        <v>49.08</v>
      </c>
      <c r="Q588" s="527">
        <v>0.14285714285714288</v>
      </c>
      <c r="R588" s="506">
        <v>1</v>
      </c>
      <c r="S588" s="527">
        <v>0.14285714285714285</v>
      </c>
      <c r="T588" s="573">
        <v>0.5</v>
      </c>
      <c r="U588" s="528">
        <v>0.14285714285714285</v>
      </c>
    </row>
    <row r="589" spans="1:21" ht="14.4" customHeight="1" x14ac:dyDescent="0.3">
      <c r="A589" s="505">
        <v>27</v>
      </c>
      <c r="B589" s="506" t="s">
        <v>483</v>
      </c>
      <c r="C589" s="506" t="s">
        <v>491</v>
      </c>
      <c r="D589" s="571" t="s">
        <v>1786</v>
      </c>
      <c r="E589" s="572" t="s">
        <v>497</v>
      </c>
      <c r="F589" s="506" t="s">
        <v>484</v>
      </c>
      <c r="G589" s="506" t="s">
        <v>1615</v>
      </c>
      <c r="H589" s="506" t="s">
        <v>457</v>
      </c>
      <c r="I589" s="506" t="s">
        <v>1616</v>
      </c>
      <c r="J589" s="506" t="s">
        <v>1617</v>
      </c>
      <c r="K589" s="506" t="s">
        <v>1618</v>
      </c>
      <c r="L589" s="507">
        <v>0</v>
      </c>
      <c r="M589" s="507">
        <v>0</v>
      </c>
      <c r="N589" s="506">
        <v>4</v>
      </c>
      <c r="O589" s="573">
        <v>1</v>
      </c>
      <c r="P589" s="507"/>
      <c r="Q589" s="527"/>
      <c r="R589" s="506"/>
      <c r="S589" s="527">
        <v>0</v>
      </c>
      <c r="T589" s="573"/>
      <c r="U589" s="528">
        <v>0</v>
      </c>
    </row>
    <row r="590" spans="1:21" ht="14.4" customHeight="1" x14ac:dyDescent="0.3">
      <c r="A590" s="505">
        <v>27</v>
      </c>
      <c r="B590" s="506" t="s">
        <v>483</v>
      </c>
      <c r="C590" s="506" t="s">
        <v>491</v>
      </c>
      <c r="D590" s="571" t="s">
        <v>1786</v>
      </c>
      <c r="E590" s="572" t="s">
        <v>497</v>
      </c>
      <c r="F590" s="506" t="s">
        <v>484</v>
      </c>
      <c r="G590" s="506" t="s">
        <v>1619</v>
      </c>
      <c r="H590" s="506" t="s">
        <v>457</v>
      </c>
      <c r="I590" s="506" t="s">
        <v>1620</v>
      </c>
      <c r="J590" s="506" t="s">
        <v>1621</v>
      </c>
      <c r="K590" s="506" t="s">
        <v>1622</v>
      </c>
      <c r="L590" s="507">
        <v>1482.43</v>
      </c>
      <c r="M590" s="507">
        <v>1482.43</v>
      </c>
      <c r="N590" s="506">
        <v>1</v>
      </c>
      <c r="O590" s="573">
        <v>0.5</v>
      </c>
      <c r="P590" s="507"/>
      <c r="Q590" s="527">
        <v>0</v>
      </c>
      <c r="R590" s="506"/>
      <c r="S590" s="527">
        <v>0</v>
      </c>
      <c r="T590" s="573"/>
      <c r="U590" s="528">
        <v>0</v>
      </c>
    </row>
    <row r="591" spans="1:21" ht="14.4" customHeight="1" x14ac:dyDescent="0.3">
      <c r="A591" s="505">
        <v>27</v>
      </c>
      <c r="B591" s="506" t="s">
        <v>483</v>
      </c>
      <c r="C591" s="506" t="s">
        <v>491</v>
      </c>
      <c r="D591" s="571" t="s">
        <v>1786</v>
      </c>
      <c r="E591" s="572" t="s">
        <v>497</v>
      </c>
      <c r="F591" s="506" t="s">
        <v>484</v>
      </c>
      <c r="G591" s="506" t="s">
        <v>1623</v>
      </c>
      <c r="H591" s="506" t="s">
        <v>457</v>
      </c>
      <c r="I591" s="506" t="s">
        <v>1624</v>
      </c>
      <c r="J591" s="506" t="s">
        <v>1625</v>
      </c>
      <c r="K591" s="506" t="s">
        <v>1626</v>
      </c>
      <c r="L591" s="507">
        <v>0</v>
      </c>
      <c r="M591" s="507">
        <v>0</v>
      </c>
      <c r="N591" s="506">
        <v>3</v>
      </c>
      <c r="O591" s="573">
        <v>0.5</v>
      </c>
      <c r="P591" s="507">
        <v>0</v>
      </c>
      <c r="Q591" s="527"/>
      <c r="R591" s="506">
        <v>3</v>
      </c>
      <c r="S591" s="527">
        <v>1</v>
      </c>
      <c r="T591" s="573">
        <v>0.5</v>
      </c>
      <c r="U591" s="528">
        <v>1</v>
      </c>
    </row>
    <row r="592" spans="1:21" ht="14.4" customHeight="1" x14ac:dyDescent="0.3">
      <c r="A592" s="505">
        <v>27</v>
      </c>
      <c r="B592" s="506" t="s">
        <v>483</v>
      </c>
      <c r="C592" s="506" t="s">
        <v>491</v>
      </c>
      <c r="D592" s="571" t="s">
        <v>1786</v>
      </c>
      <c r="E592" s="572" t="s">
        <v>497</v>
      </c>
      <c r="F592" s="506" t="s">
        <v>484</v>
      </c>
      <c r="G592" s="506" t="s">
        <v>555</v>
      </c>
      <c r="H592" s="506" t="s">
        <v>457</v>
      </c>
      <c r="I592" s="506" t="s">
        <v>556</v>
      </c>
      <c r="J592" s="506" t="s">
        <v>557</v>
      </c>
      <c r="K592" s="506" t="s">
        <v>558</v>
      </c>
      <c r="L592" s="507">
        <v>107.27</v>
      </c>
      <c r="M592" s="507">
        <v>7187.0900000000011</v>
      </c>
      <c r="N592" s="506">
        <v>67</v>
      </c>
      <c r="O592" s="573">
        <v>20</v>
      </c>
      <c r="P592" s="507">
        <v>1930.86</v>
      </c>
      <c r="Q592" s="527">
        <v>0.26865671641791039</v>
      </c>
      <c r="R592" s="506">
        <v>18</v>
      </c>
      <c r="S592" s="527">
        <v>0.26865671641791045</v>
      </c>
      <c r="T592" s="573">
        <v>5</v>
      </c>
      <c r="U592" s="528">
        <v>0.25</v>
      </c>
    </row>
    <row r="593" spans="1:21" ht="14.4" customHeight="1" x14ac:dyDescent="0.3">
      <c r="A593" s="505">
        <v>27</v>
      </c>
      <c r="B593" s="506" t="s">
        <v>483</v>
      </c>
      <c r="C593" s="506" t="s">
        <v>491</v>
      </c>
      <c r="D593" s="571" t="s">
        <v>1786</v>
      </c>
      <c r="E593" s="572" t="s">
        <v>497</v>
      </c>
      <c r="F593" s="506" t="s">
        <v>484</v>
      </c>
      <c r="G593" s="506" t="s">
        <v>555</v>
      </c>
      <c r="H593" s="506" t="s">
        <v>457</v>
      </c>
      <c r="I593" s="506" t="s">
        <v>1023</v>
      </c>
      <c r="J593" s="506" t="s">
        <v>557</v>
      </c>
      <c r="K593" s="506" t="s">
        <v>558</v>
      </c>
      <c r="L593" s="507">
        <v>107.27</v>
      </c>
      <c r="M593" s="507">
        <v>750.89</v>
      </c>
      <c r="N593" s="506">
        <v>7</v>
      </c>
      <c r="O593" s="573">
        <v>2</v>
      </c>
      <c r="P593" s="507">
        <v>643.62</v>
      </c>
      <c r="Q593" s="527">
        <v>0.85714285714285721</v>
      </c>
      <c r="R593" s="506">
        <v>6</v>
      </c>
      <c r="S593" s="527">
        <v>0.8571428571428571</v>
      </c>
      <c r="T593" s="573">
        <v>1.5</v>
      </c>
      <c r="U593" s="528">
        <v>0.75</v>
      </c>
    </row>
    <row r="594" spans="1:21" ht="14.4" customHeight="1" x14ac:dyDescent="0.3">
      <c r="A594" s="505">
        <v>27</v>
      </c>
      <c r="B594" s="506" t="s">
        <v>483</v>
      </c>
      <c r="C594" s="506" t="s">
        <v>491</v>
      </c>
      <c r="D594" s="571" t="s">
        <v>1786</v>
      </c>
      <c r="E594" s="572" t="s">
        <v>497</v>
      </c>
      <c r="F594" s="506" t="s">
        <v>485</v>
      </c>
      <c r="G594" s="506" t="s">
        <v>1242</v>
      </c>
      <c r="H594" s="506" t="s">
        <v>457</v>
      </c>
      <c r="I594" s="506" t="s">
        <v>1627</v>
      </c>
      <c r="J594" s="506" t="s">
        <v>1244</v>
      </c>
      <c r="K594" s="506"/>
      <c r="L594" s="507">
        <v>0</v>
      </c>
      <c r="M594" s="507">
        <v>0</v>
      </c>
      <c r="N594" s="506">
        <v>4</v>
      </c>
      <c r="O594" s="573">
        <v>4</v>
      </c>
      <c r="P594" s="507">
        <v>0</v>
      </c>
      <c r="Q594" s="527"/>
      <c r="R594" s="506">
        <v>3</v>
      </c>
      <c r="S594" s="527">
        <v>0.75</v>
      </c>
      <c r="T594" s="573">
        <v>3</v>
      </c>
      <c r="U594" s="528">
        <v>0.75</v>
      </c>
    </row>
    <row r="595" spans="1:21" ht="14.4" customHeight="1" x14ac:dyDescent="0.3">
      <c r="A595" s="505">
        <v>27</v>
      </c>
      <c r="B595" s="506" t="s">
        <v>483</v>
      </c>
      <c r="C595" s="506" t="s">
        <v>491</v>
      </c>
      <c r="D595" s="571" t="s">
        <v>1786</v>
      </c>
      <c r="E595" s="572" t="s">
        <v>497</v>
      </c>
      <c r="F595" s="506" t="s">
        <v>485</v>
      </c>
      <c r="G595" s="506" t="s">
        <v>1242</v>
      </c>
      <c r="H595" s="506" t="s">
        <v>457</v>
      </c>
      <c r="I595" s="506" t="s">
        <v>1628</v>
      </c>
      <c r="J595" s="506" t="s">
        <v>1244</v>
      </c>
      <c r="K595" s="506"/>
      <c r="L595" s="507">
        <v>0</v>
      </c>
      <c r="M595" s="507">
        <v>0</v>
      </c>
      <c r="N595" s="506">
        <v>1</v>
      </c>
      <c r="O595" s="573">
        <v>1</v>
      </c>
      <c r="P595" s="507">
        <v>0</v>
      </c>
      <c r="Q595" s="527"/>
      <c r="R595" s="506">
        <v>1</v>
      </c>
      <c r="S595" s="527">
        <v>1</v>
      </c>
      <c r="T595" s="573">
        <v>1</v>
      </c>
      <c r="U595" s="528">
        <v>1</v>
      </c>
    </row>
    <row r="596" spans="1:21" ht="14.4" customHeight="1" x14ac:dyDescent="0.3">
      <c r="A596" s="505">
        <v>27</v>
      </c>
      <c r="B596" s="506" t="s">
        <v>483</v>
      </c>
      <c r="C596" s="506" t="s">
        <v>491</v>
      </c>
      <c r="D596" s="571" t="s">
        <v>1786</v>
      </c>
      <c r="E596" s="572" t="s">
        <v>497</v>
      </c>
      <c r="F596" s="506" t="s">
        <v>486</v>
      </c>
      <c r="G596" s="506" t="s">
        <v>1629</v>
      </c>
      <c r="H596" s="506" t="s">
        <v>457</v>
      </c>
      <c r="I596" s="506" t="s">
        <v>1630</v>
      </c>
      <c r="J596" s="506" t="s">
        <v>1631</v>
      </c>
      <c r="K596" s="506" t="s">
        <v>1632</v>
      </c>
      <c r="L596" s="507">
        <v>410</v>
      </c>
      <c r="M596" s="507">
        <v>410</v>
      </c>
      <c r="N596" s="506">
        <v>1</v>
      </c>
      <c r="O596" s="573">
        <v>1</v>
      </c>
      <c r="P596" s="507">
        <v>410</v>
      </c>
      <c r="Q596" s="527">
        <v>1</v>
      </c>
      <c r="R596" s="506">
        <v>1</v>
      </c>
      <c r="S596" s="527">
        <v>1</v>
      </c>
      <c r="T596" s="573">
        <v>1</v>
      </c>
      <c r="U596" s="528">
        <v>1</v>
      </c>
    </row>
    <row r="597" spans="1:21" ht="14.4" customHeight="1" x14ac:dyDescent="0.3">
      <c r="A597" s="505">
        <v>27</v>
      </c>
      <c r="B597" s="506" t="s">
        <v>483</v>
      </c>
      <c r="C597" s="506" t="s">
        <v>491</v>
      </c>
      <c r="D597" s="571" t="s">
        <v>1786</v>
      </c>
      <c r="E597" s="572" t="s">
        <v>497</v>
      </c>
      <c r="F597" s="506" t="s">
        <v>486</v>
      </c>
      <c r="G597" s="506" t="s">
        <v>1629</v>
      </c>
      <c r="H597" s="506" t="s">
        <v>457</v>
      </c>
      <c r="I597" s="506" t="s">
        <v>1633</v>
      </c>
      <c r="J597" s="506" t="s">
        <v>1634</v>
      </c>
      <c r="K597" s="506" t="s">
        <v>1635</v>
      </c>
      <c r="L597" s="507">
        <v>600</v>
      </c>
      <c r="M597" s="507">
        <v>600</v>
      </c>
      <c r="N597" s="506">
        <v>1</v>
      </c>
      <c r="O597" s="573">
        <v>1</v>
      </c>
      <c r="P597" s="507">
        <v>600</v>
      </c>
      <c r="Q597" s="527">
        <v>1</v>
      </c>
      <c r="R597" s="506">
        <v>1</v>
      </c>
      <c r="S597" s="527">
        <v>1</v>
      </c>
      <c r="T597" s="573">
        <v>1</v>
      </c>
      <c r="U597" s="528">
        <v>1</v>
      </c>
    </row>
    <row r="598" spans="1:21" ht="14.4" customHeight="1" x14ac:dyDescent="0.3">
      <c r="A598" s="505">
        <v>27</v>
      </c>
      <c r="B598" s="506" t="s">
        <v>483</v>
      </c>
      <c r="C598" s="506" t="s">
        <v>491</v>
      </c>
      <c r="D598" s="571" t="s">
        <v>1786</v>
      </c>
      <c r="E598" s="572" t="s">
        <v>497</v>
      </c>
      <c r="F598" s="506" t="s">
        <v>486</v>
      </c>
      <c r="G598" s="506" t="s">
        <v>1629</v>
      </c>
      <c r="H598" s="506" t="s">
        <v>457</v>
      </c>
      <c r="I598" s="506" t="s">
        <v>1636</v>
      </c>
      <c r="J598" s="506" t="s">
        <v>1631</v>
      </c>
      <c r="K598" s="506" t="s">
        <v>1637</v>
      </c>
      <c r="L598" s="507">
        <v>410</v>
      </c>
      <c r="M598" s="507">
        <v>410</v>
      </c>
      <c r="N598" s="506">
        <v>1</v>
      </c>
      <c r="O598" s="573">
        <v>1</v>
      </c>
      <c r="P598" s="507"/>
      <c r="Q598" s="527">
        <v>0</v>
      </c>
      <c r="R598" s="506"/>
      <c r="S598" s="527">
        <v>0</v>
      </c>
      <c r="T598" s="573"/>
      <c r="U598" s="528">
        <v>0</v>
      </c>
    </row>
    <row r="599" spans="1:21" ht="14.4" customHeight="1" x14ac:dyDescent="0.3">
      <c r="A599" s="505">
        <v>27</v>
      </c>
      <c r="B599" s="506" t="s">
        <v>483</v>
      </c>
      <c r="C599" s="506" t="s">
        <v>491</v>
      </c>
      <c r="D599" s="571" t="s">
        <v>1786</v>
      </c>
      <c r="E599" s="572" t="s">
        <v>497</v>
      </c>
      <c r="F599" s="506" t="s">
        <v>486</v>
      </c>
      <c r="G599" s="506" t="s">
        <v>1629</v>
      </c>
      <c r="H599" s="506" t="s">
        <v>457</v>
      </c>
      <c r="I599" s="506" t="s">
        <v>1638</v>
      </c>
      <c r="J599" s="506" t="s">
        <v>1634</v>
      </c>
      <c r="K599" s="506" t="s">
        <v>1639</v>
      </c>
      <c r="L599" s="507">
        <v>600</v>
      </c>
      <c r="M599" s="507">
        <v>600</v>
      </c>
      <c r="N599" s="506">
        <v>1</v>
      </c>
      <c r="O599" s="573">
        <v>1</v>
      </c>
      <c r="P599" s="507">
        <v>600</v>
      </c>
      <c r="Q599" s="527">
        <v>1</v>
      </c>
      <c r="R599" s="506">
        <v>1</v>
      </c>
      <c r="S599" s="527">
        <v>1</v>
      </c>
      <c r="T599" s="573">
        <v>1</v>
      </c>
      <c r="U599" s="528">
        <v>1</v>
      </c>
    </row>
    <row r="600" spans="1:21" ht="14.4" customHeight="1" x14ac:dyDescent="0.3">
      <c r="A600" s="505">
        <v>27</v>
      </c>
      <c r="B600" s="506" t="s">
        <v>483</v>
      </c>
      <c r="C600" s="506" t="s">
        <v>491</v>
      </c>
      <c r="D600" s="571" t="s">
        <v>1786</v>
      </c>
      <c r="E600" s="572" t="s">
        <v>497</v>
      </c>
      <c r="F600" s="506" t="s">
        <v>486</v>
      </c>
      <c r="G600" s="506" t="s">
        <v>1629</v>
      </c>
      <c r="H600" s="506" t="s">
        <v>457</v>
      </c>
      <c r="I600" s="506" t="s">
        <v>1640</v>
      </c>
      <c r="J600" s="506" t="s">
        <v>1634</v>
      </c>
      <c r="K600" s="506" t="s">
        <v>1641</v>
      </c>
      <c r="L600" s="507">
        <v>586.58000000000004</v>
      </c>
      <c r="M600" s="507">
        <v>586.58000000000004</v>
      </c>
      <c r="N600" s="506">
        <v>1</v>
      </c>
      <c r="O600" s="573">
        <v>1</v>
      </c>
      <c r="P600" s="507"/>
      <c r="Q600" s="527">
        <v>0</v>
      </c>
      <c r="R600" s="506"/>
      <c r="S600" s="527">
        <v>0</v>
      </c>
      <c r="T600" s="573"/>
      <c r="U600" s="528">
        <v>0</v>
      </c>
    </row>
    <row r="601" spans="1:21" ht="14.4" customHeight="1" x14ac:dyDescent="0.3">
      <c r="A601" s="505">
        <v>27</v>
      </c>
      <c r="B601" s="506" t="s">
        <v>483</v>
      </c>
      <c r="C601" s="506" t="s">
        <v>491</v>
      </c>
      <c r="D601" s="571" t="s">
        <v>1786</v>
      </c>
      <c r="E601" s="572" t="s">
        <v>501</v>
      </c>
      <c r="F601" s="506" t="s">
        <v>484</v>
      </c>
      <c r="G601" s="506" t="s">
        <v>563</v>
      </c>
      <c r="H601" s="506" t="s">
        <v>457</v>
      </c>
      <c r="I601" s="506" t="s">
        <v>690</v>
      </c>
      <c r="J601" s="506" t="s">
        <v>691</v>
      </c>
      <c r="K601" s="506" t="s">
        <v>566</v>
      </c>
      <c r="L601" s="507">
        <v>35.11</v>
      </c>
      <c r="M601" s="507">
        <v>105.33</v>
      </c>
      <c r="N601" s="506">
        <v>3</v>
      </c>
      <c r="O601" s="573">
        <v>0.5</v>
      </c>
      <c r="P601" s="507">
        <v>105.33</v>
      </c>
      <c r="Q601" s="527">
        <v>1</v>
      </c>
      <c r="R601" s="506">
        <v>3</v>
      </c>
      <c r="S601" s="527">
        <v>1</v>
      </c>
      <c r="T601" s="573">
        <v>0.5</v>
      </c>
      <c r="U601" s="528">
        <v>1</v>
      </c>
    </row>
    <row r="602" spans="1:21" ht="14.4" customHeight="1" x14ac:dyDescent="0.3">
      <c r="A602" s="505">
        <v>27</v>
      </c>
      <c r="B602" s="506" t="s">
        <v>483</v>
      </c>
      <c r="C602" s="506" t="s">
        <v>491</v>
      </c>
      <c r="D602" s="571" t="s">
        <v>1786</v>
      </c>
      <c r="E602" s="572" t="s">
        <v>501</v>
      </c>
      <c r="F602" s="506" t="s">
        <v>484</v>
      </c>
      <c r="G602" s="506" t="s">
        <v>563</v>
      </c>
      <c r="H602" s="506" t="s">
        <v>457</v>
      </c>
      <c r="I602" s="506" t="s">
        <v>564</v>
      </c>
      <c r="J602" s="506" t="s">
        <v>565</v>
      </c>
      <c r="K602" s="506" t="s">
        <v>566</v>
      </c>
      <c r="L602" s="507">
        <v>35.11</v>
      </c>
      <c r="M602" s="507">
        <v>877.75</v>
      </c>
      <c r="N602" s="506">
        <v>25</v>
      </c>
      <c r="O602" s="573">
        <v>5.5</v>
      </c>
      <c r="P602" s="507">
        <v>386.21</v>
      </c>
      <c r="Q602" s="527">
        <v>0.44</v>
      </c>
      <c r="R602" s="506">
        <v>11</v>
      </c>
      <c r="S602" s="527">
        <v>0.44</v>
      </c>
      <c r="T602" s="573">
        <v>3</v>
      </c>
      <c r="U602" s="528">
        <v>0.54545454545454541</v>
      </c>
    </row>
    <row r="603" spans="1:21" ht="14.4" customHeight="1" x14ac:dyDescent="0.3">
      <c r="A603" s="505">
        <v>27</v>
      </c>
      <c r="B603" s="506" t="s">
        <v>483</v>
      </c>
      <c r="C603" s="506" t="s">
        <v>491</v>
      </c>
      <c r="D603" s="571" t="s">
        <v>1786</v>
      </c>
      <c r="E603" s="572" t="s">
        <v>501</v>
      </c>
      <c r="F603" s="506" t="s">
        <v>484</v>
      </c>
      <c r="G603" s="506" t="s">
        <v>692</v>
      </c>
      <c r="H603" s="506" t="s">
        <v>457</v>
      </c>
      <c r="I603" s="506" t="s">
        <v>1087</v>
      </c>
      <c r="J603" s="506" t="s">
        <v>1088</v>
      </c>
      <c r="K603" s="506" t="s">
        <v>621</v>
      </c>
      <c r="L603" s="507">
        <v>72.55</v>
      </c>
      <c r="M603" s="507">
        <v>72.55</v>
      </c>
      <c r="N603" s="506">
        <v>1</v>
      </c>
      <c r="O603" s="573">
        <v>0.5</v>
      </c>
      <c r="P603" s="507"/>
      <c r="Q603" s="527">
        <v>0</v>
      </c>
      <c r="R603" s="506"/>
      <c r="S603" s="527">
        <v>0</v>
      </c>
      <c r="T603" s="573"/>
      <c r="U603" s="528">
        <v>0</v>
      </c>
    </row>
    <row r="604" spans="1:21" ht="14.4" customHeight="1" x14ac:dyDescent="0.3">
      <c r="A604" s="505">
        <v>27</v>
      </c>
      <c r="B604" s="506" t="s">
        <v>483</v>
      </c>
      <c r="C604" s="506" t="s">
        <v>491</v>
      </c>
      <c r="D604" s="571" t="s">
        <v>1786</v>
      </c>
      <c r="E604" s="572" t="s">
        <v>501</v>
      </c>
      <c r="F604" s="506" t="s">
        <v>484</v>
      </c>
      <c r="G604" s="506" t="s">
        <v>692</v>
      </c>
      <c r="H604" s="506" t="s">
        <v>457</v>
      </c>
      <c r="I604" s="506" t="s">
        <v>1090</v>
      </c>
      <c r="J604" s="506" t="s">
        <v>694</v>
      </c>
      <c r="K604" s="506" t="s">
        <v>695</v>
      </c>
      <c r="L604" s="507">
        <v>36.270000000000003</v>
      </c>
      <c r="M604" s="507">
        <v>145.08000000000001</v>
      </c>
      <c r="N604" s="506">
        <v>4</v>
      </c>
      <c r="O604" s="573">
        <v>1</v>
      </c>
      <c r="P604" s="507"/>
      <c r="Q604" s="527">
        <v>0</v>
      </c>
      <c r="R604" s="506"/>
      <c r="S604" s="527">
        <v>0</v>
      </c>
      <c r="T604" s="573"/>
      <c r="U604" s="528">
        <v>0</v>
      </c>
    </row>
    <row r="605" spans="1:21" ht="14.4" customHeight="1" x14ac:dyDescent="0.3">
      <c r="A605" s="505">
        <v>27</v>
      </c>
      <c r="B605" s="506" t="s">
        <v>483</v>
      </c>
      <c r="C605" s="506" t="s">
        <v>491</v>
      </c>
      <c r="D605" s="571" t="s">
        <v>1786</v>
      </c>
      <c r="E605" s="572" t="s">
        <v>501</v>
      </c>
      <c r="F605" s="506" t="s">
        <v>484</v>
      </c>
      <c r="G605" s="506" t="s">
        <v>692</v>
      </c>
      <c r="H605" s="506" t="s">
        <v>1787</v>
      </c>
      <c r="I605" s="506" t="s">
        <v>696</v>
      </c>
      <c r="J605" s="506" t="s">
        <v>697</v>
      </c>
      <c r="K605" s="506" t="s">
        <v>621</v>
      </c>
      <c r="L605" s="507">
        <v>72.55</v>
      </c>
      <c r="M605" s="507">
        <v>1160.8</v>
      </c>
      <c r="N605" s="506">
        <v>16</v>
      </c>
      <c r="O605" s="573">
        <v>9.5</v>
      </c>
      <c r="P605" s="507">
        <v>652.94999999999993</v>
      </c>
      <c r="Q605" s="527">
        <v>0.5625</v>
      </c>
      <c r="R605" s="506">
        <v>9</v>
      </c>
      <c r="S605" s="527">
        <v>0.5625</v>
      </c>
      <c r="T605" s="573">
        <v>6</v>
      </c>
      <c r="U605" s="528">
        <v>0.63157894736842102</v>
      </c>
    </row>
    <row r="606" spans="1:21" ht="14.4" customHeight="1" x14ac:dyDescent="0.3">
      <c r="A606" s="505">
        <v>27</v>
      </c>
      <c r="B606" s="506" t="s">
        <v>483</v>
      </c>
      <c r="C606" s="506" t="s">
        <v>491</v>
      </c>
      <c r="D606" s="571" t="s">
        <v>1786</v>
      </c>
      <c r="E606" s="572" t="s">
        <v>501</v>
      </c>
      <c r="F606" s="506" t="s">
        <v>484</v>
      </c>
      <c r="G606" s="506" t="s">
        <v>692</v>
      </c>
      <c r="H606" s="506" t="s">
        <v>1787</v>
      </c>
      <c r="I606" s="506" t="s">
        <v>698</v>
      </c>
      <c r="J606" s="506" t="s">
        <v>697</v>
      </c>
      <c r="K606" s="506" t="s">
        <v>699</v>
      </c>
      <c r="L606" s="507">
        <v>21.76</v>
      </c>
      <c r="M606" s="507">
        <v>195.84</v>
      </c>
      <c r="N606" s="506">
        <v>9</v>
      </c>
      <c r="O606" s="573">
        <v>3</v>
      </c>
      <c r="P606" s="507">
        <v>130.56</v>
      </c>
      <c r="Q606" s="527">
        <v>0.66666666666666663</v>
      </c>
      <c r="R606" s="506">
        <v>6</v>
      </c>
      <c r="S606" s="527">
        <v>0.66666666666666663</v>
      </c>
      <c r="T606" s="573">
        <v>1.5</v>
      </c>
      <c r="U606" s="528">
        <v>0.5</v>
      </c>
    </row>
    <row r="607" spans="1:21" ht="14.4" customHeight="1" x14ac:dyDescent="0.3">
      <c r="A607" s="505">
        <v>27</v>
      </c>
      <c r="B607" s="506" t="s">
        <v>483</v>
      </c>
      <c r="C607" s="506" t="s">
        <v>491</v>
      </c>
      <c r="D607" s="571" t="s">
        <v>1786</v>
      </c>
      <c r="E607" s="572" t="s">
        <v>501</v>
      </c>
      <c r="F607" s="506" t="s">
        <v>484</v>
      </c>
      <c r="G607" s="506" t="s">
        <v>692</v>
      </c>
      <c r="H607" s="506" t="s">
        <v>1787</v>
      </c>
      <c r="I607" s="506" t="s">
        <v>700</v>
      </c>
      <c r="J607" s="506" t="s">
        <v>697</v>
      </c>
      <c r="K607" s="506" t="s">
        <v>701</v>
      </c>
      <c r="L607" s="507">
        <v>65.28</v>
      </c>
      <c r="M607" s="507">
        <v>195.84</v>
      </c>
      <c r="N607" s="506">
        <v>3</v>
      </c>
      <c r="O607" s="573">
        <v>0.5</v>
      </c>
      <c r="P607" s="507"/>
      <c r="Q607" s="527">
        <v>0</v>
      </c>
      <c r="R607" s="506"/>
      <c r="S607" s="527">
        <v>0</v>
      </c>
      <c r="T607" s="573"/>
      <c r="U607" s="528">
        <v>0</v>
      </c>
    </row>
    <row r="608" spans="1:21" ht="14.4" customHeight="1" x14ac:dyDescent="0.3">
      <c r="A608" s="505">
        <v>27</v>
      </c>
      <c r="B608" s="506" t="s">
        <v>483</v>
      </c>
      <c r="C608" s="506" t="s">
        <v>491</v>
      </c>
      <c r="D608" s="571" t="s">
        <v>1786</v>
      </c>
      <c r="E608" s="572" t="s">
        <v>501</v>
      </c>
      <c r="F608" s="506" t="s">
        <v>484</v>
      </c>
      <c r="G608" s="506" t="s">
        <v>1642</v>
      </c>
      <c r="H608" s="506" t="s">
        <v>1787</v>
      </c>
      <c r="I608" s="506" t="s">
        <v>1643</v>
      </c>
      <c r="J608" s="506" t="s">
        <v>1644</v>
      </c>
      <c r="K608" s="506" t="s">
        <v>1645</v>
      </c>
      <c r="L608" s="507">
        <v>9.4</v>
      </c>
      <c r="M608" s="507">
        <v>18.8</v>
      </c>
      <c r="N608" s="506">
        <v>2</v>
      </c>
      <c r="O608" s="573">
        <v>1</v>
      </c>
      <c r="P608" s="507">
        <v>18.8</v>
      </c>
      <c r="Q608" s="527">
        <v>1</v>
      </c>
      <c r="R608" s="506">
        <v>2</v>
      </c>
      <c r="S608" s="527">
        <v>1</v>
      </c>
      <c r="T608" s="573">
        <v>1</v>
      </c>
      <c r="U608" s="528">
        <v>1</v>
      </c>
    </row>
    <row r="609" spans="1:21" ht="14.4" customHeight="1" x14ac:dyDescent="0.3">
      <c r="A609" s="505">
        <v>27</v>
      </c>
      <c r="B609" s="506" t="s">
        <v>483</v>
      </c>
      <c r="C609" s="506" t="s">
        <v>491</v>
      </c>
      <c r="D609" s="571" t="s">
        <v>1786</v>
      </c>
      <c r="E609" s="572" t="s">
        <v>501</v>
      </c>
      <c r="F609" s="506" t="s">
        <v>484</v>
      </c>
      <c r="G609" s="506" t="s">
        <v>1095</v>
      </c>
      <c r="H609" s="506" t="s">
        <v>1787</v>
      </c>
      <c r="I609" s="506" t="s">
        <v>1096</v>
      </c>
      <c r="J609" s="506" t="s">
        <v>1097</v>
      </c>
      <c r="K609" s="506" t="s">
        <v>1098</v>
      </c>
      <c r="L609" s="507">
        <v>80.010000000000005</v>
      </c>
      <c r="M609" s="507">
        <v>240.03000000000003</v>
      </c>
      <c r="N609" s="506">
        <v>3</v>
      </c>
      <c r="O609" s="573">
        <v>0.5</v>
      </c>
      <c r="P609" s="507">
        <v>240.03000000000003</v>
      </c>
      <c r="Q609" s="527">
        <v>1</v>
      </c>
      <c r="R609" s="506">
        <v>3</v>
      </c>
      <c r="S609" s="527">
        <v>1</v>
      </c>
      <c r="T609" s="573">
        <v>0.5</v>
      </c>
      <c r="U609" s="528">
        <v>1</v>
      </c>
    </row>
    <row r="610" spans="1:21" ht="14.4" customHeight="1" x14ac:dyDescent="0.3">
      <c r="A610" s="505">
        <v>27</v>
      </c>
      <c r="B610" s="506" t="s">
        <v>483</v>
      </c>
      <c r="C610" s="506" t="s">
        <v>491</v>
      </c>
      <c r="D610" s="571" t="s">
        <v>1786</v>
      </c>
      <c r="E610" s="572" t="s">
        <v>501</v>
      </c>
      <c r="F610" s="506" t="s">
        <v>484</v>
      </c>
      <c r="G610" s="506" t="s">
        <v>567</v>
      </c>
      <c r="H610" s="506" t="s">
        <v>457</v>
      </c>
      <c r="I610" s="506" t="s">
        <v>1646</v>
      </c>
      <c r="J610" s="506" t="s">
        <v>1647</v>
      </c>
      <c r="K610" s="506" t="s">
        <v>570</v>
      </c>
      <c r="L610" s="507">
        <v>31.09</v>
      </c>
      <c r="M610" s="507">
        <v>93.27</v>
      </c>
      <c r="N610" s="506">
        <v>3</v>
      </c>
      <c r="O610" s="573">
        <v>0.5</v>
      </c>
      <c r="P610" s="507">
        <v>93.27</v>
      </c>
      <c r="Q610" s="527">
        <v>1</v>
      </c>
      <c r="R610" s="506">
        <v>3</v>
      </c>
      <c r="S610" s="527">
        <v>1</v>
      </c>
      <c r="T610" s="573">
        <v>0.5</v>
      </c>
      <c r="U610" s="528">
        <v>1</v>
      </c>
    </row>
    <row r="611" spans="1:21" ht="14.4" customHeight="1" x14ac:dyDescent="0.3">
      <c r="A611" s="505">
        <v>27</v>
      </c>
      <c r="B611" s="506" t="s">
        <v>483</v>
      </c>
      <c r="C611" s="506" t="s">
        <v>491</v>
      </c>
      <c r="D611" s="571" t="s">
        <v>1786</v>
      </c>
      <c r="E611" s="572" t="s">
        <v>501</v>
      </c>
      <c r="F611" s="506" t="s">
        <v>484</v>
      </c>
      <c r="G611" s="506" t="s">
        <v>567</v>
      </c>
      <c r="H611" s="506" t="s">
        <v>1787</v>
      </c>
      <c r="I611" s="506" t="s">
        <v>702</v>
      </c>
      <c r="J611" s="506" t="s">
        <v>569</v>
      </c>
      <c r="K611" s="506" t="s">
        <v>703</v>
      </c>
      <c r="L611" s="507">
        <v>93.27</v>
      </c>
      <c r="M611" s="507">
        <v>93.27</v>
      </c>
      <c r="N611" s="506">
        <v>1</v>
      </c>
      <c r="O611" s="573">
        <v>1</v>
      </c>
      <c r="P611" s="507"/>
      <c r="Q611" s="527">
        <v>0</v>
      </c>
      <c r="R611" s="506"/>
      <c r="S611" s="527">
        <v>0</v>
      </c>
      <c r="T611" s="573"/>
      <c r="U611" s="528">
        <v>0</v>
      </c>
    </row>
    <row r="612" spans="1:21" ht="14.4" customHeight="1" x14ac:dyDescent="0.3">
      <c r="A612" s="505">
        <v>27</v>
      </c>
      <c r="B612" s="506" t="s">
        <v>483</v>
      </c>
      <c r="C612" s="506" t="s">
        <v>491</v>
      </c>
      <c r="D612" s="571" t="s">
        <v>1786</v>
      </c>
      <c r="E612" s="572" t="s">
        <v>501</v>
      </c>
      <c r="F612" s="506" t="s">
        <v>484</v>
      </c>
      <c r="G612" s="506" t="s">
        <v>567</v>
      </c>
      <c r="H612" s="506" t="s">
        <v>1787</v>
      </c>
      <c r="I612" s="506" t="s">
        <v>1034</v>
      </c>
      <c r="J612" s="506" t="s">
        <v>569</v>
      </c>
      <c r="K612" s="506" t="s">
        <v>790</v>
      </c>
      <c r="L612" s="507">
        <v>186.55</v>
      </c>
      <c r="M612" s="507">
        <v>373.1</v>
      </c>
      <c r="N612" s="506">
        <v>2</v>
      </c>
      <c r="O612" s="573">
        <v>1</v>
      </c>
      <c r="P612" s="507">
        <v>373.1</v>
      </c>
      <c r="Q612" s="527">
        <v>1</v>
      </c>
      <c r="R612" s="506">
        <v>2</v>
      </c>
      <c r="S612" s="527">
        <v>1</v>
      </c>
      <c r="T612" s="573">
        <v>1</v>
      </c>
      <c r="U612" s="528">
        <v>1</v>
      </c>
    </row>
    <row r="613" spans="1:21" ht="14.4" customHeight="1" x14ac:dyDescent="0.3">
      <c r="A613" s="505">
        <v>27</v>
      </c>
      <c r="B613" s="506" t="s">
        <v>483</v>
      </c>
      <c r="C613" s="506" t="s">
        <v>491</v>
      </c>
      <c r="D613" s="571" t="s">
        <v>1786</v>
      </c>
      <c r="E613" s="572" t="s">
        <v>501</v>
      </c>
      <c r="F613" s="506" t="s">
        <v>484</v>
      </c>
      <c r="G613" s="506" t="s">
        <v>567</v>
      </c>
      <c r="H613" s="506" t="s">
        <v>1787</v>
      </c>
      <c r="I613" s="506" t="s">
        <v>568</v>
      </c>
      <c r="J613" s="506" t="s">
        <v>569</v>
      </c>
      <c r="K613" s="506" t="s">
        <v>570</v>
      </c>
      <c r="L613" s="507">
        <v>31.09</v>
      </c>
      <c r="M613" s="507">
        <v>186.54</v>
      </c>
      <c r="N613" s="506">
        <v>6</v>
      </c>
      <c r="O613" s="573">
        <v>1</v>
      </c>
      <c r="P613" s="507">
        <v>93.27</v>
      </c>
      <c r="Q613" s="527">
        <v>0.5</v>
      </c>
      <c r="R613" s="506">
        <v>3</v>
      </c>
      <c r="S613" s="527">
        <v>0.5</v>
      </c>
      <c r="T613" s="573">
        <v>0.5</v>
      </c>
      <c r="U613" s="528">
        <v>0.5</v>
      </c>
    </row>
    <row r="614" spans="1:21" ht="14.4" customHeight="1" x14ac:dyDescent="0.3">
      <c r="A614" s="505">
        <v>27</v>
      </c>
      <c r="B614" s="506" t="s">
        <v>483</v>
      </c>
      <c r="C614" s="506" t="s">
        <v>491</v>
      </c>
      <c r="D614" s="571" t="s">
        <v>1786</v>
      </c>
      <c r="E614" s="572" t="s">
        <v>501</v>
      </c>
      <c r="F614" s="506" t="s">
        <v>484</v>
      </c>
      <c r="G614" s="506" t="s">
        <v>567</v>
      </c>
      <c r="H614" s="506" t="s">
        <v>457</v>
      </c>
      <c r="I614" s="506" t="s">
        <v>1648</v>
      </c>
      <c r="J614" s="506" t="s">
        <v>1649</v>
      </c>
      <c r="K614" s="506" t="s">
        <v>570</v>
      </c>
      <c r="L614" s="507">
        <v>31.09</v>
      </c>
      <c r="M614" s="507">
        <v>31.09</v>
      </c>
      <c r="N614" s="506">
        <v>1</v>
      </c>
      <c r="O614" s="573">
        <v>1</v>
      </c>
      <c r="P614" s="507"/>
      <c r="Q614" s="527">
        <v>0</v>
      </c>
      <c r="R614" s="506"/>
      <c r="S614" s="527">
        <v>0</v>
      </c>
      <c r="T614" s="573"/>
      <c r="U614" s="528">
        <v>0</v>
      </c>
    </row>
    <row r="615" spans="1:21" ht="14.4" customHeight="1" x14ac:dyDescent="0.3">
      <c r="A615" s="505">
        <v>27</v>
      </c>
      <c r="B615" s="506" t="s">
        <v>483</v>
      </c>
      <c r="C615" s="506" t="s">
        <v>491</v>
      </c>
      <c r="D615" s="571" t="s">
        <v>1786</v>
      </c>
      <c r="E615" s="572" t="s">
        <v>501</v>
      </c>
      <c r="F615" s="506" t="s">
        <v>484</v>
      </c>
      <c r="G615" s="506" t="s">
        <v>567</v>
      </c>
      <c r="H615" s="506" t="s">
        <v>457</v>
      </c>
      <c r="I615" s="506" t="s">
        <v>1650</v>
      </c>
      <c r="J615" s="506" t="s">
        <v>1649</v>
      </c>
      <c r="K615" s="506" t="s">
        <v>1651</v>
      </c>
      <c r="L615" s="507">
        <v>207.27</v>
      </c>
      <c r="M615" s="507">
        <v>207.27</v>
      </c>
      <c r="N615" s="506">
        <v>1</v>
      </c>
      <c r="O615" s="573">
        <v>0.5</v>
      </c>
      <c r="P615" s="507"/>
      <c r="Q615" s="527">
        <v>0</v>
      </c>
      <c r="R615" s="506"/>
      <c r="S615" s="527">
        <v>0</v>
      </c>
      <c r="T615" s="573"/>
      <c r="U615" s="528">
        <v>0</v>
      </c>
    </row>
    <row r="616" spans="1:21" ht="14.4" customHeight="1" x14ac:dyDescent="0.3">
      <c r="A616" s="505">
        <v>27</v>
      </c>
      <c r="B616" s="506" t="s">
        <v>483</v>
      </c>
      <c r="C616" s="506" t="s">
        <v>491</v>
      </c>
      <c r="D616" s="571" t="s">
        <v>1786</v>
      </c>
      <c r="E616" s="572" t="s">
        <v>501</v>
      </c>
      <c r="F616" s="506" t="s">
        <v>484</v>
      </c>
      <c r="G616" s="506" t="s">
        <v>1652</v>
      </c>
      <c r="H616" s="506" t="s">
        <v>1787</v>
      </c>
      <c r="I616" s="506" t="s">
        <v>1653</v>
      </c>
      <c r="J616" s="506" t="s">
        <v>1654</v>
      </c>
      <c r="K616" s="506" t="s">
        <v>951</v>
      </c>
      <c r="L616" s="507">
        <v>82.63</v>
      </c>
      <c r="M616" s="507">
        <v>82.63</v>
      </c>
      <c r="N616" s="506">
        <v>1</v>
      </c>
      <c r="O616" s="573">
        <v>0.5</v>
      </c>
      <c r="P616" s="507"/>
      <c r="Q616" s="527">
        <v>0</v>
      </c>
      <c r="R616" s="506"/>
      <c r="S616" s="527">
        <v>0</v>
      </c>
      <c r="T616" s="573"/>
      <c r="U616" s="528">
        <v>0</v>
      </c>
    </row>
    <row r="617" spans="1:21" ht="14.4" customHeight="1" x14ac:dyDescent="0.3">
      <c r="A617" s="505">
        <v>27</v>
      </c>
      <c r="B617" s="506" t="s">
        <v>483</v>
      </c>
      <c r="C617" s="506" t="s">
        <v>491</v>
      </c>
      <c r="D617" s="571" t="s">
        <v>1786</v>
      </c>
      <c r="E617" s="572" t="s">
        <v>501</v>
      </c>
      <c r="F617" s="506" t="s">
        <v>484</v>
      </c>
      <c r="G617" s="506" t="s">
        <v>571</v>
      </c>
      <c r="H617" s="506" t="s">
        <v>1787</v>
      </c>
      <c r="I617" s="506" t="s">
        <v>1103</v>
      </c>
      <c r="J617" s="506" t="s">
        <v>573</v>
      </c>
      <c r="K617" s="506" t="s">
        <v>1104</v>
      </c>
      <c r="L617" s="507">
        <v>278.63</v>
      </c>
      <c r="M617" s="507">
        <v>1950.4099999999999</v>
      </c>
      <c r="N617" s="506">
        <v>7</v>
      </c>
      <c r="O617" s="573">
        <v>1.5</v>
      </c>
      <c r="P617" s="507">
        <v>1671.78</v>
      </c>
      <c r="Q617" s="527">
        <v>0.85714285714285721</v>
      </c>
      <c r="R617" s="506">
        <v>6</v>
      </c>
      <c r="S617" s="527">
        <v>0.8571428571428571</v>
      </c>
      <c r="T617" s="573">
        <v>1</v>
      </c>
      <c r="U617" s="528">
        <v>0.66666666666666663</v>
      </c>
    </row>
    <row r="618" spans="1:21" ht="14.4" customHeight="1" x14ac:dyDescent="0.3">
      <c r="A618" s="505">
        <v>27</v>
      </c>
      <c r="B618" s="506" t="s">
        <v>483</v>
      </c>
      <c r="C618" s="506" t="s">
        <v>491</v>
      </c>
      <c r="D618" s="571" t="s">
        <v>1786</v>
      </c>
      <c r="E618" s="572" t="s">
        <v>501</v>
      </c>
      <c r="F618" s="506" t="s">
        <v>484</v>
      </c>
      <c r="G618" s="506" t="s">
        <v>571</v>
      </c>
      <c r="H618" s="506" t="s">
        <v>1787</v>
      </c>
      <c r="I618" s="506" t="s">
        <v>1655</v>
      </c>
      <c r="J618" s="506" t="s">
        <v>708</v>
      </c>
      <c r="K618" s="506" t="s">
        <v>658</v>
      </c>
      <c r="L618" s="507">
        <v>430.05</v>
      </c>
      <c r="M618" s="507">
        <v>860.1</v>
      </c>
      <c r="N618" s="506">
        <v>2</v>
      </c>
      <c r="O618" s="573">
        <v>1</v>
      </c>
      <c r="P618" s="507">
        <v>860.1</v>
      </c>
      <c r="Q618" s="527">
        <v>1</v>
      </c>
      <c r="R618" s="506">
        <v>2</v>
      </c>
      <c r="S618" s="527">
        <v>1</v>
      </c>
      <c r="T618" s="573">
        <v>1</v>
      </c>
      <c r="U618" s="528">
        <v>1</v>
      </c>
    </row>
    <row r="619" spans="1:21" ht="14.4" customHeight="1" x14ac:dyDescent="0.3">
      <c r="A619" s="505">
        <v>27</v>
      </c>
      <c r="B619" s="506" t="s">
        <v>483</v>
      </c>
      <c r="C619" s="506" t="s">
        <v>491</v>
      </c>
      <c r="D619" s="571" t="s">
        <v>1786</v>
      </c>
      <c r="E619" s="572" t="s">
        <v>501</v>
      </c>
      <c r="F619" s="506" t="s">
        <v>484</v>
      </c>
      <c r="G619" s="506" t="s">
        <v>571</v>
      </c>
      <c r="H619" s="506" t="s">
        <v>1787</v>
      </c>
      <c r="I619" s="506" t="s">
        <v>707</v>
      </c>
      <c r="J619" s="506" t="s">
        <v>708</v>
      </c>
      <c r="K619" s="506" t="s">
        <v>709</v>
      </c>
      <c r="L619" s="507">
        <v>139.77000000000001</v>
      </c>
      <c r="M619" s="507">
        <v>1956.7800000000002</v>
      </c>
      <c r="N619" s="506">
        <v>14</v>
      </c>
      <c r="O619" s="573">
        <v>10</v>
      </c>
      <c r="P619" s="507">
        <v>1397.7</v>
      </c>
      <c r="Q619" s="527">
        <v>0.71428571428571419</v>
      </c>
      <c r="R619" s="506">
        <v>10</v>
      </c>
      <c r="S619" s="527">
        <v>0.7142857142857143</v>
      </c>
      <c r="T619" s="573">
        <v>6.5</v>
      </c>
      <c r="U619" s="528">
        <v>0.65</v>
      </c>
    </row>
    <row r="620" spans="1:21" ht="14.4" customHeight="1" x14ac:dyDescent="0.3">
      <c r="A620" s="505">
        <v>27</v>
      </c>
      <c r="B620" s="506" t="s">
        <v>483</v>
      </c>
      <c r="C620" s="506" t="s">
        <v>491</v>
      </c>
      <c r="D620" s="571" t="s">
        <v>1786</v>
      </c>
      <c r="E620" s="572" t="s">
        <v>501</v>
      </c>
      <c r="F620" s="506" t="s">
        <v>484</v>
      </c>
      <c r="G620" s="506" t="s">
        <v>571</v>
      </c>
      <c r="H620" s="506" t="s">
        <v>1787</v>
      </c>
      <c r="I620" s="506" t="s">
        <v>710</v>
      </c>
      <c r="J620" s="506" t="s">
        <v>708</v>
      </c>
      <c r="K620" s="506" t="s">
        <v>711</v>
      </c>
      <c r="L620" s="507">
        <v>279.52999999999997</v>
      </c>
      <c r="M620" s="507">
        <v>3074.83</v>
      </c>
      <c r="N620" s="506">
        <v>11</v>
      </c>
      <c r="O620" s="573">
        <v>8</v>
      </c>
      <c r="P620" s="507">
        <v>2236.2399999999998</v>
      </c>
      <c r="Q620" s="527">
        <v>0.72727272727272718</v>
      </c>
      <c r="R620" s="506">
        <v>8</v>
      </c>
      <c r="S620" s="527">
        <v>0.72727272727272729</v>
      </c>
      <c r="T620" s="573">
        <v>6</v>
      </c>
      <c r="U620" s="528">
        <v>0.75</v>
      </c>
    </row>
    <row r="621" spans="1:21" ht="14.4" customHeight="1" x14ac:dyDescent="0.3">
      <c r="A621" s="505">
        <v>27</v>
      </c>
      <c r="B621" s="506" t="s">
        <v>483</v>
      </c>
      <c r="C621" s="506" t="s">
        <v>491</v>
      </c>
      <c r="D621" s="571" t="s">
        <v>1786</v>
      </c>
      <c r="E621" s="572" t="s">
        <v>501</v>
      </c>
      <c r="F621" s="506" t="s">
        <v>484</v>
      </c>
      <c r="G621" s="506" t="s">
        <v>571</v>
      </c>
      <c r="H621" s="506" t="s">
        <v>457</v>
      </c>
      <c r="I621" s="506" t="s">
        <v>712</v>
      </c>
      <c r="J621" s="506" t="s">
        <v>573</v>
      </c>
      <c r="K621" s="506" t="s">
        <v>713</v>
      </c>
      <c r="L621" s="507">
        <v>196.2</v>
      </c>
      <c r="M621" s="507">
        <v>1373.3999999999999</v>
      </c>
      <c r="N621" s="506">
        <v>7</v>
      </c>
      <c r="O621" s="573">
        <v>4</v>
      </c>
      <c r="P621" s="507">
        <v>784.8</v>
      </c>
      <c r="Q621" s="527">
        <v>0.5714285714285714</v>
      </c>
      <c r="R621" s="506">
        <v>4</v>
      </c>
      <c r="S621" s="527">
        <v>0.5714285714285714</v>
      </c>
      <c r="T621" s="573">
        <v>2</v>
      </c>
      <c r="U621" s="528">
        <v>0.5</v>
      </c>
    </row>
    <row r="622" spans="1:21" ht="14.4" customHeight="1" x14ac:dyDescent="0.3">
      <c r="A622" s="505">
        <v>27</v>
      </c>
      <c r="B622" s="506" t="s">
        <v>483</v>
      </c>
      <c r="C622" s="506" t="s">
        <v>491</v>
      </c>
      <c r="D622" s="571" t="s">
        <v>1786</v>
      </c>
      <c r="E622" s="572" t="s">
        <v>501</v>
      </c>
      <c r="F622" s="506" t="s">
        <v>484</v>
      </c>
      <c r="G622" s="506" t="s">
        <v>571</v>
      </c>
      <c r="H622" s="506" t="s">
        <v>457</v>
      </c>
      <c r="I622" s="506" t="s">
        <v>1656</v>
      </c>
      <c r="J622" s="506" t="s">
        <v>573</v>
      </c>
      <c r="K622" s="506" t="s">
        <v>661</v>
      </c>
      <c r="L622" s="507">
        <v>117.71</v>
      </c>
      <c r="M622" s="507">
        <v>353.13</v>
      </c>
      <c r="N622" s="506">
        <v>3</v>
      </c>
      <c r="O622" s="573">
        <v>1</v>
      </c>
      <c r="P622" s="507"/>
      <c r="Q622" s="527">
        <v>0</v>
      </c>
      <c r="R622" s="506"/>
      <c r="S622" s="527">
        <v>0</v>
      </c>
      <c r="T622" s="573"/>
      <c r="U622" s="528">
        <v>0</v>
      </c>
    </row>
    <row r="623" spans="1:21" ht="14.4" customHeight="1" x14ac:dyDescent="0.3">
      <c r="A623" s="505">
        <v>27</v>
      </c>
      <c r="B623" s="506" t="s">
        <v>483</v>
      </c>
      <c r="C623" s="506" t="s">
        <v>491</v>
      </c>
      <c r="D623" s="571" t="s">
        <v>1786</v>
      </c>
      <c r="E623" s="572" t="s">
        <v>501</v>
      </c>
      <c r="F623" s="506" t="s">
        <v>484</v>
      </c>
      <c r="G623" s="506" t="s">
        <v>571</v>
      </c>
      <c r="H623" s="506" t="s">
        <v>457</v>
      </c>
      <c r="I623" s="506" t="s">
        <v>572</v>
      </c>
      <c r="J623" s="506" t="s">
        <v>573</v>
      </c>
      <c r="K623" s="506" t="s">
        <v>574</v>
      </c>
      <c r="L623" s="507">
        <v>392.41</v>
      </c>
      <c r="M623" s="507">
        <v>2746.87</v>
      </c>
      <c r="N623" s="506">
        <v>7</v>
      </c>
      <c r="O623" s="573">
        <v>4</v>
      </c>
      <c r="P623" s="507">
        <v>1177.23</v>
      </c>
      <c r="Q623" s="527">
        <v>0.4285714285714286</v>
      </c>
      <c r="R623" s="506">
        <v>3</v>
      </c>
      <c r="S623" s="527">
        <v>0.42857142857142855</v>
      </c>
      <c r="T623" s="573">
        <v>1.5</v>
      </c>
      <c r="U623" s="528">
        <v>0.375</v>
      </c>
    </row>
    <row r="624" spans="1:21" ht="14.4" customHeight="1" x14ac:dyDescent="0.3">
      <c r="A624" s="505">
        <v>27</v>
      </c>
      <c r="B624" s="506" t="s">
        <v>483</v>
      </c>
      <c r="C624" s="506" t="s">
        <v>491</v>
      </c>
      <c r="D624" s="571" t="s">
        <v>1786</v>
      </c>
      <c r="E624" s="572" t="s">
        <v>501</v>
      </c>
      <c r="F624" s="506" t="s">
        <v>484</v>
      </c>
      <c r="G624" s="506" t="s">
        <v>571</v>
      </c>
      <c r="H624" s="506" t="s">
        <v>457</v>
      </c>
      <c r="I624" s="506" t="s">
        <v>575</v>
      </c>
      <c r="J624" s="506" t="s">
        <v>573</v>
      </c>
      <c r="K624" s="506" t="s">
        <v>576</v>
      </c>
      <c r="L624" s="507">
        <v>603.72</v>
      </c>
      <c r="M624" s="507">
        <v>3018.6000000000004</v>
      </c>
      <c r="N624" s="506">
        <v>5</v>
      </c>
      <c r="O624" s="573">
        <v>2.5</v>
      </c>
      <c r="P624" s="507">
        <v>1811.16</v>
      </c>
      <c r="Q624" s="527">
        <v>0.6</v>
      </c>
      <c r="R624" s="506">
        <v>3</v>
      </c>
      <c r="S624" s="527">
        <v>0.6</v>
      </c>
      <c r="T624" s="573">
        <v>1.5</v>
      </c>
      <c r="U624" s="528">
        <v>0.6</v>
      </c>
    </row>
    <row r="625" spans="1:21" ht="14.4" customHeight="1" x14ac:dyDescent="0.3">
      <c r="A625" s="505">
        <v>27</v>
      </c>
      <c r="B625" s="506" t="s">
        <v>483</v>
      </c>
      <c r="C625" s="506" t="s">
        <v>491</v>
      </c>
      <c r="D625" s="571" t="s">
        <v>1786</v>
      </c>
      <c r="E625" s="572" t="s">
        <v>501</v>
      </c>
      <c r="F625" s="506" t="s">
        <v>484</v>
      </c>
      <c r="G625" s="506" t="s">
        <v>571</v>
      </c>
      <c r="H625" s="506" t="s">
        <v>1787</v>
      </c>
      <c r="I625" s="506" t="s">
        <v>715</v>
      </c>
      <c r="J625" s="506" t="s">
        <v>708</v>
      </c>
      <c r="K625" s="506" t="s">
        <v>716</v>
      </c>
      <c r="L625" s="507">
        <v>93.18</v>
      </c>
      <c r="M625" s="507">
        <v>1118.1600000000001</v>
      </c>
      <c r="N625" s="506">
        <v>12</v>
      </c>
      <c r="O625" s="573">
        <v>2</v>
      </c>
      <c r="P625" s="507">
        <v>279.54000000000002</v>
      </c>
      <c r="Q625" s="527">
        <v>0.25</v>
      </c>
      <c r="R625" s="506">
        <v>3</v>
      </c>
      <c r="S625" s="527">
        <v>0.25</v>
      </c>
      <c r="T625" s="573">
        <v>0.5</v>
      </c>
      <c r="U625" s="528">
        <v>0.25</v>
      </c>
    </row>
    <row r="626" spans="1:21" ht="14.4" customHeight="1" x14ac:dyDescent="0.3">
      <c r="A626" s="505">
        <v>27</v>
      </c>
      <c r="B626" s="506" t="s">
        <v>483</v>
      </c>
      <c r="C626" s="506" t="s">
        <v>491</v>
      </c>
      <c r="D626" s="571" t="s">
        <v>1786</v>
      </c>
      <c r="E626" s="572" t="s">
        <v>501</v>
      </c>
      <c r="F626" s="506" t="s">
        <v>484</v>
      </c>
      <c r="G626" s="506" t="s">
        <v>571</v>
      </c>
      <c r="H626" s="506" t="s">
        <v>1787</v>
      </c>
      <c r="I626" s="506" t="s">
        <v>1657</v>
      </c>
      <c r="J626" s="506" t="s">
        <v>708</v>
      </c>
      <c r="K626" s="506" t="s">
        <v>1658</v>
      </c>
      <c r="L626" s="507">
        <v>46.6</v>
      </c>
      <c r="M626" s="507">
        <v>139.80000000000001</v>
      </c>
      <c r="N626" s="506">
        <v>3</v>
      </c>
      <c r="O626" s="573">
        <v>0.5</v>
      </c>
      <c r="P626" s="507"/>
      <c r="Q626" s="527">
        <v>0</v>
      </c>
      <c r="R626" s="506"/>
      <c r="S626" s="527">
        <v>0</v>
      </c>
      <c r="T626" s="573"/>
      <c r="U626" s="528">
        <v>0</v>
      </c>
    </row>
    <row r="627" spans="1:21" ht="14.4" customHeight="1" x14ac:dyDescent="0.3">
      <c r="A627" s="505">
        <v>27</v>
      </c>
      <c r="B627" s="506" t="s">
        <v>483</v>
      </c>
      <c r="C627" s="506" t="s">
        <v>491</v>
      </c>
      <c r="D627" s="571" t="s">
        <v>1786</v>
      </c>
      <c r="E627" s="572" t="s">
        <v>501</v>
      </c>
      <c r="F627" s="506" t="s">
        <v>484</v>
      </c>
      <c r="G627" s="506" t="s">
        <v>571</v>
      </c>
      <c r="H627" s="506" t="s">
        <v>457</v>
      </c>
      <c r="I627" s="506" t="s">
        <v>1659</v>
      </c>
      <c r="J627" s="506" t="s">
        <v>1106</v>
      </c>
      <c r="K627" s="506" t="s">
        <v>719</v>
      </c>
      <c r="L627" s="507">
        <v>279.52999999999997</v>
      </c>
      <c r="M627" s="507">
        <v>279.52999999999997</v>
      </c>
      <c r="N627" s="506">
        <v>1</v>
      </c>
      <c r="O627" s="573">
        <v>0.5</v>
      </c>
      <c r="P627" s="507">
        <v>279.52999999999997</v>
      </c>
      <c r="Q627" s="527">
        <v>1</v>
      </c>
      <c r="R627" s="506">
        <v>1</v>
      </c>
      <c r="S627" s="527">
        <v>1</v>
      </c>
      <c r="T627" s="573">
        <v>0.5</v>
      </c>
      <c r="U627" s="528">
        <v>1</v>
      </c>
    </row>
    <row r="628" spans="1:21" ht="14.4" customHeight="1" x14ac:dyDescent="0.3">
      <c r="A628" s="505">
        <v>27</v>
      </c>
      <c r="B628" s="506" t="s">
        <v>483</v>
      </c>
      <c r="C628" s="506" t="s">
        <v>491</v>
      </c>
      <c r="D628" s="571" t="s">
        <v>1786</v>
      </c>
      <c r="E628" s="572" t="s">
        <v>501</v>
      </c>
      <c r="F628" s="506" t="s">
        <v>484</v>
      </c>
      <c r="G628" s="506" t="s">
        <v>571</v>
      </c>
      <c r="H628" s="506" t="s">
        <v>457</v>
      </c>
      <c r="I628" s="506" t="s">
        <v>1660</v>
      </c>
      <c r="J628" s="506" t="s">
        <v>1661</v>
      </c>
      <c r="K628" s="506" t="s">
        <v>576</v>
      </c>
      <c r="L628" s="507">
        <v>477.84</v>
      </c>
      <c r="M628" s="507">
        <v>477.84</v>
      </c>
      <c r="N628" s="506">
        <v>1</v>
      </c>
      <c r="O628" s="573">
        <v>0.5</v>
      </c>
      <c r="P628" s="507"/>
      <c r="Q628" s="527">
        <v>0</v>
      </c>
      <c r="R628" s="506"/>
      <c r="S628" s="527">
        <v>0</v>
      </c>
      <c r="T628" s="573"/>
      <c r="U628" s="528">
        <v>0</v>
      </c>
    </row>
    <row r="629" spans="1:21" ht="14.4" customHeight="1" x14ac:dyDescent="0.3">
      <c r="A629" s="505">
        <v>27</v>
      </c>
      <c r="B629" s="506" t="s">
        <v>483</v>
      </c>
      <c r="C629" s="506" t="s">
        <v>491</v>
      </c>
      <c r="D629" s="571" t="s">
        <v>1786</v>
      </c>
      <c r="E629" s="572" t="s">
        <v>501</v>
      </c>
      <c r="F629" s="506" t="s">
        <v>484</v>
      </c>
      <c r="G629" s="506" t="s">
        <v>571</v>
      </c>
      <c r="H629" s="506" t="s">
        <v>457</v>
      </c>
      <c r="I629" s="506" t="s">
        <v>1662</v>
      </c>
      <c r="J629" s="506" t="s">
        <v>1038</v>
      </c>
      <c r="K629" s="506" t="s">
        <v>1036</v>
      </c>
      <c r="L629" s="507">
        <v>139.77000000000001</v>
      </c>
      <c r="M629" s="507">
        <v>279.54000000000002</v>
      </c>
      <c r="N629" s="506">
        <v>2</v>
      </c>
      <c r="O629" s="573">
        <v>1</v>
      </c>
      <c r="P629" s="507">
        <v>279.54000000000002</v>
      </c>
      <c r="Q629" s="527">
        <v>1</v>
      </c>
      <c r="R629" s="506">
        <v>2</v>
      </c>
      <c r="S629" s="527">
        <v>1</v>
      </c>
      <c r="T629" s="573">
        <v>1</v>
      </c>
      <c r="U629" s="528">
        <v>1</v>
      </c>
    </row>
    <row r="630" spans="1:21" ht="14.4" customHeight="1" x14ac:dyDescent="0.3">
      <c r="A630" s="505">
        <v>27</v>
      </c>
      <c r="B630" s="506" t="s">
        <v>483</v>
      </c>
      <c r="C630" s="506" t="s">
        <v>491</v>
      </c>
      <c r="D630" s="571" t="s">
        <v>1786</v>
      </c>
      <c r="E630" s="572" t="s">
        <v>501</v>
      </c>
      <c r="F630" s="506" t="s">
        <v>484</v>
      </c>
      <c r="G630" s="506" t="s">
        <v>1120</v>
      </c>
      <c r="H630" s="506" t="s">
        <v>457</v>
      </c>
      <c r="I630" s="506" t="s">
        <v>1663</v>
      </c>
      <c r="J630" s="506" t="s">
        <v>1664</v>
      </c>
      <c r="K630" s="506" t="s">
        <v>1123</v>
      </c>
      <c r="L630" s="507">
        <v>103.8</v>
      </c>
      <c r="M630" s="507">
        <v>103.8</v>
      </c>
      <c r="N630" s="506">
        <v>1</v>
      </c>
      <c r="O630" s="573">
        <v>0.5</v>
      </c>
      <c r="P630" s="507">
        <v>103.8</v>
      </c>
      <c r="Q630" s="527">
        <v>1</v>
      </c>
      <c r="R630" s="506">
        <v>1</v>
      </c>
      <c r="S630" s="527">
        <v>1</v>
      </c>
      <c r="T630" s="573">
        <v>0.5</v>
      </c>
      <c r="U630" s="528">
        <v>1</v>
      </c>
    </row>
    <row r="631" spans="1:21" ht="14.4" customHeight="1" x14ac:dyDescent="0.3">
      <c r="A631" s="505">
        <v>27</v>
      </c>
      <c r="B631" s="506" t="s">
        <v>483</v>
      </c>
      <c r="C631" s="506" t="s">
        <v>491</v>
      </c>
      <c r="D631" s="571" t="s">
        <v>1786</v>
      </c>
      <c r="E631" s="572" t="s">
        <v>501</v>
      </c>
      <c r="F631" s="506" t="s">
        <v>484</v>
      </c>
      <c r="G631" s="506" t="s">
        <v>721</v>
      </c>
      <c r="H631" s="506" t="s">
        <v>1787</v>
      </c>
      <c r="I631" s="506" t="s">
        <v>722</v>
      </c>
      <c r="J631" s="506" t="s">
        <v>723</v>
      </c>
      <c r="K631" s="506" t="s">
        <v>724</v>
      </c>
      <c r="L631" s="507">
        <v>65.540000000000006</v>
      </c>
      <c r="M631" s="507">
        <v>196.62</v>
      </c>
      <c r="N631" s="506">
        <v>3</v>
      </c>
      <c r="O631" s="573">
        <v>1</v>
      </c>
      <c r="P631" s="507"/>
      <c r="Q631" s="527">
        <v>0</v>
      </c>
      <c r="R631" s="506"/>
      <c r="S631" s="527">
        <v>0</v>
      </c>
      <c r="T631" s="573"/>
      <c r="U631" s="528">
        <v>0</v>
      </c>
    </row>
    <row r="632" spans="1:21" ht="14.4" customHeight="1" x14ac:dyDescent="0.3">
      <c r="A632" s="505">
        <v>27</v>
      </c>
      <c r="B632" s="506" t="s">
        <v>483</v>
      </c>
      <c r="C632" s="506" t="s">
        <v>491</v>
      </c>
      <c r="D632" s="571" t="s">
        <v>1786</v>
      </c>
      <c r="E632" s="572" t="s">
        <v>501</v>
      </c>
      <c r="F632" s="506" t="s">
        <v>484</v>
      </c>
      <c r="G632" s="506" t="s">
        <v>721</v>
      </c>
      <c r="H632" s="506" t="s">
        <v>1787</v>
      </c>
      <c r="I632" s="506" t="s">
        <v>725</v>
      </c>
      <c r="J632" s="506" t="s">
        <v>723</v>
      </c>
      <c r="K632" s="506" t="s">
        <v>726</v>
      </c>
      <c r="L632" s="507">
        <v>229.38</v>
      </c>
      <c r="M632" s="507">
        <v>229.38</v>
      </c>
      <c r="N632" s="506">
        <v>1</v>
      </c>
      <c r="O632" s="573">
        <v>0.5</v>
      </c>
      <c r="P632" s="507">
        <v>229.38</v>
      </c>
      <c r="Q632" s="527">
        <v>1</v>
      </c>
      <c r="R632" s="506">
        <v>1</v>
      </c>
      <c r="S632" s="527">
        <v>1</v>
      </c>
      <c r="T632" s="573">
        <v>0.5</v>
      </c>
      <c r="U632" s="528">
        <v>1</v>
      </c>
    </row>
    <row r="633" spans="1:21" ht="14.4" customHeight="1" x14ac:dyDescent="0.3">
      <c r="A633" s="505">
        <v>27</v>
      </c>
      <c r="B633" s="506" t="s">
        <v>483</v>
      </c>
      <c r="C633" s="506" t="s">
        <v>491</v>
      </c>
      <c r="D633" s="571" t="s">
        <v>1786</v>
      </c>
      <c r="E633" s="572" t="s">
        <v>501</v>
      </c>
      <c r="F633" s="506" t="s">
        <v>484</v>
      </c>
      <c r="G633" s="506" t="s">
        <v>577</v>
      </c>
      <c r="H633" s="506" t="s">
        <v>457</v>
      </c>
      <c r="I633" s="506" t="s">
        <v>729</v>
      </c>
      <c r="J633" s="506" t="s">
        <v>730</v>
      </c>
      <c r="K633" s="506" t="s">
        <v>731</v>
      </c>
      <c r="L633" s="507">
        <v>105.32</v>
      </c>
      <c r="M633" s="507">
        <v>210.64</v>
      </c>
      <c r="N633" s="506">
        <v>2</v>
      </c>
      <c r="O633" s="573">
        <v>1.5</v>
      </c>
      <c r="P633" s="507">
        <v>210.64</v>
      </c>
      <c r="Q633" s="527">
        <v>1</v>
      </c>
      <c r="R633" s="506">
        <v>2</v>
      </c>
      <c r="S633" s="527">
        <v>1</v>
      </c>
      <c r="T633" s="573">
        <v>1.5</v>
      </c>
      <c r="U633" s="528">
        <v>1</v>
      </c>
    </row>
    <row r="634" spans="1:21" ht="14.4" customHeight="1" x14ac:dyDescent="0.3">
      <c r="A634" s="505">
        <v>27</v>
      </c>
      <c r="B634" s="506" t="s">
        <v>483</v>
      </c>
      <c r="C634" s="506" t="s">
        <v>491</v>
      </c>
      <c r="D634" s="571" t="s">
        <v>1786</v>
      </c>
      <c r="E634" s="572" t="s">
        <v>501</v>
      </c>
      <c r="F634" s="506" t="s">
        <v>484</v>
      </c>
      <c r="G634" s="506" t="s">
        <v>577</v>
      </c>
      <c r="H634" s="506" t="s">
        <v>457</v>
      </c>
      <c r="I634" s="506" t="s">
        <v>1132</v>
      </c>
      <c r="J634" s="506" t="s">
        <v>733</v>
      </c>
      <c r="K634" s="506" t="s">
        <v>1133</v>
      </c>
      <c r="L634" s="507">
        <v>16.38</v>
      </c>
      <c r="M634" s="507">
        <v>16.38</v>
      </c>
      <c r="N634" s="506">
        <v>1</v>
      </c>
      <c r="O634" s="573">
        <v>0.5</v>
      </c>
      <c r="P634" s="507"/>
      <c r="Q634" s="527">
        <v>0</v>
      </c>
      <c r="R634" s="506"/>
      <c r="S634" s="527">
        <v>0</v>
      </c>
      <c r="T634" s="573"/>
      <c r="U634" s="528">
        <v>0</v>
      </c>
    </row>
    <row r="635" spans="1:21" ht="14.4" customHeight="1" x14ac:dyDescent="0.3">
      <c r="A635" s="505">
        <v>27</v>
      </c>
      <c r="B635" s="506" t="s">
        <v>483</v>
      </c>
      <c r="C635" s="506" t="s">
        <v>491</v>
      </c>
      <c r="D635" s="571" t="s">
        <v>1786</v>
      </c>
      <c r="E635" s="572" t="s">
        <v>501</v>
      </c>
      <c r="F635" s="506" t="s">
        <v>484</v>
      </c>
      <c r="G635" s="506" t="s">
        <v>577</v>
      </c>
      <c r="H635" s="506" t="s">
        <v>457</v>
      </c>
      <c r="I635" s="506" t="s">
        <v>732</v>
      </c>
      <c r="J635" s="506" t="s">
        <v>733</v>
      </c>
      <c r="K635" s="506" t="s">
        <v>734</v>
      </c>
      <c r="L635" s="507">
        <v>32.76</v>
      </c>
      <c r="M635" s="507">
        <v>196.56</v>
      </c>
      <c r="N635" s="506">
        <v>6</v>
      </c>
      <c r="O635" s="573">
        <v>1</v>
      </c>
      <c r="P635" s="507">
        <v>98.28</v>
      </c>
      <c r="Q635" s="527">
        <v>0.5</v>
      </c>
      <c r="R635" s="506">
        <v>3</v>
      </c>
      <c r="S635" s="527">
        <v>0.5</v>
      </c>
      <c r="T635" s="573">
        <v>0.5</v>
      </c>
      <c r="U635" s="528">
        <v>0.5</v>
      </c>
    </row>
    <row r="636" spans="1:21" ht="14.4" customHeight="1" x14ac:dyDescent="0.3">
      <c r="A636" s="505">
        <v>27</v>
      </c>
      <c r="B636" s="506" t="s">
        <v>483</v>
      </c>
      <c r="C636" s="506" t="s">
        <v>491</v>
      </c>
      <c r="D636" s="571" t="s">
        <v>1786</v>
      </c>
      <c r="E636" s="572" t="s">
        <v>501</v>
      </c>
      <c r="F636" s="506" t="s">
        <v>484</v>
      </c>
      <c r="G636" s="506" t="s">
        <v>577</v>
      </c>
      <c r="H636" s="506" t="s">
        <v>457</v>
      </c>
      <c r="I636" s="506" t="s">
        <v>1134</v>
      </c>
      <c r="J636" s="506" t="s">
        <v>730</v>
      </c>
      <c r="K636" s="506" t="s">
        <v>532</v>
      </c>
      <c r="L636" s="507">
        <v>35.11</v>
      </c>
      <c r="M636" s="507">
        <v>105.33</v>
      </c>
      <c r="N636" s="506">
        <v>3</v>
      </c>
      <c r="O636" s="573">
        <v>1</v>
      </c>
      <c r="P636" s="507"/>
      <c r="Q636" s="527">
        <v>0</v>
      </c>
      <c r="R636" s="506"/>
      <c r="S636" s="527">
        <v>0</v>
      </c>
      <c r="T636" s="573"/>
      <c r="U636" s="528">
        <v>0</v>
      </c>
    </row>
    <row r="637" spans="1:21" ht="14.4" customHeight="1" x14ac:dyDescent="0.3">
      <c r="A637" s="505">
        <v>27</v>
      </c>
      <c r="B637" s="506" t="s">
        <v>483</v>
      </c>
      <c r="C637" s="506" t="s">
        <v>491</v>
      </c>
      <c r="D637" s="571" t="s">
        <v>1786</v>
      </c>
      <c r="E637" s="572" t="s">
        <v>501</v>
      </c>
      <c r="F637" s="506" t="s">
        <v>484</v>
      </c>
      <c r="G637" s="506" t="s">
        <v>577</v>
      </c>
      <c r="H637" s="506" t="s">
        <v>457</v>
      </c>
      <c r="I637" s="506" t="s">
        <v>578</v>
      </c>
      <c r="J637" s="506" t="s">
        <v>579</v>
      </c>
      <c r="K637" s="506" t="s">
        <v>532</v>
      </c>
      <c r="L637" s="507">
        <v>35.11</v>
      </c>
      <c r="M637" s="507">
        <v>175.55</v>
      </c>
      <c r="N637" s="506">
        <v>5</v>
      </c>
      <c r="O637" s="573">
        <v>1</v>
      </c>
      <c r="P637" s="507"/>
      <c r="Q637" s="527">
        <v>0</v>
      </c>
      <c r="R637" s="506"/>
      <c r="S637" s="527">
        <v>0</v>
      </c>
      <c r="T637" s="573"/>
      <c r="U637" s="528">
        <v>0</v>
      </c>
    </row>
    <row r="638" spans="1:21" ht="14.4" customHeight="1" x14ac:dyDescent="0.3">
      <c r="A638" s="505">
        <v>27</v>
      </c>
      <c r="B638" s="506" t="s">
        <v>483</v>
      </c>
      <c r="C638" s="506" t="s">
        <v>491</v>
      </c>
      <c r="D638" s="571" t="s">
        <v>1786</v>
      </c>
      <c r="E638" s="572" t="s">
        <v>501</v>
      </c>
      <c r="F638" s="506" t="s">
        <v>484</v>
      </c>
      <c r="G638" s="506" t="s">
        <v>577</v>
      </c>
      <c r="H638" s="506" t="s">
        <v>1787</v>
      </c>
      <c r="I638" s="506" t="s">
        <v>738</v>
      </c>
      <c r="J638" s="506" t="s">
        <v>581</v>
      </c>
      <c r="K638" s="506" t="s">
        <v>739</v>
      </c>
      <c r="L638" s="507">
        <v>117.03</v>
      </c>
      <c r="M638" s="507">
        <v>351.09000000000003</v>
      </c>
      <c r="N638" s="506">
        <v>3</v>
      </c>
      <c r="O638" s="573">
        <v>2.5</v>
      </c>
      <c r="P638" s="507">
        <v>117.03</v>
      </c>
      <c r="Q638" s="527">
        <v>0.33333333333333331</v>
      </c>
      <c r="R638" s="506">
        <v>1</v>
      </c>
      <c r="S638" s="527">
        <v>0.33333333333333331</v>
      </c>
      <c r="T638" s="573">
        <v>1</v>
      </c>
      <c r="U638" s="528">
        <v>0.4</v>
      </c>
    </row>
    <row r="639" spans="1:21" ht="14.4" customHeight="1" x14ac:dyDescent="0.3">
      <c r="A639" s="505">
        <v>27</v>
      </c>
      <c r="B639" s="506" t="s">
        <v>483</v>
      </c>
      <c r="C639" s="506" t="s">
        <v>491</v>
      </c>
      <c r="D639" s="571" t="s">
        <v>1786</v>
      </c>
      <c r="E639" s="572" t="s">
        <v>501</v>
      </c>
      <c r="F639" s="506" t="s">
        <v>484</v>
      </c>
      <c r="G639" s="506" t="s">
        <v>577</v>
      </c>
      <c r="H639" s="506" t="s">
        <v>1787</v>
      </c>
      <c r="I639" s="506" t="s">
        <v>1040</v>
      </c>
      <c r="J639" s="506" t="s">
        <v>581</v>
      </c>
      <c r="K639" s="506" t="s">
        <v>741</v>
      </c>
      <c r="L639" s="507">
        <v>17.559999999999999</v>
      </c>
      <c r="M639" s="507">
        <v>70.239999999999995</v>
      </c>
      <c r="N639" s="506">
        <v>4</v>
      </c>
      <c r="O639" s="573">
        <v>1.5</v>
      </c>
      <c r="P639" s="507"/>
      <c r="Q639" s="527">
        <v>0</v>
      </c>
      <c r="R639" s="506"/>
      <c r="S639" s="527">
        <v>0</v>
      </c>
      <c r="T639" s="573"/>
      <c r="U639" s="528">
        <v>0</v>
      </c>
    </row>
    <row r="640" spans="1:21" ht="14.4" customHeight="1" x14ac:dyDescent="0.3">
      <c r="A640" s="505">
        <v>27</v>
      </c>
      <c r="B640" s="506" t="s">
        <v>483</v>
      </c>
      <c r="C640" s="506" t="s">
        <v>491</v>
      </c>
      <c r="D640" s="571" t="s">
        <v>1786</v>
      </c>
      <c r="E640" s="572" t="s">
        <v>501</v>
      </c>
      <c r="F640" s="506" t="s">
        <v>484</v>
      </c>
      <c r="G640" s="506" t="s">
        <v>577</v>
      </c>
      <c r="H640" s="506" t="s">
        <v>1787</v>
      </c>
      <c r="I640" s="506" t="s">
        <v>580</v>
      </c>
      <c r="J640" s="506" t="s">
        <v>581</v>
      </c>
      <c r="K640" s="506" t="s">
        <v>532</v>
      </c>
      <c r="L640" s="507">
        <v>35.11</v>
      </c>
      <c r="M640" s="507">
        <v>456.43</v>
      </c>
      <c r="N640" s="506">
        <v>13</v>
      </c>
      <c r="O640" s="573">
        <v>5</v>
      </c>
      <c r="P640" s="507">
        <v>245.77</v>
      </c>
      <c r="Q640" s="527">
        <v>0.53846153846153844</v>
      </c>
      <c r="R640" s="506">
        <v>7</v>
      </c>
      <c r="S640" s="527">
        <v>0.53846153846153844</v>
      </c>
      <c r="T640" s="573">
        <v>3.5</v>
      </c>
      <c r="U640" s="528">
        <v>0.7</v>
      </c>
    </row>
    <row r="641" spans="1:21" ht="14.4" customHeight="1" x14ac:dyDescent="0.3">
      <c r="A641" s="505">
        <v>27</v>
      </c>
      <c r="B641" s="506" t="s">
        <v>483</v>
      </c>
      <c r="C641" s="506" t="s">
        <v>491</v>
      </c>
      <c r="D641" s="571" t="s">
        <v>1786</v>
      </c>
      <c r="E641" s="572" t="s">
        <v>501</v>
      </c>
      <c r="F641" s="506" t="s">
        <v>484</v>
      </c>
      <c r="G641" s="506" t="s">
        <v>577</v>
      </c>
      <c r="H641" s="506" t="s">
        <v>457</v>
      </c>
      <c r="I641" s="506" t="s">
        <v>1665</v>
      </c>
      <c r="J641" s="506" t="s">
        <v>1666</v>
      </c>
      <c r="K641" s="506" t="s">
        <v>1667</v>
      </c>
      <c r="L641" s="507">
        <v>35.11</v>
      </c>
      <c r="M641" s="507">
        <v>105.33</v>
      </c>
      <c r="N641" s="506">
        <v>3</v>
      </c>
      <c r="O641" s="573">
        <v>0.5</v>
      </c>
      <c r="P641" s="507"/>
      <c r="Q641" s="527">
        <v>0</v>
      </c>
      <c r="R641" s="506"/>
      <c r="S641" s="527">
        <v>0</v>
      </c>
      <c r="T641" s="573"/>
      <c r="U641" s="528">
        <v>0</v>
      </c>
    </row>
    <row r="642" spans="1:21" ht="14.4" customHeight="1" x14ac:dyDescent="0.3">
      <c r="A642" s="505">
        <v>27</v>
      </c>
      <c r="B642" s="506" t="s">
        <v>483</v>
      </c>
      <c r="C642" s="506" t="s">
        <v>491</v>
      </c>
      <c r="D642" s="571" t="s">
        <v>1786</v>
      </c>
      <c r="E642" s="572" t="s">
        <v>501</v>
      </c>
      <c r="F642" s="506" t="s">
        <v>484</v>
      </c>
      <c r="G642" s="506" t="s">
        <v>577</v>
      </c>
      <c r="H642" s="506" t="s">
        <v>457</v>
      </c>
      <c r="I642" s="506" t="s">
        <v>582</v>
      </c>
      <c r="J642" s="506" t="s">
        <v>579</v>
      </c>
      <c r="K642" s="506" t="s">
        <v>532</v>
      </c>
      <c r="L642" s="507">
        <v>35.11</v>
      </c>
      <c r="M642" s="507">
        <v>245.76999999999998</v>
      </c>
      <c r="N642" s="506">
        <v>7</v>
      </c>
      <c r="O642" s="573">
        <v>2.5</v>
      </c>
      <c r="P642" s="507">
        <v>140.44</v>
      </c>
      <c r="Q642" s="527">
        <v>0.57142857142857151</v>
      </c>
      <c r="R642" s="506">
        <v>4</v>
      </c>
      <c r="S642" s="527">
        <v>0.5714285714285714</v>
      </c>
      <c r="T642" s="573">
        <v>2</v>
      </c>
      <c r="U642" s="528">
        <v>0.8</v>
      </c>
    </row>
    <row r="643" spans="1:21" ht="14.4" customHeight="1" x14ac:dyDescent="0.3">
      <c r="A643" s="505">
        <v>27</v>
      </c>
      <c r="B643" s="506" t="s">
        <v>483</v>
      </c>
      <c r="C643" s="506" t="s">
        <v>491</v>
      </c>
      <c r="D643" s="571" t="s">
        <v>1786</v>
      </c>
      <c r="E643" s="572" t="s">
        <v>501</v>
      </c>
      <c r="F643" s="506" t="s">
        <v>484</v>
      </c>
      <c r="G643" s="506" t="s">
        <v>742</v>
      </c>
      <c r="H643" s="506" t="s">
        <v>457</v>
      </c>
      <c r="I643" s="506" t="s">
        <v>743</v>
      </c>
      <c r="J643" s="506" t="s">
        <v>744</v>
      </c>
      <c r="K643" s="506" t="s">
        <v>745</v>
      </c>
      <c r="L643" s="507">
        <v>0</v>
      </c>
      <c r="M643" s="507">
        <v>0</v>
      </c>
      <c r="N643" s="506">
        <v>6</v>
      </c>
      <c r="O643" s="573">
        <v>4</v>
      </c>
      <c r="P643" s="507">
        <v>0</v>
      </c>
      <c r="Q643" s="527"/>
      <c r="R643" s="506">
        <v>4</v>
      </c>
      <c r="S643" s="527">
        <v>0.66666666666666663</v>
      </c>
      <c r="T643" s="573">
        <v>3</v>
      </c>
      <c r="U643" s="528">
        <v>0.75</v>
      </c>
    </row>
    <row r="644" spans="1:21" ht="14.4" customHeight="1" x14ac:dyDescent="0.3">
      <c r="A644" s="505">
        <v>27</v>
      </c>
      <c r="B644" s="506" t="s">
        <v>483</v>
      </c>
      <c r="C644" s="506" t="s">
        <v>491</v>
      </c>
      <c r="D644" s="571" t="s">
        <v>1786</v>
      </c>
      <c r="E644" s="572" t="s">
        <v>501</v>
      </c>
      <c r="F644" s="506" t="s">
        <v>484</v>
      </c>
      <c r="G644" s="506" t="s">
        <v>746</v>
      </c>
      <c r="H644" s="506" t="s">
        <v>457</v>
      </c>
      <c r="I644" s="506" t="s">
        <v>747</v>
      </c>
      <c r="J644" s="506" t="s">
        <v>748</v>
      </c>
      <c r="K644" s="506" t="s">
        <v>749</v>
      </c>
      <c r="L644" s="507">
        <v>35.11</v>
      </c>
      <c r="M644" s="507">
        <v>105.33</v>
      </c>
      <c r="N644" s="506">
        <v>3</v>
      </c>
      <c r="O644" s="573">
        <v>0.5</v>
      </c>
      <c r="P644" s="507"/>
      <c r="Q644" s="527">
        <v>0</v>
      </c>
      <c r="R644" s="506"/>
      <c r="S644" s="527">
        <v>0</v>
      </c>
      <c r="T644" s="573"/>
      <c r="U644" s="528">
        <v>0</v>
      </c>
    </row>
    <row r="645" spans="1:21" ht="14.4" customHeight="1" x14ac:dyDescent="0.3">
      <c r="A645" s="505">
        <v>27</v>
      </c>
      <c r="B645" s="506" t="s">
        <v>483</v>
      </c>
      <c r="C645" s="506" t="s">
        <v>491</v>
      </c>
      <c r="D645" s="571" t="s">
        <v>1786</v>
      </c>
      <c r="E645" s="572" t="s">
        <v>501</v>
      </c>
      <c r="F645" s="506" t="s">
        <v>484</v>
      </c>
      <c r="G645" s="506" t="s">
        <v>750</v>
      </c>
      <c r="H645" s="506" t="s">
        <v>1787</v>
      </c>
      <c r="I645" s="506" t="s">
        <v>1668</v>
      </c>
      <c r="J645" s="506" t="s">
        <v>752</v>
      </c>
      <c r="K645" s="506" t="s">
        <v>1036</v>
      </c>
      <c r="L645" s="507">
        <v>176.32</v>
      </c>
      <c r="M645" s="507">
        <v>176.32</v>
      </c>
      <c r="N645" s="506">
        <v>1</v>
      </c>
      <c r="O645" s="573">
        <v>1</v>
      </c>
      <c r="P645" s="507">
        <v>176.32</v>
      </c>
      <c r="Q645" s="527">
        <v>1</v>
      </c>
      <c r="R645" s="506">
        <v>1</v>
      </c>
      <c r="S645" s="527">
        <v>1</v>
      </c>
      <c r="T645" s="573">
        <v>1</v>
      </c>
      <c r="U645" s="528">
        <v>1</v>
      </c>
    </row>
    <row r="646" spans="1:21" ht="14.4" customHeight="1" x14ac:dyDescent="0.3">
      <c r="A646" s="505">
        <v>27</v>
      </c>
      <c r="B646" s="506" t="s">
        <v>483</v>
      </c>
      <c r="C646" s="506" t="s">
        <v>491</v>
      </c>
      <c r="D646" s="571" t="s">
        <v>1786</v>
      </c>
      <c r="E646" s="572" t="s">
        <v>501</v>
      </c>
      <c r="F646" s="506" t="s">
        <v>484</v>
      </c>
      <c r="G646" s="506" t="s">
        <v>1159</v>
      </c>
      <c r="H646" s="506" t="s">
        <v>1787</v>
      </c>
      <c r="I646" s="506" t="s">
        <v>1669</v>
      </c>
      <c r="J646" s="506" t="s">
        <v>1161</v>
      </c>
      <c r="K646" s="506" t="s">
        <v>665</v>
      </c>
      <c r="L646" s="507">
        <v>65.989999999999995</v>
      </c>
      <c r="M646" s="507">
        <v>395.93999999999994</v>
      </c>
      <c r="N646" s="506">
        <v>6</v>
      </c>
      <c r="O646" s="573">
        <v>1</v>
      </c>
      <c r="P646" s="507">
        <v>395.93999999999994</v>
      </c>
      <c r="Q646" s="527">
        <v>1</v>
      </c>
      <c r="R646" s="506">
        <v>6</v>
      </c>
      <c r="S646" s="527">
        <v>1</v>
      </c>
      <c r="T646" s="573">
        <v>1</v>
      </c>
      <c r="U646" s="528">
        <v>1</v>
      </c>
    </row>
    <row r="647" spans="1:21" ht="14.4" customHeight="1" x14ac:dyDescent="0.3">
      <c r="A647" s="505">
        <v>27</v>
      </c>
      <c r="B647" s="506" t="s">
        <v>483</v>
      </c>
      <c r="C647" s="506" t="s">
        <v>491</v>
      </c>
      <c r="D647" s="571" t="s">
        <v>1786</v>
      </c>
      <c r="E647" s="572" t="s">
        <v>501</v>
      </c>
      <c r="F647" s="506" t="s">
        <v>484</v>
      </c>
      <c r="G647" s="506" t="s">
        <v>1159</v>
      </c>
      <c r="H647" s="506" t="s">
        <v>1787</v>
      </c>
      <c r="I647" s="506" t="s">
        <v>1670</v>
      </c>
      <c r="J647" s="506" t="s">
        <v>1671</v>
      </c>
      <c r="K647" s="506" t="s">
        <v>661</v>
      </c>
      <c r="L647" s="507">
        <v>132</v>
      </c>
      <c r="M647" s="507">
        <v>396</v>
      </c>
      <c r="N647" s="506">
        <v>3</v>
      </c>
      <c r="O647" s="573">
        <v>0.5</v>
      </c>
      <c r="P647" s="507">
        <v>396</v>
      </c>
      <c r="Q647" s="527">
        <v>1</v>
      </c>
      <c r="R647" s="506">
        <v>3</v>
      </c>
      <c r="S647" s="527">
        <v>1</v>
      </c>
      <c r="T647" s="573">
        <v>0.5</v>
      </c>
      <c r="U647" s="528">
        <v>1</v>
      </c>
    </row>
    <row r="648" spans="1:21" ht="14.4" customHeight="1" x14ac:dyDescent="0.3">
      <c r="A648" s="505">
        <v>27</v>
      </c>
      <c r="B648" s="506" t="s">
        <v>483</v>
      </c>
      <c r="C648" s="506" t="s">
        <v>491</v>
      </c>
      <c r="D648" s="571" t="s">
        <v>1786</v>
      </c>
      <c r="E648" s="572" t="s">
        <v>501</v>
      </c>
      <c r="F648" s="506" t="s">
        <v>484</v>
      </c>
      <c r="G648" s="506" t="s">
        <v>583</v>
      </c>
      <c r="H648" s="506" t="s">
        <v>457</v>
      </c>
      <c r="I648" s="506" t="s">
        <v>584</v>
      </c>
      <c r="J648" s="506" t="s">
        <v>585</v>
      </c>
      <c r="K648" s="506" t="s">
        <v>586</v>
      </c>
      <c r="L648" s="507">
        <v>1891.17</v>
      </c>
      <c r="M648" s="507">
        <v>58626.270000000011</v>
      </c>
      <c r="N648" s="506">
        <v>31</v>
      </c>
      <c r="O648" s="573">
        <v>9</v>
      </c>
      <c r="P648" s="507">
        <v>32149.890000000007</v>
      </c>
      <c r="Q648" s="527">
        <v>0.54838709677419351</v>
      </c>
      <c r="R648" s="506">
        <v>17</v>
      </c>
      <c r="S648" s="527">
        <v>0.54838709677419351</v>
      </c>
      <c r="T648" s="573">
        <v>5.5</v>
      </c>
      <c r="U648" s="528">
        <v>0.61111111111111116</v>
      </c>
    </row>
    <row r="649" spans="1:21" ht="14.4" customHeight="1" x14ac:dyDescent="0.3">
      <c r="A649" s="505">
        <v>27</v>
      </c>
      <c r="B649" s="506" t="s">
        <v>483</v>
      </c>
      <c r="C649" s="506" t="s">
        <v>491</v>
      </c>
      <c r="D649" s="571" t="s">
        <v>1786</v>
      </c>
      <c r="E649" s="572" t="s">
        <v>501</v>
      </c>
      <c r="F649" s="506" t="s">
        <v>484</v>
      </c>
      <c r="G649" s="506" t="s">
        <v>583</v>
      </c>
      <c r="H649" s="506" t="s">
        <v>457</v>
      </c>
      <c r="I649" s="506" t="s">
        <v>584</v>
      </c>
      <c r="J649" s="506" t="s">
        <v>585</v>
      </c>
      <c r="K649" s="506" t="s">
        <v>586</v>
      </c>
      <c r="L649" s="507">
        <v>1887.9</v>
      </c>
      <c r="M649" s="507">
        <v>16991.100000000002</v>
      </c>
      <c r="N649" s="506">
        <v>9</v>
      </c>
      <c r="O649" s="573">
        <v>1.5</v>
      </c>
      <c r="P649" s="507">
        <v>16991.100000000002</v>
      </c>
      <c r="Q649" s="527">
        <v>1</v>
      </c>
      <c r="R649" s="506">
        <v>9</v>
      </c>
      <c r="S649" s="527">
        <v>1</v>
      </c>
      <c r="T649" s="573">
        <v>1.5</v>
      </c>
      <c r="U649" s="528">
        <v>1</v>
      </c>
    </row>
    <row r="650" spans="1:21" ht="14.4" customHeight="1" x14ac:dyDescent="0.3">
      <c r="A650" s="505">
        <v>27</v>
      </c>
      <c r="B650" s="506" t="s">
        <v>483</v>
      </c>
      <c r="C650" s="506" t="s">
        <v>491</v>
      </c>
      <c r="D650" s="571" t="s">
        <v>1786</v>
      </c>
      <c r="E650" s="572" t="s">
        <v>501</v>
      </c>
      <c r="F650" s="506" t="s">
        <v>484</v>
      </c>
      <c r="G650" s="506" t="s">
        <v>583</v>
      </c>
      <c r="H650" s="506" t="s">
        <v>457</v>
      </c>
      <c r="I650" s="506" t="s">
        <v>754</v>
      </c>
      <c r="J650" s="506" t="s">
        <v>585</v>
      </c>
      <c r="K650" s="506" t="s">
        <v>755</v>
      </c>
      <c r="L650" s="507">
        <v>1187.3599999999999</v>
      </c>
      <c r="M650" s="507">
        <v>7124.16</v>
      </c>
      <c r="N650" s="506">
        <v>6</v>
      </c>
      <c r="O650" s="573">
        <v>1</v>
      </c>
      <c r="P650" s="507">
        <v>7124.16</v>
      </c>
      <c r="Q650" s="527">
        <v>1</v>
      </c>
      <c r="R650" s="506">
        <v>6</v>
      </c>
      <c r="S650" s="527">
        <v>1</v>
      </c>
      <c r="T650" s="573">
        <v>1</v>
      </c>
      <c r="U650" s="528">
        <v>1</v>
      </c>
    </row>
    <row r="651" spans="1:21" ht="14.4" customHeight="1" x14ac:dyDescent="0.3">
      <c r="A651" s="505">
        <v>27</v>
      </c>
      <c r="B651" s="506" t="s">
        <v>483</v>
      </c>
      <c r="C651" s="506" t="s">
        <v>491</v>
      </c>
      <c r="D651" s="571" t="s">
        <v>1786</v>
      </c>
      <c r="E651" s="572" t="s">
        <v>501</v>
      </c>
      <c r="F651" s="506" t="s">
        <v>484</v>
      </c>
      <c r="G651" s="506" t="s">
        <v>583</v>
      </c>
      <c r="H651" s="506" t="s">
        <v>457</v>
      </c>
      <c r="I651" s="506" t="s">
        <v>754</v>
      </c>
      <c r="J651" s="506" t="s">
        <v>585</v>
      </c>
      <c r="K651" s="506" t="s">
        <v>755</v>
      </c>
      <c r="L651" s="507">
        <v>603.08000000000004</v>
      </c>
      <c r="M651" s="507">
        <v>3618.4800000000005</v>
      </c>
      <c r="N651" s="506">
        <v>6</v>
      </c>
      <c r="O651" s="573">
        <v>0.5</v>
      </c>
      <c r="P651" s="507">
        <v>3618.4800000000005</v>
      </c>
      <c r="Q651" s="527">
        <v>1</v>
      </c>
      <c r="R651" s="506">
        <v>6</v>
      </c>
      <c r="S651" s="527">
        <v>1</v>
      </c>
      <c r="T651" s="573">
        <v>0.5</v>
      </c>
      <c r="U651" s="528">
        <v>1</v>
      </c>
    </row>
    <row r="652" spans="1:21" ht="14.4" customHeight="1" x14ac:dyDescent="0.3">
      <c r="A652" s="505">
        <v>27</v>
      </c>
      <c r="B652" s="506" t="s">
        <v>483</v>
      </c>
      <c r="C652" s="506" t="s">
        <v>491</v>
      </c>
      <c r="D652" s="571" t="s">
        <v>1786</v>
      </c>
      <c r="E652" s="572" t="s">
        <v>501</v>
      </c>
      <c r="F652" s="506" t="s">
        <v>484</v>
      </c>
      <c r="G652" s="506" t="s">
        <v>583</v>
      </c>
      <c r="H652" s="506" t="s">
        <v>457</v>
      </c>
      <c r="I652" s="506" t="s">
        <v>756</v>
      </c>
      <c r="J652" s="506" t="s">
        <v>585</v>
      </c>
      <c r="K652" s="506" t="s">
        <v>757</v>
      </c>
      <c r="L652" s="507">
        <v>1544.99</v>
      </c>
      <c r="M652" s="507">
        <v>13904.91</v>
      </c>
      <c r="N652" s="506">
        <v>9</v>
      </c>
      <c r="O652" s="573">
        <v>2.5</v>
      </c>
      <c r="P652" s="507">
        <v>9269.94</v>
      </c>
      <c r="Q652" s="527">
        <v>0.66666666666666674</v>
      </c>
      <c r="R652" s="506">
        <v>6</v>
      </c>
      <c r="S652" s="527">
        <v>0.66666666666666663</v>
      </c>
      <c r="T652" s="573">
        <v>1.5</v>
      </c>
      <c r="U652" s="528">
        <v>0.6</v>
      </c>
    </row>
    <row r="653" spans="1:21" ht="14.4" customHeight="1" x14ac:dyDescent="0.3">
      <c r="A653" s="505">
        <v>27</v>
      </c>
      <c r="B653" s="506" t="s">
        <v>483</v>
      </c>
      <c r="C653" s="506" t="s">
        <v>491</v>
      </c>
      <c r="D653" s="571" t="s">
        <v>1786</v>
      </c>
      <c r="E653" s="572" t="s">
        <v>501</v>
      </c>
      <c r="F653" s="506" t="s">
        <v>484</v>
      </c>
      <c r="G653" s="506" t="s">
        <v>583</v>
      </c>
      <c r="H653" s="506" t="s">
        <v>457</v>
      </c>
      <c r="I653" s="506" t="s">
        <v>756</v>
      </c>
      <c r="J653" s="506" t="s">
        <v>585</v>
      </c>
      <c r="K653" s="506" t="s">
        <v>757</v>
      </c>
      <c r="L653" s="507">
        <v>2026.32</v>
      </c>
      <c r="M653" s="507">
        <v>18236.88</v>
      </c>
      <c r="N653" s="506">
        <v>9</v>
      </c>
      <c r="O653" s="573">
        <v>2</v>
      </c>
      <c r="P653" s="507">
        <v>6078.96</v>
      </c>
      <c r="Q653" s="527">
        <v>0.33333333333333331</v>
      </c>
      <c r="R653" s="506">
        <v>3</v>
      </c>
      <c r="S653" s="527">
        <v>0.33333333333333331</v>
      </c>
      <c r="T653" s="573">
        <v>0.5</v>
      </c>
      <c r="U653" s="528">
        <v>0.25</v>
      </c>
    </row>
    <row r="654" spans="1:21" ht="14.4" customHeight="1" x14ac:dyDescent="0.3">
      <c r="A654" s="505">
        <v>27</v>
      </c>
      <c r="B654" s="506" t="s">
        <v>483</v>
      </c>
      <c r="C654" s="506" t="s">
        <v>491</v>
      </c>
      <c r="D654" s="571" t="s">
        <v>1786</v>
      </c>
      <c r="E654" s="572" t="s">
        <v>501</v>
      </c>
      <c r="F654" s="506" t="s">
        <v>484</v>
      </c>
      <c r="G654" s="506" t="s">
        <v>762</v>
      </c>
      <c r="H654" s="506" t="s">
        <v>457</v>
      </c>
      <c r="I654" s="506" t="s">
        <v>763</v>
      </c>
      <c r="J654" s="506" t="s">
        <v>764</v>
      </c>
      <c r="K654" s="506" t="s">
        <v>765</v>
      </c>
      <c r="L654" s="507">
        <v>47.46</v>
      </c>
      <c r="M654" s="507">
        <v>284.76</v>
      </c>
      <c r="N654" s="506">
        <v>6</v>
      </c>
      <c r="O654" s="573">
        <v>1.5</v>
      </c>
      <c r="P654" s="507">
        <v>284.76</v>
      </c>
      <c r="Q654" s="527">
        <v>1</v>
      </c>
      <c r="R654" s="506">
        <v>6</v>
      </c>
      <c r="S654" s="527">
        <v>1</v>
      </c>
      <c r="T654" s="573">
        <v>1.5</v>
      </c>
      <c r="U654" s="528">
        <v>1</v>
      </c>
    </row>
    <row r="655" spans="1:21" ht="14.4" customHeight="1" x14ac:dyDescent="0.3">
      <c r="A655" s="505">
        <v>27</v>
      </c>
      <c r="B655" s="506" t="s">
        <v>483</v>
      </c>
      <c r="C655" s="506" t="s">
        <v>491</v>
      </c>
      <c r="D655" s="571" t="s">
        <v>1786</v>
      </c>
      <c r="E655" s="572" t="s">
        <v>501</v>
      </c>
      <c r="F655" s="506" t="s">
        <v>484</v>
      </c>
      <c r="G655" s="506" t="s">
        <v>762</v>
      </c>
      <c r="H655" s="506" t="s">
        <v>457</v>
      </c>
      <c r="I655" s="506" t="s">
        <v>1163</v>
      </c>
      <c r="J655" s="506" t="s">
        <v>764</v>
      </c>
      <c r="K655" s="506" t="s">
        <v>1164</v>
      </c>
      <c r="L655" s="507">
        <v>23.72</v>
      </c>
      <c r="M655" s="507">
        <v>71.16</v>
      </c>
      <c r="N655" s="506">
        <v>3</v>
      </c>
      <c r="O655" s="573">
        <v>1</v>
      </c>
      <c r="P655" s="507"/>
      <c r="Q655" s="527">
        <v>0</v>
      </c>
      <c r="R655" s="506"/>
      <c r="S655" s="527">
        <v>0</v>
      </c>
      <c r="T655" s="573"/>
      <c r="U655" s="528">
        <v>0</v>
      </c>
    </row>
    <row r="656" spans="1:21" ht="14.4" customHeight="1" x14ac:dyDescent="0.3">
      <c r="A656" s="505">
        <v>27</v>
      </c>
      <c r="B656" s="506" t="s">
        <v>483</v>
      </c>
      <c r="C656" s="506" t="s">
        <v>491</v>
      </c>
      <c r="D656" s="571" t="s">
        <v>1786</v>
      </c>
      <c r="E656" s="572" t="s">
        <v>501</v>
      </c>
      <c r="F656" s="506" t="s">
        <v>484</v>
      </c>
      <c r="G656" s="506" t="s">
        <v>1165</v>
      </c>
      <c r="H656" s="506" t="s">
        <v>457</v>
      </c>
      <c r="I656" s="506" t="s">
        <v>1672</v>
      </c>
      <c r="J656" s="506" t="s">
        <v>1673</v>
      </c>
      <c r="K656" s="506" t="s">
        <v>1674</v>
      </c>
      <c r="L656" s="507">
        <v>58.74</v>
      </c>
      <c r="M656" s="507">
        <v>58.74</v>
      </c>
      <c r="N656" s="506">
        <v>1</v>
      </c>
      <c r="O656" s="573">
        <v>1</v>
      </c>
      <c r="P656" s="507">
        <v>58.74</v>
      </c>
      <c r="Q656" s="527">
        <v>1</v>
      </c>
      <c r="R656" s="506">
        <v>1</v>
      </c>
      <c r="S656" s="527">
        <v>1</v>
      </c>
      <c r="T656" s="573">
        <v>1</v>
      </c>
      <c r="U656" s="528">
        <v>1</v>
      </c>
    </row>
    <row r="657" spans="1:21" ht="14.4" customHeight="1" x14ac:dyDescent="0.3">
      <c r="A657" s="505">
        <v>27</v>
      </c>
      <c r="B657" s="506" t="s">
        <v>483</v>
      </c>
      <c r="C657" s="506" t="s">
        <v>491</v>
      </c>
      <c r="D657" s="571" t="s">
        <v>1786</v>
      </c>
      <c r="E657" s="572" t="s">
        <v>501</v>
      </c>
      <c r="F657" s="506" t="s">
        <v>484</v>
      </c>
      <c r="G657" s="506" t="s">
        <v>587</v>
      </c>
      <c r="H657" s="506" t="s">
        <v>457</v>
      </c>
      <c r="I657" s="506" t="s">
        <v>1675</v>
      </c>
      <c r="J657" s="506" t="s">
        <v>589</v>
      </c>
      <c r="K657" s="506" t="s">
        <v>771</v>
      </c>
      <c r="L657" s="507">
        <v>91.11</v>
      </c>
      <c r="M657" s="507">
        <v>91.11</v>
      </c>
      <c r="N657" s="506">
        <v>1</v>
      </c>
      <c r="O657" s="573">
        <v>0.5</v>
      </c>
      <c r="P657" s="507"/>
      <c r="Q657" s="527">
        <v>0</v>
      </c>
      <c r="R657" s="506"/>
      <c r="S657" s="527">
        <v>0</v>
      </c>
      <c r="T657" s="573"/>
      <c r="U657" s="528">
        <v>0</v>
      </c>
    </row>
    <row r="658" spans="1:21" ht="14.4" customHeight="1" x14ac:dyDescent="0.3">
      <c r="A658" s="505">
        <v>27</v>
      </c>
      <c r="B658" s="506" t="s">
        <v>483</v>
      </c>
      <c r="C658" s="506" t="s">
        <v>491</v>
      </c>
      <c r="D658" s="571" t="s">
        <v>1786</v>
      </c>
      <c r="E658" s="572" t="s">
        <v>501</v>
      </c>
      <c r="F658" s="506" t="s">
        <v>484</v>
      </c>
      <c r="G658" s="506" t="s">
        <v>587</v>
      </c>
      <c r="H658" s="506" t="s">
        <v>457</v>
      </c>
      <c r="I658" s="506" t="s">
        <v>588</v>
      </c>
      <c r="J658" s="506" t="s">
        <v>589</v>
      </c>
      <c r="K658" s="506" t="s">
        <v>590</v>
      </c>
      <c r="L658" s="507">
        <v>182.22</v>
      </c>
      <c r="M658" s="507">
        <v>911.09999999999991</v>
      </c>
      <c r="N658" s="506">
        <v>5</v>
      </c>
      <c r="O658" s="573">
        <v>4</v>
      </c>
      <c r="P658" s="507">
        <v>546.66</v>
      </c>
      <c r="Q658" s="527">
        <v>0.6</v>
      </c>
      <c r="R658" s="506">
        <v>3</v>
      </c>
      <c r="S658" s="527">
        <v>0.6</v>
      </c>
      <c r="T658" s="573">
        <v>2</v>
      </c>
      <c r="U658" s="528">
        <v>0.5</v>
      </c>
    </row>
    <row r="659" spans="1:21" ht="14.4" customHeight="1" x14ac:dyDescent="0.3">
      <c r="A659" s="505">
        <v>27</v>
      </c>
      <c r="B659" s="506" t="s">
        <v>483</v>
      </c>
      <c r="C659" s="506" t="s">
        <v>491</v>
      </c>
      <c r="D659" s="571" t="s">
        <v>1786</v>
      </c>
      <c r="E659" s="572" t="s">
        <v>501</v>
      </c>
      <c r="F659" s="506" t="s">
        <v>484</v>
      </c>
      <c r="G659" s="506" t="s">
        <v>587</v>
      </c>
      <c r="H659" s="506" t="s">
        <v>457</v>
      </c>
      <c r="I659" s="506" t="s">
        <v>1172</v>
      </c>
      <c r="J659" s="506" t="s">
        <v>589</v>
      </c>
      <c r="K659" s="506" t="s">
        <v>590</v>
      </c>
      <c r="L659" s="507">
        <v>182.22</v>
      </c>
      <c r="M659" s="507">
        <v>546.66</v>
      </c>
      <c r="N659" s="506">
        <v>3</v>
      </c>
      <c r="O659" s="573">
        <v>2.5</v>
      </c>
      <c r="P659" s="507">
        <v>364.44</v>
      </c>
      <c r="Q659" s="527">
        <v>0.66666666666666674</v>
      </c>
      <c r="R659" s="506">
        <v>2</v>
      </c>
      <c r="S659" s="527">
        <v>0.66666666666666663</v>
      </c>
      <c r="T659" s="573">
        <v>2</v>
      </c>
      <c r="U659" s="528">
        <v>0.8</v>
      </c>
    </row>
    <row r="660" spans="1:21" ht="14.4" customHeight="1" x14ac:dyDescent="0.3">
      <c r="A660" s="505">
        <v>27</v>
      </c>
      <c r="B660" s="506" t="s">
        <v>483</v>
      </c>
      <c r="C660" s="506" t="s">
        <v>491</v>
      </c>
      <c r="D660" s="571" t="s">
        <v>1786</v>
      </c>
      <c r="E660" s="572" t="s">
        <v>501</v>
      </c>
      <c r="F660" s="506" t="s">
        <v>484</v>
      </c>
      <c r="G660" s="506" t="s">
        <v>587</v>
      </c>
      <c r="H660" s="506" t="s">
        <v>457</v>
      </c>
      <c r="I660" s="506" t="s">
        <v>772</v>
      </c>
      <c r="J660" s="506" t="s">
        <v>589</v>
      </c>
      <c r="K660" s="506" t="s">
        <v>773</v>
      </c>
      <c r="L660" s="507">
        <v>273.33</v>
      </c>
      <c r="M660" s="507">
        <v>273.33</v>
      </c>
      <c r="N660" s="506">
        <v>1</v>
      </c>
      <c r="O660" s="573">
        <v>0.5</v>
      </c>
      <c r="P660" s="507">
        <v>273.33</v>
      </c>
      <c r="Q660" s="527">
        <v>1</v>
      </c>
      <c r="R660" s="506">
        <v>1</v>
      </c>
      <c r="S660" s="527">
        <v>1</v>
      </c>
      <c r="T660" s="573">
        <v>0.5</v>
      </c>
      <c r="U660" s="528">
        <v>1</v>
      </c>
    </row>
    <row r="661" spans="1:21" ht="14.4" customHeight="1" x14ac:dyDescent="0.3">
      <c r="A661" s="505">
        <v>27</v>
      </c>
      <c r="B661" s="506" t="s">
        <v>483</v>
      </c>
      <c r="C661" s="506" t="s">
        <v>491</v>
      </c>
      <c r="D661" s="571" t="s">
        <v>1786</v>
      </c>
      <c r="E661" s="572" t="s">
        <v>501</v>
      </c>
      <c r="F661" s="506" t="s">
        <v>484</v>
      </c>
      <c r="G661" s="506" t="s">
        <v>587</v>
      </c>
      <c r="H661" s="506" t="s">
        <v>457</v>
      </c>
      <c r="I661" s="506" t="s">
        <v>1676</v>
      </c>
      <c r="J661" s="506" t="s">
        <v>589</v>
      </c>
      <c r="K661" s="506" t="s">
        <v>590</v>
      </c>
      <c r="L661" s="507">
        <v>182.22</v>
      </c>
      <c r="M661" s="507">
        <v>182.22</v>
      </c>
      <c r="N661" s="506">
        <v>1</v>
      </c>
      <c r="O661" s="573">
        <v>0.5</v>
      </c>
      <c r="P661" s="507"/>
      <c r="Q661" s="527">
        <v>0</v>
      </c>
      <c r="R661" s="506"/>
      <c r="S661" s="527">
        <v>0</v>
      </c>
      <c r="T661" s="573"/>
      <c r="U661" s="528">
        <v>0</v>
      </c>
    </row>
    <row r="662" spans="1:21" ht="14.4" customHeight="1" x14ac:dyDescent="0.3">
      <c r="A662" s="505">
        <v>27</v>
      </c>
      <c r="B662" s="506" t="s">
        <v>483</v>
      </c>
      <c r="C662" s="506" t="s">
        <v>491</v>
      </c>
      <c r="D662" s="571" t="s">
        <v>1786</v>
      </c>
      <c r="E662" s="572" t="s">
        <v>501</v>
      </c>
      <c r="F662" s="506" t="s">
        <v>484</v>
      </c>
      <c r="G662" s="506" t="s">
        <v>774</v>
      </c>
      <c r="H662" s="506" t="s">
        <v>1787</v>
      </c>
      <c r="I662" s="506" t="s">
        <v>1175</v>
      </c>
      <c r="J662" s="506" t="s">
        <v>776</v>
      </c>
      <c r="K662" s="506" t="s">
        <v>642</v>
      </c>
      <c r="L662" s="507">
        <v>300.31</v>
      </c>
      <c r="M662" s="507">
        <v>300.31</v>
      </c>
      <c r="N662" s="506">
        <v>1</v>
      </c>
      <c r="O662" s="573">
        <v>0.5</v>
      </c>
      <c r="P662" s="507"/>
      <c r="Q662" s="527">
        <v>0</v>
      </c>
      <c r="R662" s="506"/>
      <c r="S662" s="527">
        <v>0</v>
      </c>
      <c r="T662" s="573"/>
      <c r="U662" s="528">
        <v>0</v>
      </c>
    </row>
    <row r="663" spans="1:21" ht="14.4" customHeight="1" x14ac:dyDescent="0.3">
      <c r="A663" s="505">
        <v>27</v>
      </c>
      <c r="B663" s="506" t="s">
        <v>483</v>
      </c>
      <c r="C663" s="506" t="s">
        <v>491</v>
      </c>
      <c r="D663" s="571" t="s">
        <v>1786</v>
      </c>
      <c r="E663" s="572" t="s">
        <v>501</v>
      </c>
      <c r="F663" s="506" t="s">
        <v>484</v>
      </c>
      <c r="G663" s="506" t="s">
        <v>1181</v>
      </c>
      <c r="H663" s="506" t="s">
        <v>457</v>
      </c>
      <c r="I663" s="506" t="s">
        <v>1182</v>
      </c>
      <c r="J663" s="506" t="s">
        <v>1183</v>
      </c>
      <c r="K663" s="506" t="s">
        <v>1184</v>
      </c>
      <c r="L663" s="507">
        <v>0</v>
      </c>
      <c r="M663" s="507">
        <v>0</v>
      </c>
      <c r="N663" s="506">
        <v>2</v>
      </c>
      <c r="O663" s="573">
        <v>0.5</v>
      </c>
      <c r="P663" s="507"/>
      <c r="Q663" s="527"/>
      <c r="R663" s="506"/>
      <c r="S663" s="527">
        <v>0</v>
      </c>
      <c r="T663" s="573"/>
      <c r="U663" s="528">
        <v>0</v>
      </c>
    </row>
    <row r="664" spans="1:21" ht="14.4" customHeight="1" x14ac:dyDescent="0.3">
      <c r="A664" s="505">
        <v>27</v>
      </c>
      <c r="B664" s="506" t="s">
        <v>483</v>
      </c>
      <c r="C664" s="506" t="s">
        <v>491</v>
      </c>
      <c r="D664" s="571" t="s">
        <v>1786</v>
      </c>
      <c r="E664" s="572" t="s">
        <v>501</v>
      </c>
      <c r="F664" s="506" t="s">
        <v>484</v>
      </c>
      <c r="G664" s="506" t="s">
        <v>591</v>
      </c>
      <c r="H664" s="506" t="s">
        <v>457</v>
      </c>
      <c r="I664" s="506" t="s">
        <v>592</v>
      </c>
      <c r="J664" s="506" t="s">
        <v>593</v>
      </c>
      <c r="K664" s="506" t="s">
        <v>594</v>
      </c>
      <c r="L664" s="507">
        <v>1065.51</v>
      </c>
      <c r="M664" s="507">
        <v>3196.5299999999997</v>
      </c>
      <c r="N664" s="506">
        <v>3</v>
      </c>
      <c r="O664" s="573">
        <v>0.5</v>
      </c>
      <c r="P664" s="507"/>
      <c r="Q664" s="527">
        <v>0</v>
      </c>
      <c r="R664" s="506"/>
      <c r="S664" s="527">
        <v>0</v>
      </c>
      <c r="T664" s="573"/>
      <c r="U664" s="528">
        <v>0</v>
      </c>
    </row>
    <row r="665" spans="1:21" ht="14.4" customHeight="1" x14ac:dyDescent="0.3">
      <c r="A665" s="505">
        <v>27</v>
      </c>
      <c r="B665" s="506" t="s">
        <v>483</v>
      </c>
      <c r="C665" s="506" t="s">
        <v>491</v>
      </c>
      <c r="D665" s="571" t="s">
        <v>1786</v>
      </c>
      <c r="E665" s="572" t="s">
        <v>501</v>
      </c>
      <c r="F665" s="506" t="s">
        <v>484</v>
      </c>
      <c r="G665" s="506" t="s">
        <v>591</v>
      </c>
      <c r="H665" s="506" t="s">
        <v>457</v>
      </c>
      <c r="I665" s="506" t="s">
        <v>786</v>
      </c>
      <c r="J665" s="506" t="s">
        <v>593</v>
      </c>
      <c r="K665" s="506" t="s">
        <v>787</v>
      </c>
      <c r="L665" s="507">
        <v>3480.65</v>
      </c>
      <c r="M665" s="507">
        <v>13922.6</v>
      </c>
      <c r="N665" s="506">
        <v>4</v>
      </c>
      <c r="O665" s="573">
        <v>3</v>
      </c>
      <c r="P665" s="507">
        <v>6961.3</v>
      </c>
      <c r="Q665" s="527">
        <v>0.5</v>
      </c>
      <c r="R665" s="506">
        <v>2</v>
      </c>
      <c r="S665" s="527">
        <v>0.5</v>
      </c>
      <c r="T665" s="573">
        <v>1.5</v>
      </c>
      <c r="U665" s="528">
        <v>0.5</v>
      </c>
    </row>
    <row r="666" spans="1:21" ht="14.4" customHeight="1" x14ac:dyDescent="0.3">
      <c r="A666" s="505">
        <v>27</v>
      </c>
      <c r="B666" s="506" t="s">
        <v>483</v>
      </c>
      <c r="C666" s="506" t="s">
        <v>491</v>
      </c>
      <c r="D666" s="571" t="s">
        <v>1786</v>
      </c>
      <c r="E666" s="572" t="s">
        <v>501</v>
      </c>
      <c r="F666" s="506" t="s">
        <v>484</v>
      </c>
      <c r="G666" s="506" t="s">
        <v>591</v>
      </c>
      <c r="H666" s="506" t="s">
        <v>1787</v>
      </c>
      <c r="I666" s="506" t="s">
        <v>791</v>
      </c>
      <c r="J666" s="506" t="s">
        <v>792</v>
      </c>
      <c r="K666" s="506" t="s">
        <v>793</v>
      </c>
      <c r="L666" s="507">
        <v>664.29</v>
      </c>
      <c r="M666" s="507">
        <v>2657.16</v>
      </c>
      <c r="N666" s="506">
        <v>4</v>
      </c>
      <c r="O666" s="573">
        <v>2</v>
      </c>
      <c r="P666" s="507">
        <v>2657.16</v>
      </c>
      <c r="Q666" s="527">
        <v>1</v>
      </c>
      <c r="R666" s="506">
        <v>4</v>
      </c>
      <c r="S666" s="527">
        <v>1</v>
      </c>
      <c r="T666" s="573">
        <v>2</v>
      </c>
      <c r="U666" s="528">
        <v>1</v>
      </c>
    </row>
    <row r="667" spans="1:21" ht="14.4" customHeight="1" x14ac:dyDescent="0.3">
      <c r="A667" s="505">
        <v>27</v>
      </c>
      <c r="B667" s="506" t="s">
        <v>483</v>
      </c>
      <c r="C667" s="506" t="s">
        <v>491</v>
      </c>
      <c r="D667" s="571" t="s">
        <v>1786</v>
      </c>
      <c r="E667" s="572" t="s">
        <v>501</v>
      </c>
      <c r="F667" s="506" t="s">
        <v>484</v>
      </c>
      <c r="G667" s="506" t="s">
        <v>794</v>
      </c>
      <c r="H667" s="506" t="s">
        <v>457</v>
      </c>
      <c r="I667" s="506" t="s">
        <v>1677</v>
      </c>
      <c r="J667" s="506" t="s">
        <v>1678</v>
      </c>
      <c r="K667" s="506" t="s">
        <v>1679</v>
      </c>
      <c r="L667" s="507">
        <v>62.18</v>
      </c>
      <c r="M667" s="507">
        <v>186.54</v>
      </c>
      <c r="N667" s="506">
        <v>3</v>
      </c>
      <c r="O667" s="573">
        <v>0.5</v>
      </c>
      <c r="P667" s="507">
        <v>186.54</v>
      </c>
      <c r="Q667" s="527">
        <v>1</v>
      </c>
      <c r="R667" s="506">
        <v>3</v>
      </c>
      <c r="S667" s="527">
        <v>1</v>
      </c>
      <c r="T667" s="573">
        <v>0.5</v>
      </c>
      <c r="U667" s="528">
        <v>1</v>
      </c>
    </row>
    <row r="668" spans="1:21" ht="14.4" customHeight="1" x14ac:dyDescent="0.3">
      <c r="A668" s="505">
        <v>27</v>
      </c>
      <c r="B668" s="506" t="s">
        <v>483</v>
      </c>
      <c r="C668" s="506" t="s">
        <v>491</v>
      </c>
      <c r="D668" s="571" t="s">
        <v>1786</v>
      </c>
      <c r="E668" s="572" t="s">
        <v>501</v>
      </c>
      <c r="F668" s="506" t="s">
        <v>484</v>
      </c>
      <c r="G668" s="506" t="s">
        <v>595</v>
      </c>
      <c r="H668" s="506" t="s">
        <v>1787</v>
      </c>
      <c r="I668" s="506" t="s">
        <v>596</v>
      </c>
      <c r="J668" s="506" t="s">
        <v>597</v>
      </c>
      <c r="K668" s="506" t="s">
        <v>598</v>
      </c>
      <c r="L668" s="507">
        <v>556.04</v>
      </c>
      <c r="M668" s="507">
        <v>3892.2799999999997</v>
      </c>
      <c r="N668" s="506">
        <v>7</v>
      </c>
      <c r="O668" s="573">
        <v>3.5</v>
      </c>
      <c r="P668" s="507">
        <v>1668.12</v>
      </c>
      <c r="Q668" s="527">
        <v>0.42857142857142855</v>
      </c>
      <c r="R668" s="506">
        <v>3</v>
      </c>
      <c r="S668" s="527">
        <v>0.42857142857142855</v>
      </c>
      <c r="T668" s="573">
        <v>1.5</v>
      </c>
      <c r="U668" s="528">
        <v>0.42857142857142855</v>
      </c>
    </row>
    <row r="669" spans="1:21" ht="14.4" customHeight="1" x14ac:dyDescent="0.3">
      <c r="A669" s="505">
        <v>27</v>
      </c>
      <c r="B669" s="506" t="s">
        <v>483</v>
      </c>
      <c r="C669" s="506" t="s">
        <v>491</v>
      </c>
      <c r="D669" s="571" t="s">
        <v>1786</v>
      </c>
      <c r="E669" s="572" t="s">
        <v>501</v>
      </c>
      <c r="F669" s="506" t="s">
        <v>484</v>
      </c>
      <c r="G669" s="506" t="s">
        <v>595</v>
      </c>
      <c r="H669" s="506" t="s">
        <v>1787</v>
      </c>
      <c r="I669" s="506" t="s">
        <v>1680</v>
      </c>
      <c r="J669" s="506" t="s">
        <v>597</v>
      </c>
      <c r="K669" s="506" t="s">
        <v>1681</v>
      </c>
      <c r="L669" s="507">
        <v>185.34</v>
      </c>
      <c r="M669" s="507">
        <v>556.02</v>
      </c>
      <c r="N669" s="506">
        <v>3</v>
      </c>
      <c r="O669" s="573">
        <v>0.5</v>
      </c>
      <c r="P669" s="507">
        <v>556.02</v>
      </c>
      <c r="Q669" s="527">
        <v>1</v>
      </c>
      <c r="R669" s="506">
        <v>3</v>
      </c>
      <c r="S669" s="527">
        <v>1</v>
      </c>
      <c r="T669" s="573">
        <v>0.5</v>
      </c>
      <c r="U669" s="528">
        <v>1</v>
      </c>
    </row>
    <row r="670" spans="1:21" ht="14.4" customHeight="1" x14ac:dyDescent="0.3">
      <c r="A670" s="505">
        <v>27</v>
      </c>
      <c r="B670" s="506" t="s">
        <v>483</v>
      </c>
      <c r="C670" s="506" t="s">
        <v>491</v>
      </c>
      <c r="D670" s="571" t="s">
        <v>1786</v>
      </c>
      <c r="E670" s="572" t="s">
        <v>501</v>
      </c>
      <c r="F670" s="506" t="s">
        <v>484</v>
      </c>
      <c r="G670" s="506" t="s">
        <v>798</v>
      </c>
      <c r="H670" s="506" t="s">
        <v>1787</v>
      </c>
      <c r="I670" s="506" t="s">
        <v>799</v>
      </c>
      <c r="J670" s="506" t="s">
        <v>800</v>
      </c>
      <c r="K670" s="506" t="s">
        <v>801</v>
      </c>
      <c r="L670" s="507">
        <v>42.51</v>
      </c>
      <c r="M670" s="507">
        <v>85.02</v>
      </c>
      <c r="N670" s="506">
        <v>2</v>
      </c>
      <c r="O670" s="573">
        <v>0.5</v>
      </c>
      <c r="P670" s="507"/>
      <c r="Q670" s="527">
        <v>0</v>
      </c>
      <c r="R670" s="506"/>
      <c r="S670" s="527">
        <v>0</v>
      </c>
      <c r="T670" s="573"/>
      <c r="U670" s="528">
        <v>0</v>
      </c>
    </row>
    <row r="671" spans="1:21" ht="14.4" customHeight="1" x14ac:dyDescent="0.3">
      <c r="A671" s="505">
        <v>27</v>
      </c>
      <c r="B671" s="506" t="s">
        <v>483</v>
      </c>
      <c r="C671" s="506" t="s">
        <v>491</v>
      </c>
      <c r="D671" s="571" t="s">
        <v>1786</v>
      </c>
      <c r="E671" s="572" t="s">
        <v>501</v>
      </c>
      <c r="F671" s="506" t="s">
        <v>484</v>
      </c>
      <c r="G671" s="506" t="s">
        <v>798</v>
      </c>
      <c r="H671" s="506" t="s">
        <v>1787</v>
      </c>
      <c r="I671" s="506" t="s">
        <v>802</v>
      </c>
      <c r="J671" s="506" t="s">
        <v>800</v>
      </c>
      <c r="K671" s="506" t="s">
        <v>803</v>
      </c>
      <c r="L671" s="507">
        <v>85.02</v>
      </c>
      <c r="M671" s="507">
        <v>85.02</v>
      </c>
      <c r="N671" s="506">
        <v>1</v>
      </c>
      <c r="O671" s="573">
        <v>0.5</v>
      </c>
      <c r="P671" s="507">
        <v>85.02</v>
      </c>
      <c r="Q671" s="527">
        <v>1</v>
      </c>
      <c r="R671" s="506">
        <v>1</v>
      </c>
      <c r="S671" s="527">
        <v>1</v>
      </c>
      <c r="T671" s="573">
        <v>0.5</v>
      </c>
      <c r="U671" s="528">
        <v>1</v>
      </c>
    </row>
    <row r="672" spans="1:21" ht="14.4" customHeight="1" x14ac:dyDescent="0.3">
      <c r="A672" s="505">
        <v>27</v>
      </c>
      <c r="B672" s="506" t="s">
        <v>483</v>
      </c>
      <c r="C672" s="506" t="s">
        <v>491</v>
      </c>
      <c r="D672" s="571" t="s">
        <v>1786</v>
      </c>
      <c r="E672" s="572" t="s">
        <v>501</v>
      </c>
      <c r="F672" s="506" t="s">
        <v>484</v>
      </c>
      <c r="G672" s="506" t="s">
        <v>798</v>
      </c>
      <c r="H672" s="506" t="s">
        <v>457</v>
      </c>
      <c r="I672" s="506" t="s">
        <v>804</v>
      </c>
      <c r="J672" s="506" t="s">
        <v>805</v>
      </c>
      <c r="K672" s="506" t="s">
        <v>801</v>
      </c>
      <c r="L672" s="507">
        <v>42.51</v>
      </c>
      <c r="M672" s="507">
        <v>85.02</v>
      </c>
      <c r="N672" s="506">
        <v>2</v>
      </c>
      <c r="O672" s="573">
        <v>0.5</v>
      </c>
      <c r="P672" s="507">
        <v>85.02</v>
      </c>
      <c r="Q672" s="527">
        <v>1</v>
      </c>
      <c r="R672" s="506">
        <v>2</v>
      </c>
      <c r="S672" s="527">
        <v>1</v>
      </c>
      <c r="T672" s="573">
        <v>0.5</v>
      </c>
      <c r="U672" s="528">
        <v>1</v>
      </c>
    </row>
    <row r="673" spans="1:21" ht="14.4" customHeight="1" x14ac:dyDescent="0.3">
      <c r="A673" s="505">
        <v>27</v>
      </c>
      <c r="B673" s="506" t="s">
        <v>483</v>
      </c>
      <c r="C673" s="506" t="s">
        <v>491</v>
      </c>
      <c r="D673" s="571" t="s">
        <v>1786</v>
      </c>
      <c r="E673" s="572" t="s">
        <v>501</v>
      </c>
      <c r="F673" s="506" t="s">
        <v>484</v>
      </c>
      <c r="G673" s="506" t="s">
        <v>806</v>
      </c>
      <c r="H673" s="506" t="s">
        <v>457</v>
      </c>
      <c r="I673" s="506" t="s">
        <v>807</v>
      </c>
      <c r="J673" s="506" t="s">
        <v>808</v>
      </c>
      <c r="K673" s="506" t="s">
        <v>809</v>
      </c>
      <c r="L673" s="507">
        <v>32.81</v>
      </c>
      <c r="M673" s="507">
        <v>426.53000000000003</v>
      </c>
      <c r="N673" s="506">
        <v>13</v>
      </c>
      <c r="O673" s="573">
        <v>1.5</v>
      </c>
      <c r="P673" s="507">
        <v>164.05</v>
      </c>
      <c r="Q673" s="527">
        <v>0.38461538461538464</v>
      </c>
      <c r="R673" s="506">
        <v>5</v>
      </c>
      <c r="S673" s="527">
        <v>0.38461538461538464</v>
      </c>
      <c r="T673" s="573">
        <v>0.5</v>
      </c>
      <c r="U673" s="528">
        <v>0.33333333333333331</v>
      </c>
    </row>
    <row r="674" spans="1:21" ht="14.4" customHeight="1" x14ac:dyDescent="0.3">
      <c r="A674" s="505">
        <v>27</v>
      </c>
      <c r="B674" s="506" t="s">
        <v>483</v>
      </c>
      <c r="C674" s="506" t="s">
        <v>491</v>
      </c>
      <c r="D674" s="571" t="s">
        <v>1786</v>
      </c>
      <c r="E674" s="572" t="s">
        <v>501</v>
      </c>
      <c r="F674" s="506" t="s">
        <v>484</v>
      </c>
      <c r="G674" s="506" t="s">
        <v>812</v>
      </c>
      <c r="H674" s="506" t="s">
        <v>457</v>
      </c>
      <c r="I674" s="506" t="s">
        <v>813</v>
      </c>
      <c r="J674" s="506" t="s">
        <v>814</v>
      </c>
      <c r="K674" s="506" t="s">
        <v>815</v>
      </c>
      <c r="L674" s="507">
        <v>50.64</v>
      </c>
      <c r="M674" s="507">
        <v>151.92000000000002</v>
      </c>
      <c r="N674" s="506">
        <v>3</v>
      </c>
      <c r="O674" s="573">
        <v>0.5</v>
      </c>
      <c r="P674" s="507">
        <v>151.92000000000002</v>
      </c>
      <c r="Q674" s="527">
        <v>1</v>
      </c>
      <c r="R674" s="506">
        <v>3</v>
      </c>
      <c r="S674" s="527">
        <v>1</v>
      </c>
      <c r="T674" s="573">
        <v>0.5</v>
      </c>
      <c r="U674" s="528">
        <v>1</v>
      </c>
    </row>
    <row r="675" spans="1:21" ht="14.4" customHeight="1" x14ac:dyDescent="0.3">
      <c r="A675" s="505">
        <v>27</v>
      </c>
      <c r="B675" s="506" t="s">
        <v>483</v>
      </c>
      <c r="C675" s="506" t="s">
        <v>491</v>
      </c>
      <c r="D675" s="571" t="s">
        <v>1786</v>
      </c>
      <c r="E675" s="572" t="s">
        <v>501</v>
      </c>
      <c r="F675" s="506" t="s">
        <v>484</v>
      </c>
      <c r="G675" s="506" t="s">
        <v>816</v>
      </c>
      <c r="H675" s="506" t="s">
        <v>457</v>
      </c>
      <c r="I675" s="506" t="s">
        <v>820</v>
      </c>
      <c r="J675" s="506" t="s">
        <v>821</v>
      </c>
      <c r="K675" s="506" t="s">
        <v>822</v>
      </c>
      <c r="L675" s="507">
        <v>45.03</v>
      </c>
      <c r="M675" s="507">
        <v>135.09</v>
      </c>
      <c r="N675" s="506">
        <v>3</v>
      </c>
      <c r="O675" s="573">
        <v>0.5</v>
      </c>
      <c r="P675" s="507"/>
      <c r="Q675" s="527">
        <v>0</v>
      </c>
      <c r="R675" s="506"/>
      <c r="S675" s="527">
        <v>0</v>
      </c>
      <c r="T675" s="573"/>
      <c r="U675" s="528">
        <v>0</v>
      </c>
    </row>
    <row r="676" spans="1:21" ht="14.4" customHeight="1" x14ac:dyDescent="0.3">
      <c r="A676" s="505">
        <v>27</v>
      </c>
      <c r="B676" s="506" t="s">
        <v>483</v>
      </c>
      <c r="C676" s="506" t="s">
        <v>491</v>
      </c>
      <c r="D676" s="571" t="s">
        <v>1786</v>
      </c>
      <c r="E676" s="572" t="s">
        <v>501</v>
      </c>
      <c r="F676" s="506" t="s">
        <v>484</v>
      </c>
      <c r="G676" s="506" t="s">
        <v>1682</v>
      </c>
      <c r="H676" s="506" t="s">
        <v>457</v>
      </c>
      <c r="I676" s="506" t="s">
        <v>1683</v>
      </c>
      <c r="J676" s="506" t="s">
        <v>1684</v>
      </c>
      <c r="K676" s="506" t="s">
        <v>1685</v>
      </c>
      <c r="L676" s="507">
        <v>0</v>
      </c>
      <c r="M676" s="507">
        <v>0</v>
      </c>
      <c r="N676" s="506">
        <v>1</v>
      </c>
      <c r="O676" s="573">
        <v>1</v>
      </c>
      <c r="P676" s="507"/>
      <c r="Q676" s="527"/>
      <c r="R676" s="506"/>
      <c r="S676" s="527">
        <v>0</v>
      </c>
      <c r="T676" s="573"/>
      <c r="U676" s="528">
        <v>0</v>
      </c>
    </row>
    <row r="677" spans="1:21" ht="14.4" customHeight="1" x14ac:dyDescent="0.3">
      <c r="A677" s="505">
        <v>27</v>
      </c>
      <c r="B677" s="506" t="s">
        <v>483</v>
      </c>
      <c r="C677" s="506" t="s">
        <v>491</v>
      </c>
      <c r="D677" s="571" t="s">
        <v>1786</v>
      </c>
      <c r="E677" s="572" t="s">
        <v>501</v>
      </c>
      <c r="F677" s="506" t="s">
        <v>484</v>
      </c>
      <c r="G677" s="506" t="s">
        <v>603</v>
      </c>
      <c r="H677" s="506" t="s">
        <v>457</v>
      </c>
      <c r="I677" s="506" t="s">
        <v>604</v>
      </c>
      <c r="J677" s="506" t="s">
        <v>605</v>
      </c>
      <c r="K677" s="506" t="s">
        <v>606</v>
      </c>
      <c r="L677" s="507">
        <v>164.01</v>
      </c>
      <c r="M677" s="507">
        <v>656.04</v>
      </c>
      <c r="N677" s="506">
        <v>4</v>
      </c>
      <c r="O677" s="573">
        <v>2</v>
      </c>
      <c r="P677" s="507">
        <v>164.01</v>
      </c>
      <c r="Q677" s="527">
        <v>0.25</v>
      </c>
      <c r="R677" s="506">
        <v>1</v>
      </c>
      <c r="S677" s="527">
        <v>0.25</v>
      </c>
      <c r="T677" s="573">
        <v>0.5</v>
      </c>
      <c r="U677" s="528">
        <v>0.25</v>
      </c>
    </row>
    <row r="678" spans="1:21" ht="14.4" customHeight="1" x14ac:dyDescent="0.3">
      <c r="A678" s="505">
        <v>27</v>
      </c>
      <c r="B678" s="506" t="s">
        <v>483</v>
      </c>
      <c r="C678" s="506" t="s">
        <v>491</v>
      </c>
      <c r="D678" s="571" t="s">
        <v>1786</v>
      </c>
      <c r="E678" s="572" t="s">
        <v>501</v>
      </c>
      <c r="F678" s="506" t="s">
        <v>484</v>
      </c>
      <c r="G678" s="506" t="s">
        <v>603</v>
      </c>
      <c r="H678" s="506" t="s">
        <v>457</v>
      </c>
      <c r="I678" s="506" t="s">
        <v>823</v>
      </c>
      <c r="J678" s="506" t="s">
        <v>605</v>
      </c>
      <c r="K678" s="506" t="s">
        <v>824</v>
      </c>
      <c r="L678" s="507">
        <v>49.2</v>
      </c>
      <c r="M678" s="507">
        <v>196.8</v>
      </c>
      <c r="N678" s="506">
        <v>4</v>
      </c>
      <c r="O678" s="573">
        <v>1.5</v>
      </c>
      <c r="P678" s="507">
        <v>147.60000000000002</v>
      </c>
      <c r="Q678" s="527">
        <v>0.75000000000000011</v>
      </c>
      <c r="R678" s="506">
        <v>3</v>
      </c>
      <c r="S678" s="527">
        <v>0.75</v>
      </c>
      <c r="T678" s="573">
        <v>0.5</v>
      </c>
      <c r="U678" s="528">
        <v>0.33333333333333331</v>
      </c>
    </row>
    <row r="679" spans="1:21" ht="14.4" customHeight="1" x14ac:dyDescent="0.3">
      <c r="A679" s="505">
        <v>27</v>
      </c>
      <c r="B679" s="506" t="s">
        <v>483</v>
      </c>
      <c r="C679" s="506" t="s">
        <v>491</v>
      </c>
      <c r="D679" s="571" t="s">
        <v>1786</v>
      </c>
      <c r="E679" s="572" t="s">
        <v>501</v>
      </c>
      <c r="F679" s="506" t="s">
        <v>484</v>
      </c>
      <c r="G679" s="506" t="s">
        <v>603</v>
      </c>
      <c r="H679" s="506" t="s">
        <v>457</v>
      </c>
      <c r="I679" s="506" t="s">
        <v>1686</v>
      </c>
      <c r="J679" s="506" t="s">
        <v>608</v>
      </c>
      <c r="K679" s="506" t="s">
        <v>1687</v>
      </c>
      <c r="L679" s="507">
        <v>164.01</v>
      </c>
      <c r="M679" s="507">
        <v>164.01</v>
      </c>
      <c r="N679" s="506">
        <v>1</v>
      </c>
      <c r="O679" s="573">
        <v>0.5</v>
      </c>
      <c r="P679" s="507">
        <v>164.01</v>
      </c>
      <c r="Q679" s="527">
        <v>1</v>
      </c>
      <c r="R679" s="506">
        <v>1</v>
      </c>
      <c r="S679" s="527">
        <v>1</v>
      </c>
      <c r="T679" s="573">
        <v>0.5</v>
      </c>
      <c r="U679" s="528">
        <v>1</v>
      </c>
    </row>
    <row r="680" spans="1:21" ht="14.4" customHeight="1" x14ac:dyDescent="0.3">
      <c r="A680" s="505">
        <v>27</v>
      </c>
      <c r="B680" s="506" t="s">
        <v>483</v>
      </c>
      <c r="C680" s="506" t="s">
        <v>491</v>
      </c>
      <c r="D680" s="571" t="s">
        <v>1786</v>
      </c>
      <c r="E680" s="572" t="s">
        <v>501</v>
      </c>
      <c r="F680" s="506" t="s">
        <v>484</v>
      </c>
      <c r="G680" s="506" t="s">
        <v>603</v>
      </c>
      <c r="H680" s="506" t="s">
        <v>457</v>
      </c>
      <c r="I680" s="506" t="s">
        <v>825</v>
      </c>
      <c r="J680" s="506" t="s">
        <v>826</v>
      </c>
      <c r="K680" s="506" t="s">
        <v>827</v>
      </c>
      <c r="L680" s="507">
        <v>49.2</v>
      </c>
      <c r="M680" s="507">
        <v>196.8</v>
      </c>
      <c r="N680" s="506">
        <v>4</v>
      </c>
      <c r="O680" s="573">
        <v>2</v>
      </c>
      <c r="P680" s="507">
        <v>196.8</v>
      </c>
      <c r="Q680" s="527">
        <v>1</v>
      </c>
      <c r="R680" s="506">
        <v>4</v>
      </c>
      <c r="S680" s="527">
        <v>1</v>
      </c>
      <c r="T680" s="573">
        <v>2</v>
      </c>
      <c r="U680" s="528">
        <v>1</v>
      </c>
    </row>
    <row r="681" spans="1:21" ht="14.4" customHeight="1" x14ac:dyDescent="0.3">
      <c r="A681" s="505">
        <v>27</v>
      </c>
      <c r="B681" s="506" t="s">
        <v>483</v>
      </c>
      <c r="C681" s="506" t="s">
        <v>491</v>
      </c>
      <c r="D681" s="571" t="s">
        <v>1786</v>
      </c>
      <c r="E681" s="572" t="s">
        <v>501</v>
      </c>
      <c r="F681" s="506" t="s">
        <v>484</v>
      </c>
      <c r="G681" s="506" t="s">
        <v>1688</v>
      </c>
      <c r="H681" s="506" t="s">
        <v>457</v>
      </c>
      <c r="I681" s="506" t="s">
        <v>1689</v>
      </c>
      <c r="J681" s="506" t="s">
        <v>1690</v>
      </c>
      <c r="K681" s="506" t="s">
        <v>1691</v>
      </c>
      <c r="L681" s="507">
        <v>169.54</v>
      </c>
      <c r="M681" s="507">
        <v>339.08</v>
      </c>
      <c r="N681" s="506">
        <v>2</v>
      </c>
      <c r="O681" s="573">
        <v>1</v>
      </c>
      <c r="P681" s="507">
        <v>339.08</v>
      </c>
      <c r="Q681" s="527">
        <v>1</v>
      </c>
      <c r="R681" s="506">
        <v>2</v>
      </c>
      <c r="S681" s="527">
        <v>1</v>
      </c>
      <c r="T681" s="573">
        <v>1</v>
      </c>
      <c r="U681" s="528">
        <v>1</v>
      </c>
    </row>
    <row r="682" spans="1:21" ht="14.4" customHeight="1" x14ac:dyDescent="0.3">
      <c r="A682" s="505">
        <v>27</v>
      </c>
      <c r="B682" s="506" t="s">
        <v>483</v>
      </c>
      <c r="C682" s="506" t="s">
        <v>491</v>
      </c>
      <c r="D682" s="571" t="s">
        <v>1786</v>
      </c>
      <c r="E682" s="572" t="s">
        <v>501</v>
      </c>
      <c r="F682" s="506" t="s">
        <v>484</v>
      </c>
      <c r="G682" s="506" t="s">
        <v>1230</v>
      </c>
      <c r="H682" s="506" t="s">
        <v>457</v>
      </c>
      <c r="I682" s="506" t="s">
        <v>1692</v>
      </c>
      <c r="J682" s="506" t="s">
        <v>1232</v>
      </c>
      <c r="K682" s="506" t="s">
        <v>1693</v>
      </c>
      <c r="L682" s="507">
        <v>118.65</v>
      </c>
      <c r="M682" s="507">
        <v>355.95000000000005</v>
      </c>
      <c r="N682" s="506">
        <v>3</v>
      </c>
      <c r="O682" s="573">
        <v>1</v>
      </c>
      <c r="P682" s="507"/>
      <c r="Q682" s="527">
        <v>0</v>
      </c>
      <c r="R682" s="506"/>
      <c r="S682" s="527">
        <v>0</v>
      </c>
      <c r="T682" s="573"/>
      <c r="U682" s="528">
        <v>0</v>
      </c>
    </row>
    <row r="683" spans="1:21" ht="14.4" customHeight="1" x14ac:dyDescent="0.3">
      <c r="A683" s="505">
        <v>27</v>
      </c>
      <c r="B683" s="506" t="s">
        <v>483</v>
      </c>
      <c r="C683" s="506" t="s">
        <v>491</v>
      </c>
      <c r="D683" s="571" t="s">
        <v>1786</v>
      </c>
      <c r="E683" s="572" t="s">
        <v>501</v>
      </c>
      <c r="F683" s="506" t="s">
        <v>484</v>
      </c>
      <c r="G683" s="506" t="s">
        <v>1230</v>
      </c>
      <c r="H683" s="506" t="s">
        <v>457</v>
      </c>
      <c r="I683" s="506" t="s">
        <v>1694</v>
      </c>
      <c r="J683" s="506" t="s">
        <v>1232</v>
      </c>
      <c r="K683" s="506" t="s">
        <v>1235</v>
      </c>
      <c r="L683" s="507">
        <v>296.62</v>
      </c>
      <c r="M683" s="507">
        <v>296.62</v>
      </c>
      <c r="N683" s="506">
        <v>1</v>
      </c>
      <c r="O683" s="573">
        <v>0.5</v>
      </c>
      <c r="P683" s="507">
        <v>296.62</v>
      </c>
      <c r="Q683" s="527">
        <v>1</v>
      </c>
      <c r="R683" s="506">
        <v>1</v>
      </c>
      <c r="S683" s="527">
        <v>1</v>
      </c>
      <c r="T683" s="573">
        <v>0.5</v>
      </c>
      <c r="U683" s="528">
        <v>1</v>
      </c>
    </row>
    <row r="684" spans="1:21" ht="14.4" customHeight="1" x14ac:dyDescent="0.3">
      <c r="A684" s="505">
        <v>27</v>
      </c>
      <c r="B684" s="506" t="s">
        <v>483</v>
      </c>
      <c r="C684" s="506" t="s">
        <v>491</v>
      </c>
      <c r="D684" s="571" t="s">
        <v>1786</v>
      </c>
      <c r="E684" s="572" t="s">
        <v>501</v>
      </c>
      <c r="F684" s="506" t="s">
        <v>484</v>
      </c>
      <c r="G684" s="506" t="s">
        <v>1230</v>
      </c>
      <c r="H684" s="506" t="s">
        <v>457</v>
      </c>
      <c r="I684" s="506" t="s">
        <v>1231</v>
      </c>
      <c r="J684" s="506" t="s">
        <v>1232</v>
      </c>
      <c r="K684" s="506" t="s">
        <v>1233</v>
      </c>
      <c r="L684" s="507">
        <v>593.25</v>
      </c>
      <c r="M684" s="507">
        <v>593.25</v>
      </c>
      <c r="N684" s="506">
        <v>1</v>
      </c>
      <c r="O684" s="573">
        <v>0.5</v>
      </c>
      <c r="P684" s="507">
        <v>593.25</v>
      </c>
      <c r="Q684" s="527">
        <v>1</v>
      </c>
      <c r="R684" s="506">
        <v>1</v>
      </c>
      <c r="S684" s="527">
        <v>1</v>
      </c>
      <c r="T684" s="573">
        <v>0.5</v>
      </c>
      <c r="U684" s="528">
        <v>1</v>
      </c>
    </row>
    <row r="685" spans="1:21" ht="14.4" customHeight="1" x14ac:dyDescent="0.3">
      <c r="A685" s="505">
        <v>27</v>
      </c>
      <c r="B685" s="506" t="s">
        <v>483</v>
      </c>
      <c r="C685" s="506" t="s">
        <v>491</v>
      </c>
      <c r="D685" s="571" t="s">
        <v>1786</v>
      </c>
      <c r="E685" s="572" t="s">
        <v>501</v>
      </c>
      <c r="F685" s="506" t="s">
        <v>484</v>
      </c>
      <c r="G685" s="506" t="s">
        <v>1236</v>
      </c>
      <c r="H685" s="506" t="s">
        <v>457</v>
      </c>
      <c r="I685" s="506" t="s">
        <v>1237</v>
      </c>
      <c r="J685" s="506" t="s">
        <v>1238</v>
      </c>
      <c r="K685" s="506" t="s">
        <v>1239</v>
      </c>
      <c r="L685" s="507">
        <v>1965.69</v>
      </c>
      <c r="M685" s="507">
        <v>1965.69</v>
      </c>
      <c r="N685" s="506">
        <v>1</v>
      </c>
      <c r="O685" s="573">
        <v>1</v>
      </c>
      <c r="P685" s="507">
        <v>1965.69</v>
      </c>
      <c r="Q685" s="527">
        <v>1</v>
      </c>
      <c r="R685" s="506">
        <v>1</v>
      </c>
      <c r="S685" s="527">
        <v>1</v>
      </c>
      <c r="T685" s="573">
        <v>1</v>
      </c>
      <c r="U685" s="528">
        <v>1</v>
      </c>
    </row>
    <row r="686" spans="1:21" ht="14.4" customHeight="1" x14ac:dyDescent="0.3">
      <c r="A686" s="505">
        <v>27</v>
      </c>
      <c r="B686" s="506" t="s">
        <v>483</v>
      </c>
      <c r="C686" s="506" t="s">
        <v>491</v>
      </c>
      <c r="D686" s="571" t="s">
        <v>1786</v>
      </c>
      <c r="E686" s="572" t="s">
        <v>501</v>
      </c>
      <c r="F686" s="506" t="s">
        <v>484</v>
      </c>
      <c r="G686" s="506" t="s">
        <v>1695</v>
      </c>
      <c r="H686" s="506" t="s">
        <v>457</v>
      </c>
      <c r="I686" s="506" t="s">
        <v>1696</v>
      </c>
      <c r="J686" s="506" t="s">
        <v>1697</v>
      </c>
      <c r="K686" s="506" t="s">
        <v>1698</v>
      </c>
      <c r="L686" s="507">
        <v>0</v>
      </c>
      <c r="M686" s="507">
        <v>0</v>
      </c>
      <c r="N686" s="506">
        <v>2</v>
      </c>
      <c r="O686" s="573">
        <v>1.5</v>
      </c>
      <c r="P686" s="507">
        <v>0</v>
      </c>
      <c r="Q686" s="527"/>
      <c r="R686" s="506">
        <v>1</v>
      </c>
      <c r="S686" s="527">
        <v>0.5</v>
      </c>
      <c r="T686" s="573">
        <v>0.5</v>
      </c>
      <c r="U686" s="528">
        <v>0.33333333333333331</v>
      </c>
    </row>
    <row r="687" spans="1:21" ht="14.4" customHeight="1" x14ac:dyDescent="0.3">
      <c r="A687" s="505">
        <v>27</v>
      </c>
      <c r="B687" s="506" t="s">
        <v>483</v>
      </c>
      <c r="C687" s="506" t="s">
        <v>491</v>
      </c>
      <c r="D687" s="571" t="s">
        <v>1786</v>
      </c>
      <c r="E687" s="572" t="s">
        <v>501</v>
      </c>
      <c r="F687" s="506" t="s">
        <v>484</v>
      </c>
      <c r="G687" s="506" t="s">
        <v>832</v>
      </c>
      <c r="H687" s="506" t="s">
        <v>1787</v>
      </c>
      <c r="I687" s="506" t="s">
        <v>1699</v>
      </c>
      <c r="J687" s="506" t="s">
        <v>1265</v>
      </c>
      <c r="K687" s="506" t="s">
        <v>1700</v>
      </c>
      <c r="L687" s="507">
        <v>29.27</v>
      </c>
      <c r="M687" s="507">
        <v>117.08</v>
      </c>
      <c r="N687" s="506">
        <v>4</v>
      </c>
      <c r="O687" s="573">
        <v>1</v>
      </c>
      <c r="P687" s="507">
        <v>58.54</v>
      </c>
      <c r="Q687" s="527">
        <v>0.5</v>
      </c>
      <c r="R687" s="506">
        <v>2</v>
      </c>
      <c r="S687" s="527">
        <v>0.5</v>
      </c>
      <c r="T687" s="573">
        <v>0.5</v>
      </c>
      <c r="U687" s="528">
        <v>0.5</v>
      </c>
    </row>
    <row r="688" spans="1:21" ht="14.4" customHeight="1" x14ac:dyDescent="0.3">
      <c r="A688" s="505">
        <v>27</v>
      </c>
      <c r="B688" s="506" t="s">
        <v>483</v>
      </c>
      <c r="C688" s="506" t="s">
        <v>491</v>
      </c>
      <c r="D688" s="571" t="s">
        <v>1786</v>
      </c>
      <c r="E688" s="572" t="s">
        <v>501</v>
      </c>
      <c r="F688" s="506" t="s">
        <v>484</v>
      </c>
      <c r="G688" s="506" t="s">
        <v>832</v>
      </c>
      <c r="H688" s="506" t="s">
        <v>457</v>
      </c>
      <c r="I688" s="506" t="s">
        <v>1701</v>
      </c>
      <c r="J688" s="506" t="s">
        <v>834</v>
      </c>
      <c r="K688" s="506" t="s">
        <v>1702</v>
      </c>
      <c r="L688" s="507">
        <v>105.32</v>
      </c>
      <c r="M688" s="507">
        <v>210.64</v>
      </c>
      <c r="N688" s="506">
        <v>2</v>
      </c>
      <c r="O688" s="573">
        <v>1</v>
      </c>
      <c r="P688" s="507"/>
      <c r="Q688" s="527">
        <v>0</v>
      </c>
      <c r="R688" s="506"/>
      <c r="S688" s="527">
        <v>0</v>
      </c>
      <c r="T688" s="573"/>
      <c r="U688" s="528">
        <v>0</v>
      </c>
    </row>
    <row r="689" spans="1:21" ht="14.4" customHeight="1" x14ac:dyDescent="0.3">
      <c r="A689" s="505">
        <v>27</v>
      </c>
      <c r="B689" s="506" t="s">
        <v>483</v>
      </c>
      <c r="C689" s="506" t="s">
        <v>491</v>
      </c>
      <c r="D689" s="571" t="s">
        <v>1786</v>
      </c>
      <c r="E689" s="572" t="s">
        <v>501</v>
      </c>
      <c r="F689" s="506" t="s">
        <v>484</v>
      </c>
      <c r="G689" s="506" t="s">
        <v>832</v>
      </c>
      <c r="H689" s="506" t="s">
        <v>457</v>
      </c>
      <c r="I689" s="506" t="s">
        <v>833</v>
      </c>
      <c r="J689" s="506" t="s">
        <v>834</v>
      </c>
      <c r="K689" s="506" t="s">
        <v>835</v>
      </c>
      <c r="L689" s="507">
        <v>8.7899999999999991</v>
      </c>
      <c r="M689" s="507">
        <v>105.47999999999999</v>
      </c>
      <c r="N689" s="506">
        <v>12</v>
      </c>
      <c r="O689" s="573">
        <v>1</v>
      </c>
      <c r="P689" s="507">
        <v>52.739999999999995</v>
      </c>
      <c r="Q689" s="527">
        <v>0.5</v>
      </c>
      <c r="R689" s="506">
        <v>6</v>
      </c>
      <c r="S689" s="527">
        <v>0.5</v>
      </c>
      <c r="T689" s="573">
        <v>0.5</v>
      </c>
      <c r="U689" s="528">
        <v>0.5</v>
      </c>
    </row>
    <row r="690" spans="1:21" ht="14.4" customHeight="1" x14ac:dyDescent="0.3">
      <c r="A690" s="505">
        <v>27</v>
      </c>
      <c r="B690" s="506" t="s">
        <v>483</v>
      </c>
      <c r="C690" s="506" t="s">
        <v>491</v>
      </c>
      <c r="D690" s="571" t="s">
        <v>1786</v>
      </c>
      <c r="E690" s="572" t="s">
        <v>501</v>
      </c>
      <c r="F690" s="506" t="s">
        <v>484</v>
      </c>
      <c r="G690" s="506" t="s">
        <v>614</v>
      </c>
      <c r="H690" s="506" t="s">
        <v>457</v>
      </c>
      <c r="I690" s="506" t="s">
        <v>615</v>
      </c>
      <c r="J690" s="506" t="s">
        <v>616</v>
      </c>
      <c r="K690" s="506" t="s">
        <v>617</v>
      </c>
      <c r="L690" s="507">
        <v>132.97999999999999</v>
      </c>
      <c r="M690" s="507">
        <v>132.97999999999999</v>
      </c>
      <c r="N690" s="506">
        <v>1</v>
      </c>
      <c r="O690" s="573">
        <v>1</v>
      </c>
      <c r="P690" s="507">
        <v>132.97999999999999</v>
      </c>
      <c r="Q690" s="527">
        <v>1</v>
      </c>
      <c r="R690" s="506">
        <v>1</v>
      </c>
      <c r="S690" s="527">
        <v>1</v>
      </c>
      <c r="T690" s="573">
        <v>1</v>
      </c>
      <c r="U690" s="528">
        <v>1</v>
      </c>
    </row>
    <row r="691" spans="1:21" ht="14.4" customHeight="1" x14ac:dyDescent="0.3">
      <c r="A691" s="505">
        <v>27</v>
      </c>
      <c r="B691" s="506" t="s">
        <v>483</v>
      </c>
      <c r="C691" s="506" t="s">
        <v>491</v>
      </c>
      <c r="D691" s="571" t="s">
        <v>1786</v>
      </c>
      <c r="E691" s="572" t="s">
        <v>501</v>
      </c>
      <c r="F691" s="506" t="s">
        <v>484</v>
      </c>
      <c r="G691" s="506" t="s">
        <v>840</v>
      </c>
      <c r="H691" s="506" t="s">
        <v>1787</v>
      </c>
      <c r="I691" s="506" t="s">
        <v>841</v>
      </c>
      <c r="J691" s="506" t="s">
        <v>842</v>
      </c>
      <c r="K691" s="506" t="s">
        <v>843</v>
      </c>
      <c r="L691" s="507">
        <v>93.43</v>
      </c>
      <c r="M691" s="507">
        <v>560.58000000000004</v>
      </c>
      <c r="N691" s="506">
        <v>6</v>
      </c>
      <c r="O691" s="573">
        <v>1.5</v>
      </c>
      <c r="P691" s="507">
        <v>560.58000000000004</v>
      </c>
      <c r="Q691" s="527">
        <v>1</v>
      </c>
      <c r="R691" s="506">
        <v>6</v>
      </c>
      <c r="S691" s="527">
        <v>1</v>
      </c>
      <c r="T691" s="573">
        <v>1.5</v>
      </c>
      <c r="U691" s="528">
        <v>1</v>
      </c>
    </row>
    <row r="692" spans="1:21" ht="14.4" customHeight="1" x14ac:dyDescent="0.3">
      <c r="A692" s="505">
        <v>27</v>
      </c>
      <c r="B692" s="506" t="s">
        <v>483</v>
      </c>
      <c r="C692" s="506" t="s">
        <v>491</v>
      </c>
      <c r="D692" s="571" t="s">
        <v>1786</v>
      </c>
      <c r="E692" s="572" t="s">
        <v>501</v>
      </c>
      <c r="F692" s="506" t="s">
        <v>484</v>
      </c>
      <c r="G692" s="506" t="s">
        <v>840</v>
      </c>
      <c r="H692" s="506" t="s">
        <v>457</v>
      </c>
      <c r="I692" s="506" t="s">
        <v>1703</v>
      </c>
      <c r="J692" s="506" t="s">
        <v>1704</v>
      </c>
      <c r="K692" s="506" t="s">
        <v>1705</v>
      </c>
      <c r="L692" s="507">
        <v>100.11</v>
      </c>
      <c r="M692" s="507">
        <v>300.33</v>
      </c>
      <c r="N692" s="506">
        <v>3</v>
      </c>
      <c r="O692" s="573">
        <v>0.5</v>
      </c>
      <c r="P692" s="507"/>
      <c r="Q692" s="527">
        <v>0</v>
      </c>
      <c r="R692" s="506"/>
      <c r="S692" s="527">
        <v>0</v>
      </c>
      <c r="T692" s="573"/>
      <c r="U692" s="528">
        <v>0</v>
      </c>
    </row>
    <row r="693" spans="1:21" ht="14.4" customHeight="1" x14ac:dyDescent="0.3">
      <c r="A693" s="505">
        <v>27</v>
      </c>
      <c r="B693" s="506" t="s">
        <v>483</v>
      </c>
      <c r="C693" s="506" t="s">
        <v>491</v>
      </c>
      <c r="D693" s="571" t="s">
        <v>1786</v>
      </c>
      <c r="E693" s="572" t="s">
        <v>501</v>
      </c>
      <c r="F693" s="506" t="s">
        <v>484</v>
      </c>
      <c r="G693" s="506" t="s">
        <v>618</v>
      </c>
      <c r="H693" s="506" t="s">
        <v>457</v>
      </c>
      <c r="I693" s="506" t="s">
        <v>1051</v>
      </c>
      <c r="J693" s="506" t="s">
        <v>1052</v>
      </c>
      <c r="K693" s="506" t="s">
        <v>1053</v>
      </c>
      <c r="L693" s="507">
        <v>26.37</v>
      </c>
      <c r="M693" s="507">
        <v>52.74</v>
      </c>
      <c r="N693" s="506">
        <v>2</v>
      </c>
      <c r="O693" s="573">
        <v>0.5</v>
      </c>
      <c r="P693" s="507">
        <v>52.74</v>
      </c>
      <c r="Q693" s="527">
        <v>1</v>
      </c>
      <c r="R693" s="506">
        <v>2</v>
      </c>
      <c r="S693" s="527">
        <v>1</v>
      </c>
      <c r="T693" s="573">
        <v>0.5</v>
      </c>
      <c r="U693" s="528">
        <v>1</v>
      </c>
    </row>
    <row r="694" spans="1:21" ht="14.4" customHeight="1" x14ac:dyDescent="0.3">
      <c r="A694" s="505">
        <v>27</v>
      </c>
      <c r="B694" s="506" t="s">
        <v>483</v>
      </c>
      <c r="C694" s="506" t="s">
        <v>491</v>
      </c>
      <c r="D694" s="571" t="s">
        <v>1786</v>
      </c>
      <c r="E694" s="572" t="s">
        <v>501</v>
      </c>
      <c r="F694" s="506" t="s">
        <v>484</v>
      </c>
      <c r="G694" s="506" t="s">
        <v>618</v>
      </c>
      <c r="H694" s="506" t="s">
        <v>457</v>
      </c>
      <c r="I694" s="506" t="s">
        <v>1288</v>
      </c>
      <c r="J694" s="506" t="s">
        <v>1052</v>
      </c>
      <c r="K694" s="506" t="s">
        <v>1289</v>
      </c>
      <c r="L694" s="507">
        <v>52.75</v>
      </c>
      <c r="M694" s="507">
        <v>158.25</v>
      </c>
      <c r="N694" s="506">
        <v>3</v>
      </c>
      <c r="O694" s="573">
        <v>2</v>
      </c>
      <c r="P694" s="507">
        <v>158.25</v>
      </c>
      <c r="Q694" s="527">
        <v>1</v>
      </c>
      <c r="R694" s="506">
        <v>3</v>
      </c>
      <c r="S694" s="527">
        <v>1</v>
      </c>
      <c r="T694" s="573">
        <v>2</v>
      </c>
      <c r="U694" s="528">
        <v>1</v>
      </c>
    </row>
    <row r="695" spans="1:21" ht="14.4" customHeight="1" x14ac:dyDescent="0.3">
      <c r="A695" s="505">
        <v>27</v>
      </c>
      <c r="B695" s="506" t="s">
        <v>483</v>
      </c>
      <c r="C695" s="506" t="s">
        <v>491</v>
      </c>
      <c r="D695" s="571" t="s">
        <v>1786</v>
      </c>
      <c r="E695" s="572" t="s">
        <v>501</v>
      </c>
      <c r="F695" s="506" t="s">
        <v>484</v>
      </c>
      <c r="G695" s="506" t="s">
        <v>618</v>
      </c>
      <c r="H695" s="506" t="s">
        <v>457</v>
      </c>
      <c r="I695" s="506" t="s">
        <v>1706</v>
      </c>
      <c r="J695" s="506" t="s">
        <v>1707</v>
      </c>
      <c r="K695" s="506" t="s">
        <v>1708</v>
      </c>
      <c r="L695" s="507">
        <v>0</v>
      </c>
      <c r="M695" s="507">
        <v>0</v>
      </c>
      <c r="N695" s="506">
        <v>2</v>
      </c>
      <c r="O695" s="573">
        <v>0.5</v>
      </c>
      <c r="P695" s="507"/>
      <c r="Q695" s="527"/>
      <c r="R695" s="506"/>
      <c r="S695" s="527">
        <v>0</v>
      </c>
      <c r="T695" s="573"/>
      <c r="U695" s="528">
        <v>0</v>
      </c>
    </row>
    <row r="696" spans="1:21" ht="14.4" customHeight="1" x14ac:dyDescent="0.3">
      <c r="A696" s="505">
        <v>27</v>
      </c>
      <c r="B696" s="506" t="s">
        <v>483</v>
      </c>
      <c r="C696" s="506" t="s">
        <v>491</v>
      </c>
      <c r="D696" s="571" t="s">
        <v>1786</v>
      </c>
      <c r="E696" s="572" t="s">
        <v>501</v>
      </c>
      <c r="F696" s="506" t="s">
        <v>484</v>
      </c>
      <c r="G696" s="506" t="s">
        <v>618</v>
      </c>
      <c r="H696" s="506" t="s">
        <v>457</v>
      </c>
      <c r="I696" s="506" t="s">
        <v>848</v>
      </c>
      <c r="J696" s="506" t="s">
        <v>849</v>
      </c>
      <c r="K696" s="506" t="s">
        <v>850</v>
      </c>
      <c r="L696" s="507">
        <v>52.75</v>
      </c>
      <c r="M696" s="507">
        <v>422</v>
      </c>
      <c r="N696" s="506">
        <v>8</v>
      </c>
      <c r="O696" s="573">
        <v>4.5</v>
      </c>
      <c r="P696" s="507">
        <v>211</v>
      </c>
      <c r="Q696" s="527">
        <v>0.5</v>
      </c>
      <c r="R696" s="506">
        <v>4</v>
      </c>
      <c r="S696" s="527">
        <v>0.5</v>
      </c>
      <c r="T696" s="573">
        <v>2.5</v>
      </c>
      <c r="U696" s="528">
        <v>0.55555555555555558</v>
      </c>
    </row>
    <row r="697" spans="1:21" ht="14.4" customHeight="1" x14ac:dyDescent="0.3">
      <c r="A697" s="505">
        <v>27</v>
      </c>
      <c r="B697" s="506" t="s">
        <v>483</v>
      </c>
      <c r="C697" s="506" t="s">
        <v>491</v>
      </c>
      <c r="D697" s="571" t="s">
        <v>1786</v>
      </c>
      <c r="E697" s="572" t="s">
        <v>501</v>
      </c>
      <c r="F697" s="506" t="s">
        <v>484</v>
      </c>
      <c r="G697" s="506" t="s">
        <v>618</v>
      </c>
      <c r="H697" s="506" t="s">
        <v>457</v>
      </c>
      <c r="I697" s="506" t="s">
        <v>619</v>
      </c>
      <c r="J697" s="506" t="s">
        <v>620</v>
      </c>
      <c r="K697" s="506" t="s">
        <v>621</v>
      </c>
      <c r="L697" s="507">
        <v>58.62</v>
      </c>
      <c r="M697" s="507">
        <v>1406.8799999999999</v>
      </c>
      <c r="N697" s="506">
        <v>24</v>
      </c>
      <c r="O697" s="573">
        <v>15</v>
      </c>
      <c r="P697" s="507">
        <v>703.43999999999994</v>
      </c>
      <c r="Q697" s="527">
        <v>0.5</v>
      </c>
      <c r="R697" s="506">
        <v>12</v>
      </c>
      <c r="S697" s="527">
        <v>0.5</v>
      </c>
      <c r="T697" s="573">
        <v>7.5</v>
      </c>
      <c r="U697" s="528">
        <v>0.5</v>
      </c>
    </row>
    <row r="698" spans="1:21" ht="14.4" customHeight="1" x14ac:dyDescent="0.3">
      <c r="A698" s="505">
        <v>27</v>
      </c>
      <c r="B698" s="506" t="s">
        <v>483</v>
      </c>
      <c r="C698" s="506" t="s">
        <v>491</v>
      </c>
      <c r="D698" s="571" t="s">
        <v>1786</v>
      </c>
      <c r="E698" s="572" t="s">
        <v>501</v>
      </c>
      <c r="F698" s="506" t="s">
        <v>484</v>
      </c>
      <c r="G698" s="506" t="s">
        <v>618</v>
      </c>
      <c r="H698" s="506" t="s">
        <v>457</v>
      </c>
      <c r="I698" s="506" t="s">
        <v>1709</v>
      </c>
      <c r="J698" s="506" t="s">
        <v>1710</v>
      </c>
      <c r="K698" s="506" t="s">
        <v>1711</v>
      </c>
      <c r="L698" s="507">
        <v>0</v>
      </c>
      <c r="M698" s="507">
        <v>0</v>
      </c>
      <c r="N698" s="506">
        <v>1</v>
      </c>
      <c r="O698" s="573">
        <v>1</v>
      </c>
      <c r="P698" s="507">
        <v>0</v>
      </c>
      <c r="Q698" s="527"/>
      <c r="R698" s="506">
        <v>1</v>
      </c>
      <c r="S698" s="527">
        <v>1</v>
      </c>
      <c r="T698" s="573">
        <v>1</v>
      </c>
      <c r="U698" s="528">
        <v>1</v>
      </c>
    </row>
    <row r="699" spans="1:21" ht="14.4" customHeight="1" x14ac:dyDescent="0.3">
      <c r="A699" s="505">
        <v>27</v>
      </c>
      <c r="B699" s="506" t="s">
        <v>483</v>
      </c>
      <c r="C699" s="506" t="s">
        <v>491</v>
      </c>
      <c r="D699" s="571" t="s">
        <v>1786</v>
      </c>
      <c r="E699" s="572" t="s">
        <v>501</v>
      </c>
      <c r="F699" s="506" t="s">
        <v>484</v>
      </c>
      <c r="G699" s="506" t="s">
        <v>618</v>
      </c>
      <c r="H699" s="506" t="s">
        <v>457</v>
      </c>
      <c r="I699" s="506" t="s">
        <v>852</v>
      </c>
      <c r="J699" s="506" t="s">
        <v>620</v>
      </c>
      <c r="K699" s="506" t="s">
        <v>621</v>
      </c>
      <c r="L699" s="507">
        <v>58.62</v>
      </c>
      <c r="M699" s="507">
        <v>58.62</v>
      </c>
      <c r="N699" s="506">
        <v>1</v>
      </c>
      <c r="O699" s="573">
        <v>0.5</v>
      </c>
      <c r="P699" s="507">
        <v>58.62</v>
      </c>
      <c r="Q699" s="527">
        <v>1</v>
      </c>
      <c r="R699" s="506">
        <v>1</v>
      </c>
      <c r="S699" s="527">
        <v>1</v>
      </c>
      <c r="T699" s="573">
        <v>0.5</v>
      </c>
      <c r="U699" s="528">
        <v>1</v>
      </c>
    </row>
    <row r="700" spans="1:21" ht="14.4" customHeight="1" x14ac:dyDescent="0.3">
      <c r="A700" s="505">
        <v>27</v>
      </c>
      <c r="B700" s="506" t="s">
        <v>483</v>
      </c>
      <c r="C700" s="506" t="s">
        <v>491</v>
      </c>
      <c r="D700" s="571" t="s">
        <v>1786</v>
      </c>
      <c r="E700" s="572" t="s">
        <v>501</v>
      </c>
      <c r="F700" s="506" t="s">
        <v>484</v>
      </c>
      <c r="G700" s="506" t="s">
        <v>853</v>
      </c>
      <c r="H700" s="506" t="s">
        <v>457</v>
      </c>
      <c r="I700" s="506" t="s">
        <v>854</v>
      </c>
      <c r="J700" s="506" t="s">
        <v>855</v>
      </c>
      <c r="K700" s="506" t="s">
        <v>856</v>
      </c>
      <c r="L700" s="507">
        <v>0</v>
      </c>
      <c r="M700" s="507">
        <v>0</v>
      </c>
      <c r="N700" s="506">
        <v>2</v>
      </c>
      <c r="O700" s="573">
        <v>0.5</v>
      </c>
      <c r="P700" s="507"/>
      <c r="Q700" s="527"/>
      <c r="R700" s="506"/>
      <c r="S700" s="527">
        <v>0</v>
      </c>
      <c r="T700" s="573"/>
      <c r="U700" s="528">
        <v>0</v>
      </c>
    </row>
    <row r="701" spans="1:21" ht="14.4" customHeight="1" x14ac:dyDescent="0.3">
      <c r="A701" s="505">
        <v>27</v>
      </c>
      <c r="B701" s="506" t="s">
        <v>483</v>
      </c>
      <c r="C701" s="506" t="s">
        <v>491</v>
      </c>
      <c r="D701" s="571" t="s">
        <v>1786</v>
      </c>
      <c r="E701" s="572" t="s">
        <v>501</v>
      </c>
      <c r="F701" s="506" t="s">
        <v>484</v>
      </c>
      <c r="G701" s="506" t="s">
        <v>861</v>
      </c>
      <c r="H701" s="506" t="s">
        <v>1787</v>
      </c>
      <c r="I701" s="506" t="s">
        <v>862</v>
      </c>
      <c r="J701" s="506" t="s">
        <v>863</v>
      </c>
      <c r="K701" s="506" t="s">
        <v>864</v>
      </c>
      <c r="L701" s="507">
        <v>118.65</v>
      </c>
      <c r="M701" s="507">
        <v>118.65</v>
      </c>
      <c r="N701" s="506">
        <v>1</v>
      </c>
      <c r="O701" s="573">
        <v>0.5</v>
      </c>
      <c r="P701" s="507">
        <v>118.65</v>
      </c>
      <c r="Q701" s="527">
        <v>1</v>
      </c>
      <c r="R701" s="506">
        <v>1</v>
      </c>
      <c r="S701" s="527">
        <v>1</v>
      </c>
      <c r="T701" s="573">
        <v>0.5</v>
      </c>
      <c r="U701" s="528">
        <v>1</v>
      </c>
    </row>
    <row r="702" spans="1:21" ht="14.4" customHeight="1" x14ac:dyDescent="0.3">
      <c r="A702" s="505">
        <v>27</v>
      </c>
      <c r="B702" s="506" t="s">
        <v>483</v>
      </c>
      <c r="C702" s="506" t="s">
        <v>491</v>
      </c>
      <c r="D702" s="571" t="s">
        <v>1786</v>
      </c>
      <c r="E702" s="572" t="s">
        <v>501</v>
      </c>
      <c r="F702" s="506" t="s">
        <v>484</v>
      </c>
      <c r="G702" s="506" t="s">
        <v>1055</v>
      </c>
      <c r="H702" s="506" t="s">
        <v>1787</v>
      </c>
      <c r="I702" s="506" t="s">
        <v>1056</v>
      </c>
      <c r="J702" s="506" t="s">
        <v>1057</v>
      </c>
      <c r="K702" s="506" t="s">
        <v>1058</v>
      </c>
      <c r="L702" s="507">
        <v>77.790000000000006</v>
      </c>
      <c r="M702" s="507">
        <v>155.58000000000001</v>
      </c>
      <c r="N702" s="506">
        <v>2</v>
      </c>
      <c r="O702" s="573">
        <v>1</v>
      </c>
      <c r="P702" s="507">
        <v>155.58000000000001</v>
      </c>
      <c r="Q702" s="527">
        <v>1</v>
      </c>
      <c r="R702" s="506">
        <v>2</v>
      </c>
      <c r="S702" s="527">
        <v>1</v>
      </c>
      <c r="T702" s="573">
        <v>1</v>
      </c>
      <c r="U702" s="528">
        <v>1</v>
      </c>
    </row>
    <row r="703" spans="1:21" ht="14.4" customHeight="1" x14ac:dyDescent="0.3">
      <c r="A703" s="505">
        <v>27</v>
      </c>
      <c r="B703" s="506" t="s">
        <v>483</v>
      </c>
      <c r="C703" s="506" t="s">
        <v>491</v>
      </c>
      <c r="D703" s="571" t="s">
        <v>1786</v>
      </c>
      <c r="E703" s="572" t="s">
        <v>501</v>
      </c>
      <c r="F703" s="506" t="s">
        <v>484</v>
      </c>
      <c r="G703" s="506" t="s">
        <v>1336</v>
      </c>
      <c r="H703" s="506" t="s">
        <v>1787</v>
      </c>
      <c r="I703" s="506" t="s">
        <v>1712</v>
      </c>
      <c r="J703" s="506" t="s">
        <v>1713</v>
      </c>
      <c r="K703" s="506" t="s">
        <v>1714</v>
      </c>
      <c r="L703" s="507">
        <v>86.43</v>
      </c>
      <c r="M703" s="507">
        <v>172.86</v>
      </c>
      <c r="N703" s="506">
        <v>2</v>
      </c>
      <c r="O703" s="573">
        <v>0.5</v>
      </c>
      <c r="P703" s="507">
        <v>172.86</v>
      </c>
      <c r="Q703" s="527">
        <v>1</v>
      </c>
      <c r="R703" s="506">
        <v>2</v>
      </c>
      <c r="S703" s="527">
        <v>1</v>
      </c>
      <c r="T703" s="573">
        <v>0.5</v>
      </c>
      <c r="U703" s="528">
        <v>1</v>
      </c>
    </row>
    <row r="704" spans="1:21" ht="14.4" customHeight="1" x14ac:dyDescent="0.3">
      <c r="A704" s="505">
        <v>27</v>
      </c>
      <c r="B704" s="506" t="s">
        <v>483</v>
      </c>
      <c r="C704" s="506" t="s">
        <v>491</v>
      </c>
      <c r="D704" s="571" t="s">
        <v>1786</v>
      </c>
      <c r="E704" s="572" t="s">
        <v>501</v>
      </c>
      <c r="F704" s="506" t="s">
        <v>484</v>
      </c>
      <c r="G704" s="506" t="s">
        <v>1336</v>
      </c>
      <c r="H704" s="506" t="s">
        <v>1787</v>
      </c>
      <c r="I704" s="506" t="s">
        <v>1715</v>
      </c>
      <c r="J704" s="506" t="s">
        <v>1716</v>
      </c>
      <c r="K704" s="506" t="s">
        <v>1717</v>
      </c>
      <c r="L704" s="507">
        <v>146.9</v>
      </c>
      <c r="M704" s="507">
        <v>146.9</v>
      </c>
      <c r="N704" s="506">
        <v>1</v>
      </c>
      <c r="O704" s="573">
        <v>1</v>
      </c>
      <c r="P704" s="507"/>
      <c r="Q704" s="527">
        <v>0</v>
      </c>
      <c r="R704" s="506"/>
      <c r="S704" s="527">
        <v>0</v>
      </c>
      <c r="T704" s="573"/>
      <c r="U704" s="528">
        <v>0</v>
      </c>
    </row>
    <row r="705" spans="1:21" ht="14.4" customHeight="1" x14ac:dyDescent="0.3">
      <c r="A705" s="505">
        <v>27</v>
      </c>
      <c r="B705" s="506" t="s">
        <v>483</v>
      </c>
      <c r="C705" s="506" t="s">
        <v>491</v>
      </c>
      <c r="D705" s="571" t="s">
        <v>1786</v>
      </c>
      <c r="E705" s="572" t="s">
        <v>501</v>
      </c>
      <c r="F705" s="506" t="s">
        <v>484</v>
      </c>
      <c r="G705" s="506" t="s">
        <v>1336</v>
      </c>
      <c r="H705" s="506" t="s">
        <v>1787</v>
      </c>
      <c r="I705" s="506" t="s">
        <v>1718</v>
      </c>
      <c r="J705" s="506" t="s">
        <v>1713</v>
      </c>
      <c r="K705" s="506" t="s">
        <v>1719</v>
      </c>
      <c r="L705" s="507">
        <v>43.21</v>
      </c>
      <c r="M705" s="507">
        <v>129.63</v>
      </c>
      <c r="N705" s="506">
        <v>3</v>
      </c>
      <c r="O705" s="573">
        <v>0.5</v>
      </c>
      <c r="P705" s="507">
        <v>129.63</v>
      </c>
      <c r="Q705" s="527">
        <v>1</v>
      </c>
      <c r="R705" s="506">
        <v>3</v>
      </c>
      <c r="S705" s="527">
        <v>1</v>
      </c>
      <c r="T705" s="573">
        <v>0.5</v>
      </c>
      <c r="U705" s="528">
        <v>1</v>
      </c>
    </row>
    <row r="706" spans="1:21" ht="14.4" customHeight="1" x14ac:dyDescent="0.3">
      <c r="A706" s="505">
        <v>27</v>
      </c>
      <c r="B706" s="506" t="s">
        <v>483</v>
      </c>
      <c r="C706" s="506" t="s">
        <v>491</v>
      </c>
      <c r="D706" s="571" t="s">
        <v>1786</v>
      </c>
      <c r="E706" s="572" t="s">
        <v>501</v>
      </c>
      <c r="F706" s="506" t="s">
        <v>484</v>
      </c>
      <c r="G706" s="506" t="s">
        <v>1336</v>
      </c>
      <c r="H706" s="506" t="s">
        <v>457</v>
      </c>
      <c r="I706" s="506" t="s">
        <v>1347</v>
      </c>
      <c r="J706" s="506" t="s">
        <v>1344</v>
      </c>
      <c r="K706" s="506" t="s">
        <v>1348</v>
      </c>
      <c r="L706" s="507">
        <v>43.21</v>
      </c>
      <c r="M706" s="507">
        <v>259.26</v>
      </c>
      <c r="N706" s="506">
        <v>6</v>
      </c>
      <c r="O706" s="573">
        <v>1</v>
      </c>
      <c r="P706" s="507">
        <v>129.63</v>
      </c>
      <c r="Q706" s="527">
        <v>0.5</v>
      </c>
      <c r="R706" s="506">
        <v>3</v>
      </c>
      <c r="S706" s="527">
        <v>0.5</v>
      </c>
      <c r="T706" s="573">
        <v>0.5</v>
      </c>
      <c r="U706" s="528">
        <v>0.5</v>
      </c>
    </row>
    <row r="707" spans="1:21" ht="14.4" customHeight="1" x14ac:dyDescent="0.3">
      <c r="A707" s="505">
        <v>27</v>
      </c>
      <c r="B707" s="506" t="s">
        <v>483</v>
      </c>
      <c r="C707" s="506" t="s">
        <v>491</v>
      </c>
      <c r="D707" s="571" t="s">
        <v>1786</v>
      </c>
      <c r="E707" s="572" t="s">
        <v>501</v>
      </c>
      <c r="F707" s="506" t="s">
        <v>484</v>
      </c>
      <c r="G707" s="506" t="s">
        <v>1336</v>
      </c>
      <c r="H707" s="506" t="s">
        <v>457</v>
      </c>
      <c r="I707" s="506" t="s">
        <v>1354</v>
      </c>
      <c r="J707" s="506" t="s">
        <v>1355</v>
      </c>
      <c r="K707" s="506" t="s">
        <v>771</v>
      </c>
      <c r="L707" s="507">
        <v>43.21</v>
      </c>
      <c r="M707" s="507">
        <v>259.26</v>
      </c>
      <c r="N707" s="506">
        <v>6</v>
      </c>
      <c r="O707" s="573">
        <v>1.5</v>
      </c>
      <c r="P707" s="507">
        <v>129.63</v>
      </c>
      <c r="Q707" s="527">
        <v>0.5</v>
      </c>
      <c r="R707" s="506">
        <v>3</v>
      </c>
      <c r="S707" s="527">
        <v>0.5</v>
      </c>
      <c r="T707" s="573">
        <v>1</v>
      </c>
      <c r="U707" s="528">
        <v>0.66666666666666663</v>
      </c>
    </row>
    <row r="708" spans="1:21" ht="14.4" customHeight="1" x14ac:dyDescent="0.3">
      <c r="A708" s="505">
        <v>27</v>
      </c>
      <c r="B708" s="506" t="s">
        <v>483</v>
      </c>
      <c r="C708" s="506" t="s">
        <v>491</v>
      </c>
      <c r="D708" s="571" t="s">
        <v>1786</v>
      </c>
      <c r="E708" s="572" t="s">
        <v>501</v>
      </c>
      <c r="F708" s="506" t="s">
        <v>484</v>
      </c>
      <c r="G708" s="506" t="s">
        <v>622</v>
      </c>
      <c r="H708" s="506" t="s">
        <v>1787</v>
      </c>
      <c r="I708" s="506" t="s">
        <v>623</v>
      </c>
      <c r="J708" s="506" t="s">
        <v>624</v>
      </c>
      <c r="K708" s="506" t="s">
        <v>625</v>
      </c>
      <c r="L708" s="507">
        <v>38.04</v>
      </c>
      <c r="M708" s="507">
        <v>114.12</v>
      </c>
      <c r="N708" s="506">
        <v>3</v>
      </c>
      <c r="O708" s="573">
        <v>2</v>
      </c>
      <c r="P708" s="507">
        <v>76.08</v>
      </c>
      <c r="Q708" s="527">
        <v>0.66666666666666663</v>
      </c>
      <c r="R708" s="506">
        <v>2</v>
      </c>
      <c r="S708" s="527">
        <v>0.66666666666666663</v>
      </c>
      <c r="T708" s="573">
        <v>1</v>
      </c>
      <c r="U708" s="528">
        <v>0.5</v>
      </c>
    </row>
    <row r="709" spans="1:21" ht="14.4" customHeight="1" x14ac:dyDescent="0.3">
      <c r="A709" s="505">
        <v>27</v>
      </c>
      <c r="B709" s="506" t="s">
        <v>483</v>
      </c>
      <c r="C709" s="506" t="s">
        <v>491</v>
      </c>
      <c r="D709" s="571" t="s">
        <v>1786</v>
      </c>
      <c r="E709" s="572" t="s">
        <v>501</v>
      </c>
      <c r="F709" s="506" t="s">
        <v>484</v>
      </c>
      <c r="G709" s="506" t="s">
        <v>622</v>
      </c>
      <c r="H709" s="506" t="s">
        <v>1787</v>
      </c>
      <c r="I709" s="506" t="s">
        <v>1359</v>
      </c>
      <c r="J709" s="506" t="s">
        <v>624</v>
      </c>
      <c r="K709" s="506" t="s">
        <v>1360</v>
      </c>
      <c r="L709" s="507">
        <v>10.65</v>
      </c>
      <c r="M709" s="507">
        <v>21.3</v>
      </c>
      <c r="N709" s="506">
        <v>2</v>
      </c>
      <c r="O709" s="573">
        <v>1</v>
      </c>
      <c r="P709" s="507"/>
      <c r="Q709" s="527">
        <v>0</v>
      </c>
      <c r="R709" s="506"/>
      <c r="S709" s="527">
        <v>0</v>
      </c>
      <c r="T709" s="573"/>
      <c r="U709" s="528">
        <v>0</v>
      </c>
    </row>
    <row r="710" spans="1:21" ht="14.4" customHeight="1" x14ac:dyDescent="0.3">
      <c r="A710" s="505">
        <v>27</v>
      </c>
      <c r="B710" s="506" t="s">
        <v>483</v>
      </c>
      <c r="C710" s="506" t="s">
        <v>491</v>
      </c>
      <c r="D710" s="571" t="s">
        <v>1786</v>
      </c>
      <c r="E710" s="572" t="s">
        <v>501</v>
      </c>
      <c r="F710" s="506" t="s">
        <v>484</v>
      </c>
      <c r="G710" s="506" t="s">
        <v>622</v>
      </c>
      <c r="H710" s="506" t="s">
        <v>1787</v>
      </c>
      <c r="I710" s="506" t="s">
        <v>872</v>
      </c>
      <c r="J710" s="506" t="s">
        <v>873</v>
      </c>
      <c r="K710" s="506" t="s">
        <v>874</v>
      </c>
      <c r="L710" s="507">
        <v>234.07</v>
      </c>
      <c r="M710" s="507">
        <v>234.07</v>
      </c>
      <c r="N710" s="506">
        <v>1</v>
      </c>
      <c r="O710" s="573">
        <v>0.5</v>
      </c>
      <c r="P710" s="507"/>
      <c r="Q710" s="527">
        <v>0</v>
      </c>
      <c r="R710" s="506"/>
      <c r="S710" s="527">
        <v>0</v>
      </c>
      <c r="T710" s="573"/>
      <c r="U710" s="528">
        <v>0</v>
      </c>
    </row>
    <row r="711" spans="1:21" ht="14.4" customHeight="1" x14ac:dyDescent="0.3">
      <c r="A711" s="505">
        <v>27</v>
      </c>
      <c r="B711" s="506" t="s">
        <v>483</v>
      </c>
      <c r="C711" s="506" t="s">
        <v>491</v>
      </c>
      <c r="D711" s="571" t="s">
        <v>1786</v>
      </c>
      <c r="E711" s="572" t="s">
        <v>501</v>
      </c>
      <c r="F711" s="506" t="s">
        <v>484</v>
      </c>
      <c r="G711" s="506" t="s">
        <v>622</v>
      </c>
      <c r="H711" s="506" t="s">
        <v>1787</v>
      </c>
      <c r="I711" s="506" t="s">
        <v>875</v>
      </c>
      <c r="J711" s="506" t="s">
        <v>873</v>
      </c>
      <c r="K711" s="506" t="s">
        <v>876</v>
      </c>
      <c r="L711" s="507">
        <v>70.23</v>
      </c>
      <c r="M711" s="507">
        <v>351.15</v>
      </c>
      <c r="N711" s="506">
        <v>5</v>
      </c>
      <c r="O711" s="573">
        <v>2</v>
      </c>
      <c r="P711" s="507">
        <v>351.15</v>
      </c>
      <c r="Q711" s="527">
        <v>1</v>
      </c>
      <c r="R711" s="506">
        <v>5</v>
      </c>
      <c r="S711" s="527">
        <v>1</v>
      </c>
      <c r="T711" s="573">
        <v>2</v>
      </c>
      <c r="U711" s="528">
        <v>1</v>
      </c>
    </row>
    <row r="712" spans="1:21" ht="14.4" customHeight="1" x14ac:dyDescent="0.3">
      <c r="A712" s="505">
        <v>27</v>
      </c>
      <c r="B712" s="506" t="s">
        <v>483</v>
      </c>
      <c r="C712" s="506" t="s">
        <v>491</v>
      </c>
      <c r="D712" s="571" t="s">
        <v>1786</v>
      </c>
      <c r="E712" s="572" t="s">
        <v>501</v>
      </c>
      <c r="F712" s="506" t="s">
        <v>484</v>
      </c>
      <c r="G712" s="506" t="s">
        <v>622</v>
      </c>
      <c r="H712" s="506" t="s">
        <v>1787</v>
      </c>
      <c r="I712" s="506" t="s">
        <v>626</v>
      </c>
      <c r="J712" s="506" t="s">
        <v>624</v>
      </c>
      <c r="K712" s="506" t="s">
        <v>627</v>
      </c>
      <c r="L712" s="507">
        <v>17.559999999999999</v>
      </c>
      <c r="M712" s="507">
        <v>87.799999999999983</v>
      </c>
      <c r="N712" s="506">
        <v>5</v>
      </c>
      <c r="O712" s="573">
        <v>1</v>
      </c>
      <c r="P712" s="507">
        <v>87.799999999999983</v>
      </c>
      <c r="Q712" s="527">
        <v>1</v>
      </c>
      <c r="R712" s="506">
        <v>5</v>
      </c>
      <c r="S712" s="527">
        <v>1</v>
      </c>
      <c r="T712" s="573">
        <v>1</v>
      </c>
      <c r="U712" s="528">
        <v>1</v>
      </c>
    </row>
    <row r="713" spans="1:21" ht="14.4" customHeight="1" x14ac:dyDescent="0.3">
      <c r="A713" s="505">
        <v>27</v>
      </c>
      <c r="B713" s="506" t="s">
        <v>483</v>
      </c>
      <c r="C713" s="506" t="s">
        <v>491</v>
      </c>
      <c r="D713" s="571" t="s">
        <v>1786</v>
      </c>
      <c r="E713" s="572" t="s">
        <v>501</v>
      </c>
      <c r="F713" s="506" t="s">
        <v>484</v>
      </c>
      <c r="G713" s="506" t="s">
        <v>622</v>
      </c>
      <c r="H713" s="506" t="s">
        <v>1787</v>
      </c>
      <c r="I713" s="506" t="s">
        <v>1362</v>
      </c>
      <c r="J713" s="506" t="s">
        <v>624</v>
      </c>
      <c r="K713" s="506" t="s">
        <v>1363</v>
      </c>
      <c r="L713" s="507">
        <v>58.52</v>
      </c>
      <c r="M713" s="507">
        <v>117.04</v>
      </c>
      <c r="N713" s="506">
        <v>2</v>
      </c>
      <c r="O713" s="573">
        <v>1</v>
      </c>
      <c r="P713" s="507">
        <v>58.52</v>
      </c>
      <c r="Q713" s="527">
        <v>0.5</v>
      </c>
      <c r="R713" s="506">
        <v>1</v>
      </c>
      <c r="S713" s="527">
        <v>0.5</v>
      </c>
      <c r="T713" s="573">
        <v>0.5</v>
      </c>
      <c r="U713" s="528">
        <v>0.5</v>
      </c>
    </row>
    <row r="714" spans="1:21" ht="14.4" customHeight="1" x14ac:dyDescent="0.3">
      <c r="A714" s="505">
        <v>27</v>
      </c>
      <c r="B714" s="506" t="s">
        <v>483</v>
      </c>
      <c r="C714" s="506" t="s">
        <v>491</v>
      </c>
      <c r="D714" s="571" t="s">
        <v>1786</v>
      </c>
      <c r="E714" s="572" t="s">
        <v>501</v>
      </c>
      <c r="F714" s="506" t="s">
        <v>484</v>
      </c>
      <c r="G714" s="506" t="s">
        <v>622</v>
      </c>
      <c r="H714" s="506" t="s">
        <v>1787</v>
      </c>
      <c r="I714" s="506" t="s">
        <v>877</v>
      </c>
      <c r="J714" s="506" t="s">
        <v>878</v>
      </c>
      <c r="K714" s="506" t="s">
        <v>879</v>
      </c>
      <c r="L714" s="507">
        <v>41.32</v>
      </c>
      <c r="M714" s="507">
        <v>123.96000000000001</v>
      </c>
      <c r="N714" s="506">
        <v>3</v>
      </c>
      <c r="O714" s="573">
        <v>1</v>
      </c>
      <c r="P714" s="507">
        <v>41.32</v>
      </c>
      <c r="Q714" s="527">
        <v>0.33333333333333331</v>
      </c>
      <c r="R714" s="506">
        <v>1</v>
      </c>
      <c r="S714" s="527">
        <v>0.33333333333333331</v>
      </c>
      <c r="T714" s="573">
        <v>0.5</v>
      </c>
      <c r="U714" s="528">
        <v>0.5</v>
      </c>
    </row>
    <row r="715" spans="1:21" ht="14.4" customHeight="1" x14ac:dyDescent="0.3">
      <c r="A715" s="505">
        <v>27</v>
      </c>
      <c r="B715" s="506" t="s">
        <v>483</v>
      </c>
      <c r="C715" s="506" t="s">
        <v>491</v>
      </c>
      <c r="D715" s="571" t="s">
        <v>1786</v>
      </c>
      <c r="E715" s="572" t="s">
        <v>501</v>
      </c>
      <c r="F715" s="506" t="s">
        <v>484</v>
      </c>
      <c r="G715" s="506" t="s">
        <v>622</v>
      </c>
      <c r="H715" s="506" t="s">
        <v>457</v>
      </c>
      <c r="I715" s="506" t="s">
        <v>1720</v>
      </c>
      <c r="J715" s="506" t="s">
        <v>1721</v>
      </c>
      <c r="K715" s="506" t="s">
        <v>635</v>
      </c>
      <c r="L715" s="507">
        <v>117.03</v>
      </c>
      <c r="M715" s="507">
        <v>117.03</v>
      </c>
      <c r="N715" s="506">
        <v>1</v>
      </c>
      <c r="O715" s="573">
        <v>1</v>
      </c>
      <c r="P715" s="507"/>
      <c r="Q715" s="527">
        <v>0</v>
      </c>
      <c r="R715" s="506"/>
      <c r="S715" s="527">
        <v>0</v>
      </c>
      <c r="T715" s="573"/>
      <c r="U715" s="528">
        <v>0</v>
      </c>
    </row>
    <row r="716" spans="1:21" ht="14.4" customHeight="1" x14ac:dyDescent="0.3">
      <c r="A716" s="505">
        <v>27</v>
      </c>
      <c r="B716" s="506" t="s">
        <v>483</v>
      </c>
      <c r="C716" s="506" t="s">
        <v>491</v>
      </c>
      <c r="D716" s="571" t="s">
        <v>1786</v>
      </c>
      <c r="E716" s="572" t="s">
        <v>501</v>
      </c>
      <c r="F716" s="506" t="s">
        <v>484</v>
      </c>
      <c r="G716" s="506" t="s">
        <v>881</v>
      </c>
      <c r="H716" s="506" t="s">
        <v>1787</v>
      </c>
      <c r="I716" s="506" t="s">
        <v>882</v>
      </c>
      <c r="J716" s="506" t="s">
        <v>883</v>
      </c>
      <c r="K716" s="506" t="s">
        <v>884</v>
      </c>
      <c r="L716" s="507">
        <v>140.59</v>
      </c>
      <c r="M716" s="507">
        <v>421.77</v>
      </c>
      <c r="N716" s="506">
        <v>3</v>
      </c>
      <c r="O716" s="573">
        <v>0.5</v>
      </c>
      <c r="P716" s="507">
        <v>421.77</v>
      </c>
      <c r="Q716" s="527">
        <v>1</v>
      </c>
      <c r="R716" s="506">
        <v>3</v>
      </c>
      <c r="S716" s="527">
        <v>1</v>
      </c>
      <c r="T716" s="573">
        <v>0.5</v>
      </c>
      <c r="U716" s="528">
        <v>1</v>
      </c>
    </row>
    <row r="717" spans="1:21" ht="14.4" customHeight="1" x14ac:dyDescent="0.3">
      <c r="A717" s="505">
        <v>27</v>
      </c>
      <c r="B717" s="506" t="s">
        <v>483</v>
      </c>
      <c r="C717" s="506" t="s">
        <v>491</v>
      </c>
      <c r="D717" s="571" t="s">
        <v>1786</v>
      </c>
      <c r="E717" s="572" t="s">
        <v>501</v>
      </c>
      <c r="F717" s="506" t="s">
        <v>484</v>
      </c>
      <c r="G717" s="506" t="s">
        <v>881</v>
      </c>
      <c r="H717" s="506" t="s">
        <v>457</v>
      </c>
      <c r="I717" s="506" t="s">
        <v>1722</v>
      </c>
      <c r="J717" s="506" t="s">
        <v>1723</v>
      </c>
      <c r="K717" s="506" t="s">
        <v>1724</v>
      </c>
      <c r="L717" s="507">
        <v>70.3</v>
      </c>
      <c r="M717" s="507">
        <v>70.3</v>
      </c>
      <c r="N717" s="506">
        <v>1</v>
      </c>
      <c r="O717" s="573">
        <v>1</v>
      </c>
      <c r="P717" s="507"/>
      <c r="Q717" s="527">
        <v>0</v>
      </c>
      <c r="R717" s="506"/>
      <c r="S717" s="527">
        <v>0</v>
      </c>
      <c r="T717" s="573"/>
      <c r="U717" s="528">
        <v>0</v>
      </c>
    </row>
    <row r="718" spans="1:21" ht="14.4" customHeight="1" x14ac:dyDescent="0.3">
      <c r="A718" s="505">
        <v>27</v>
      </c>
      <c r="B718" s="506" t="s">
        <v>483</v>
      </c>
      <c r="C718" s="506" t="s">
        <v>491</v>
      </c>
      <c r="D718" s="571" t="s">
        <v>1786</v>
      </c>
      <c r="E718" s="572" t="s">
        <v>501</v>
      </c>
      <c r="F718" s="506" t="s">
        <v>484</v>
      </c>
      <c r="G718" s="506" t="s">
        <v>628</v>
      </c>
      <c r="H718" s="506" t="s">
        <v>1787</v>
      </c>
      <c r="I718" s="506" t="s">
        <v>1381</v>
      </c>
      <c r="J718" s="506" t="s">
        <v>630</v>
      </c>
      <c r="K718" s="506" t="s">
        <v>1382</v>
      </c>
      <c r="L718" s="507">
        <v>923.74</v>
      </c>
      <c r="M718" s="507">
        <v>1847.48</v>
      </c>
      <c r="N718" s="506">
        <v>2</v>
      </c>
      <c r="O718" s="573">
        <v>2</v>
      </c>
      <c r="P718" s="507">
        <v>1847.48</v>
      </c>
      <c r="Q718" s="527">
        <v>1</v>
      </c>
      <c r="R718" s="506">
        <v>2</v>
      </c>
      <c r="S718" s="527">
        <v>1</v>
      </c>
      <c r="T718" s="573">
        <v>2</v>
      </c>
      <c r="U718" s="528">
        <v>1</v>
      </c>
    </row>
    <row r="719" spans="1:21" ht="14.4" customHeight="1" x14ac:dyDescent="0.3">
      <c r="A719" s="505">
        <v>27</v>
      </c>
      <c r="B719" s="506" t="s">
        <v>483</v>
      </c>
      <c r="C719" s="506" t="s">
        <v>491</v>
      </c>
      <c r="D719" s="571" t="s">
        <v>1786</v>
      </c>
      <c r="E719" s="572" t="s">
        <v>501</v>
      </c>
      <c r="F719" s="506" t="s">
        <v>484</v>
      </c>
      <c r="G719" s="506" t="s">
        <v>1383</v>
      </c>
      <c r="H719" s="506" t="s">
        <v>457</v>
      </c>
      <c r="I719" s="506" t="s">
        <v>1384</v>
      </c>
      <c r="J719" s="506" t="s">
        <v>1385</v>
      </c>
      <c r="K719" s="506" t="s">
        <v>1386</v>
      </c>
      <c r="L719" s="507">
        <v>32.76</v>
      </c>
      <c r="M719" s="507">
        <v>65.52</v>
      </c>
      <c r="N719" s="506">
        <v>2</v>
      </c>
      <c r="O719" s="573">
        <v>0.5</v>
      </c>
      <c r="P719" s="507">
        <v>65.52</v>
      </c>
      <c r="Q719" s="527">
        <v>1</v>
      </c>
      <c r="R719" s="506">
        <v>2</v>
      </c>
      <c r="S719" s="527">
        <v>1</v>
      </c>
      <c r="T719" s="573">
        <v>0.5</v>
      </c>
      <c r="U719" s="528">
        <v>1</v>
      </c>
    </row>
    <row r="720" spans="1:21" ht="14.4" customHeight="1" x14ac:dyDescent="0.3">
      <c r="A720" s="505">
        <v>27</v>
      </c>
      <c r="B720" s="506" t="s">
        <v>483</v>
      </c>
      <c r="C720" s="506" t="s">
        <v>491</v>
      </c>
      <c r="D720" s="571" t="s">
        <v>1786</v>
      </c>
      <c r="E720" s="572" t="s">
        <v>501</v>
      </c>
      <c r="F720" s="506" t="s">
        <v>484</v>
      </c>
      <c r="G720" s="506" t="s">
        <v>1383</v>
      </c>
      <c r="H720" s="506" t="s">
        <v>1787</v>
      </c>
      <c r="I720" s="506" t="s">
        <v>1387</v>
      </c>
      <c r="J720" s="506" t="s">
        <v>1388</v>
      </c>
      <c r="K720" s="506" t="s">
        <v>1386</v>
      </c>
      <c r="L720" s="507">
        <v>32.76</v>
      </c>
      <c r="M720" s="507">
        <v>294.84000000000003</v>
      </c>
      <c r="N720" s="506">
        <v>9</v>
      </c>
      <c r="O720" s="573">
        <v>1.5</v>
      </c>
      <c r="P720" s="507">
        <v>294.84000000000003</v>
      </c>
      <c r="Q720" s="527">
        <v>1</v>
      </c>
      <c r="R720" s="506">
        <v>9</v>
      </c>
      <c r="S720" s="527">
        <v>1</v>
      </c>
      <c r="T720" s="573">
        <v>1.5</v>
      </c>
      <c r="U720" s="528">
        <v>1</v>
      </c>
    </row>
    <row r="721" spans="1:21" ht="14.4" customHeight="1" x14ac:dyDescent="0.3">
      <c r="A721" s="505">
        <v>27</v>
      </c>
      <c r="B721" s="506" t="s">
        <v>483</v>
      </c>
      <c r="C721" s="506" t="s">
        <v>491</v>
      </c>
      <c r="D721" s="571" t="s">
        <v>1786</v>
      </c>
      <c r="E721" s="572" t="s">
        <v>501</v>
      </c>
      <c r="F721" s="506" t="s">
        <v>484</v>
      </c>
      <c r="G721" s="506" t="s">
        <v>1383</v>
      </c>
      <c r="H721" s="506" t="s">
        <v>457</v>
      </c>
      <c r="I721" s="506" t="s">
        <v>1389</v>
      </c>
      <c r="J721" s="506" t="s">
        <v>1385</v>
      </c>
      <c r="K721" s="506" t="s">
        <v>703</v>
      </c>
      <c r="L721" s="507">
        <v>105.32</v>
      </c>
      <c r="M721" s="507">
        <v>105.32</v>
      </c>
      <c r="N721" s="506">
        <v>1</v>
      </c>
      <c r="O721" s="573">
        <v>1</v>
      </c>
      <c r="P721" s="507">
        <v>105.32</v>
      </c>
      <c r="Q721" s="527">
        <v>1</v>
      </c>
      <c r="R721" s="506">
        <v>1</v>
      </c>
      <c r="S721" s="527">
        <v>1</v>
      </c>
      <c r="T721" s="573">
        <v>1</v>
      </c>
      <c r="U721" s="528">
        <v>1</v>
      </c>
    </row>
    <row r="722" spans="1:21" ht="14.4" customHeight="1" x14ac:dyDescent="0.3">
      <c r="A722" s="505">
        <v>27</v>
      </c>
      <c r="B722" s="506" t="s">
        <v>483</v>
      </c>
      <c r="C722" s="506" t="s">
        <v>491</v>
      </c>
      <c r="D722" s="571" t="s">
        <v>1786</v>
      </c>
      <c r="E722" s="572" t="s">
        <v>501</v>
      </c>
      <c r="F722" s="506" t="s">
        <v>484</v>
      </c>
      <c r="G722" s="506" t="s">
        <v>895</v>
      </c>
      <c r="H722" s="506" t="s">
        <v>457</v>
      </c>
      <c r="I722" s="506" t="s">
        <v>896</v>
      </c>
      <c r="J722" s="506" t="s">
        <v>897</v>
      </c>
      <c r="K722" s="506" t="s">
        <v>898</v>
      </c>
      <c r="L722" s="507">
        <v>32.25</v>
      </c>
      <c r="M722" s="507">
        <v>96.75</v>
      </c>
      <c r="N722" s="506">
        <v>3</v>
      </c>
      <c r="O722" s="573">
        <v>0.5</v>
      </c>
      <c r="P722" s="507"/>
      <c r="Q722" s="527">
        <v>0</v>
      </c>
      <c r="R722" s="506"/>
      <c r="S722" s="527">
        <v>0</v>
      </c>
      <c r="T722" s="573"/>
      <c r="U722" s="528">
        <v>0</v>
      </c>
    </row>
    <row r="723" spans="1:21" ht="14.4" customHeight="1" x14ac:dyDescent="0.3">
      <c r="A723" s="505">
        <v>27</v>
      </c>
      <c r="B723" s="506" t="s">
        <v>483</v>
      </c>
      <c r="C723" s="506" t="s">
        <v>491</v>
      </c>
      <c r="D723" s="571" t="s">
        <v>1786</v>
      </c>
      <c r="E723" s="572" t="s">
        <v>501</v>
      </c>
      <c r="F723" s="506" t="s">
        <v>484</v>
      </c>
      <c r="G723" s="506" t="s">
        <v>895</v>
      </c>
      <c r="H723" s="506" t="s">
        <v>457</v>
      </c>
      <c r="I723" s="506" t="s">
        <v>1393</v>
      </c>
      <c r="J723" s="506" t="s">
        <v>897</v>
      </c>
      <c r="K723" s="506" t="s">
        <v>1394</v>
      </c>
      <c r="L723" s="507">
        <v>115.18</v>
      </c>
      <c r="M723" s="507">
        <v>115.18</v>
      </c>
      <c r="N723" s="506">
        <v>1</v>
      </c>
      <c r="O723" s="573">
        <v>1</v>
      </c>
      <c r="P723" s="507"/>
      <c r="Q723" s="527">
        <v>0</v>
      </c>
      <c r="R723" s="506"/>
      <c r="S723" s="527">
        <v>0</v>
      </c>
      <c r="T723" s="573"/>
      <c r="U723" s="528">
        <v>0</v>
      </c>
    </row>
    <row r="724" spans="1:21" ht="14.4" customHeight="1" x14ac:dyDescent="0.3">
      <c r="A724" s="505">
        <v>27</v>
      </c>
      <c r="B724" s="506" t="s">
        <v>483</v>
      </c>
      <c r="C724" s="506" t="s">
        <v>491</v>
      </c>
      <c r="D724" s="571" t="s">
        <v>1786</v>
      </c>
      <c r="E724" s="572" t="s">
        <v>501</v>
      </c>
      <c r="F724" s="506" t="s">
        <v>484</v>
      </c>
      <c r="G724" s="506" t="s">
        <v>895</v>
      </c>
      <c r="H724" s="506" t="s">
        <v>457</v>
      </c>
      <c r="I724" s="506" t="s">
        <v>1064</v>
      </c>
      <c r="J724" s="506" t="s">
        <v>902</v>
      </c>
      <c r="K724" s="506" t="s">
        <v>903</v>
      </c>
      <c r="L724" s="507">
        <v>103.67</v>
      </c>
      <c r="M724" s="507">
        <v>103.67</v>
      </c>
      <c r="N724" s="506">
        <v>1</v>
      </c>
      <c r="O724" s="573">
        <v>0.5</v>
      </c>
      <c r="P724" s="507"/>
      <c r="Q724" s="527">
        <v>0</v>
      </c>
      <c r="R724" s="506"/>
      <c r="S724" s="527">
        <v>0</v>
      </c>
      <c r="T724" s="573"/>
      <c r="U724" s="528">
        <v>0</v>
      </c>
    </row>
    <row r="725" spans="1:21" ht="14.4" customHeight="1" x14ac:dyDescent="0.3">
      <c r="A725" s="505">
        <v>27</v>
      </c>
      <c r="B725" s="506" t="s">
        <v>483</v>
      </c>
      <c r="C725" s="506" t="s">
        <v>491</v>
      </c>
      <c r="D725" s="571" t="s">
        <v>1786</v>
      </c>
      <c r="E725" s="572" t="s">
        <v>501</v>
      </c>
      <c r="F725" s="506" t="s">
        <v>484</v>
      </c>
      <c r="G725" s="506" t="s">
        <v>636</v>
      </c>
      <c r="H725" s="506" t="s">
        <v>1787</v>
      </c>
      <c r="I725" s="506" t="s">
        <v>1725</v>
      </c>
      <c r="J725" s="506" t="s">
        <v>638</v>
      </c>
      <c r="K725" s="506" t="s">
        <v>905</v>
      </c>
      <c r="L725" s="507">
        <v>32.25</v>
      </c>
      <c r="M725" s="507">
        <v>96.75</v>
      </c>
      <c r="N725" s="506">
        <v>3</v>
      </c>
      <c r="O725" s="573">
        <v>0.5</v>
      </c>
      <c r="P725" s="507">
        <v>96.75</v>
      </c>
      <c r="Q725" s="527">
        <v>1</v>
      </c>
      <c r="R725" s="506">
        <v>3</v>
      </c>
      <c r="S725" s="527">
        <v>1</v>
      </c>
      <c r="T725" s="573">
        <v>0.5</v>
      </c>
      <c r="U725" s="528">
        <v>1</v>
      </c>
    </row>
    <row r="726" spans="1:21" ht="14.4" customHeight="1" x14ac:dyDescent="0.3">
      <c r="A726" s="505">
        <v>27</v>
      </c>
      <c r="B726" s="506" t="s">
        <v>483</v>
      </c>
      <c r="C726" s="506" t="s">
        <v>491</v>
      </c>
      <c r="D726" s="571" t="s">
        <v>1786</v>
      </c>
      <c r="E726" s="572" t="s">
        <v>501</v>
      </c>
      <c r="F726" s="506" t="s">
        <v>484</v>
      </c>
      <c r="G726" s="506" t="s">
        <v>1726</v>
      </c>
      <c r="H726" s="506" t="s">
        <v>457</v>
      </c>
      <c r="I726" s="506" t="s">
        <v>1727</v>
      </c>
      <c r="J726" s="506" t="s">
        <v>1728</v>
      </c>
      <c r="K726" s="506" t="s">
        <v>1729</v>
      </c>
      <c r="L726" s="507">
        <v>173.31</v>
      </c>
      <c r="M726" s="507">
        <v>346.62</v>
      </c>
      <c r="N726" s="506">
        <v>2</v>
      </c>
      <c r="O726" s="573">
        <v>0.5</v>
      </c>
      <c r="P726" s="507"/>
      <c r="Q726" s="527">
        <v>0</v>
      </c>
      <c r="R726" s="506"/>
      <c r="S726" s="527">
        <v>0</v>
      </c>
      <c r="T726" s="573"/>
      <c r="U726" s="528">
        <v>0</v>
      </c>
    </row>
    <row r="727" spans="1:21" ht="14.4" customHeight="1" x14ac:dyDescent="0.3">
      <c r="A727" s="505">
        <v>27</v>
      </c>
      <c r="B727" s="506" t="s">
        <v>483</v>
      </c>
      <c r="C727" s="506" t="s">
        <v>491</v>
      </c>
      <c r="D727" s="571" t="s">
        <v>1786</v>
      </c>
      <c r="E727" s="572" t="s">
        <v>501</v>
      </c>
      <c r="F727" s="506" t="s">
        <v>484</v>
      </c>
      <c r="G727" s="506" t="s">
        <v>517</v>
      </c>
      <c r="H727" s="506" t="s">
        <v>1787</v>
      </c>
      <c r="I727" s="506" t="s">
        <v>531</v>
      </c>
      <c r="J727" s="506" t="s">
        <v>519</v>
      </c>
      <c r="K727" s="506" t="s">
        <v>532</v>
      </c>
      <c r="L727" s="507">
        <v>47.7</v>
      </c>
      <c r="M727" s="507">
        <v>1144.8</v>
      </c>
      <c r="N727" s="506">
        <v>24</v>
      </c>
      <c r="O727" s="573">
        <v>10</v>
      </c>
      <c r="P727" s="507">
        <v>954</v>
      </c>
      <c r="Q727" s="527">
        <v>0.83333333333333337</v>
      </c>
      <c r="R727" s="506">
        <v>20</v>
      </c>
      <c r="S727" s="527">
        <v>0.83333333333333337</v>
      </c>
      <c r="T727" s="573">
        <v>8.5</v>
      </c>
      <c r="U727" s="528">
        <v>0.85</v>
      </c>
    </row>
    <row r="728" spans="1:21" ht="14.4" customHeight="1" x14ac:dyDescent="0.3">
      <c r="A728" s="505">
        <v>27</v>
      </c>
      <c r="B728" s="506" t="s">
        <v>483</v>
      </c>
      <c r="C728" s="506" t="s">
        <v>491</v>
      </c>
      <c r="D728" s="571" t="s">
        <v>1786</v>
      </c>
      <c r="E728" s="572" t="s">
        <v>501</v>
      </c>
      <c r="F728" s="506" t="s">
        <v>484</v>
      </c>
      <c r="G728" s="506" t="s">
        <v>517</v>
      </c>
      <c r="H728" s="506" t="s">
        <v>1787</v>
      </c>
      <c r="I728" s="506" t="s">
        <v>518</v>
      </c>
      <c r="J728" s="506" t="s">
        <v>519</v>
      </c>
      <c r="K728" s="506" t="s">
        <v>520</v>
      </c>
      <c r="L728" s="507">
        <v>143.09</v>
      </c>
      <c r="M728" s="507">
        <v>1144.72</v>
      </c>
      <c r="N728" s="506">
        <v>8</v>
      </c>
      <c r="O728" s="573">
        <v>4</v>
      </c>
      <c r="P728" s="507">
        <v>715.45</v>
      </c>
      <c r="Q728" s="527">
        <v>0.625</v>
      </c>
      <c r="R728" s="506">
        <v>5</v>
      </c>
      <c r="S728" s="527">
        <v>0.625</v>
      </c>
      <c r="T728" s="573">
        <v>2.5</v>
      </c>
      <c r="U728" s="528">
        <v>0.625</v>
      </c>
    </row>
    <row r="729" spans="1:21" ht="14.4" customHeight="1" x14ac:dyDescent="0.3">
      <c r="A729" s="505">
        <v>27</v>
      </c>
      <c r="B729" s="506" t="s">
        <v>483</v>
      </c>
      <c r="C729" s="506" t="s">
        <v>491</v>
      </c>
      <c r="D729" s="571" t="s">
        <v>1786</v>
      </c>
      <c r="E729" s="572" t="s">
        <v>501</v>
      </c>
      <c r="F729" s="506" t="s">
        <v>484</v>
      </c>
      <c r="G729" s="506" t="s">
        <v>517</v>
      </c>
      <c r="H729" s="506" t="s">
        <v>1787</v>
      </c>
      <c r="I729" s="506" t="s">
        <v>1730</v>
      </c>
      <c r="J729" s="506" t="s">
        <v>1407</v>
      </c>
      <c r="K729" s="506" t="s">
        <v>665</v>
      </c>
      <c r="L729" s="507">
        <v>95.39</v>
      </c>
      <c r="M729" s="507">
        <v>190.78</v>
      </c>
      <c r="N729" s="506">
        <v>2</v>
      </c>
      <c r="O729" s="573">
        <v>0.5</v>
      </c>
      <c r="P729" s="507">
        <v>190.78</v>
      </c>
      <c r="Q729" s="527">
        <v>1</v>
      </c>
      <c r="R729" s="506">
        <v>2</v>
      </c>
      <c r="S729" s="527">
        <v>1</v>
      </c>
      <c r="T729" s="573">
        <v>0.5</v>
      </c>
      <c r="U729" s="528">
        <v>1</v>
      </c>
    </row>
    <row r="730" spans="1:21" ht="14.4" customHeight="1" x14ac:dyDescent="0.3">
      <c r="A730" s="505">
        <v>27</v>
      </c>
      <c r="B730" s="506" t="s">
        <v>483</v>
      </c>
      <c r="C730" s="506" t="s">
        <v>491</v>
      </c>
      <c r="D730" s="571" t="s">
        <v>1786</v>
      </c>
      <c r="E730" s="572" t="s">
        <v>501</v>
      </c>
      <c r="F730" s="506" t="s">
        <v>484</v>
      </c>
      <c r="G730" s="506" t="s">
        <v>517</v>
      </c>
      <c r="H730" s="506" t="s">
        <v>1787</v>
      </c>
      <c r="I730" s="506" t="s">
        <v>1406</v>
      </c>
      <c r="J730" s="506" t="s">
        <v>1407</v>
      </c>
      <c r="K730" s="506" t="s">
        <v>1408</v>
      </c>
      <c r="L730" s="507">
        <v>286.18</v>
      </c>
      <c r="M730" s="507">
        <v>286.18</v>
      </c>
      <c r="N730" s="506">
        <v>1</v>
      </c>
      <c r="O730" s="573">
        <v>0.5</v>
      </c>
      <c r="P730" s="507"/>
      <c r="Q730" s="527">
        <v>0</v>
      </c>
      <c r="R730" s="506"/>
      <c r="S730" s="527">
        <v>0</v>
      </c>
      <c r="T730" s="573"/>
      <c r="U730" s="528">
        <v>0</v>
      </c>
    </row>
    <row r="731" spans="1:21" ht="14.4" customHeight="1" x14ac:dyDescent="0.3">
      <c r="A731" s="505">
        <v>27</v>
      </c>
      <c r="B731" s="506" t="s">
        <v>483</v>
      </c>
      <c r="C731" s="506" t="s">
        <v>491</v>
      </c>
      <c r="D731" s="571" t="s">
        <v>1786</v>
      </c>
      <c r="E731" s="572" t="s">
        <v>501</v>
      </c>
      <c r="F731" s="506" t="s">
        <v>484</v>
      </c>
      <c r="G731" s="506" t="s">
        <v>517</v>
      </c>
      <c r="H731" s="506" t="s">
        <v>457</v>
      </c>
      <c r="I731" s="506" t="s">
        <v>640</v>
      </c>
      <c r="J731" s="506" t="s">
        <v>641</v>
      </c>
      <c r="K731" s="506" t="s">
        <v>642</v>
      </c>
      <c r="L731" s="507">
        <v>143.09</v>
      </c>
      <c r="M731" s="507">
        <v>143.09</v>
      </c>
      <c r="N731" s="506">
        <v>1</v>
      </c>
      <c r="O731" s="573">
        <v>0.5</v>
      </c>
      <c r="P731" s="507"/>
      <c r="Q731" s="527">
        <v>0</v>
      </c>
      <c r="R731" s="506"/>
      <c r="S731" s="527">
        <v>0</v>
      </c>
      <c r="T731" s="573"/>
      <c r="U731" s="528">
        <v>0</v>
      </c>
    </row>
    <row r="732" spans="1:21" ht="14.4" customHeight="1" x14ac:dyDescent="0.3">
      <c r="A732" s="505">
        <v>27</v>
      </c>
      <c r="B732" s="506" t="s">
        <v>483</v>
      </c>
      <c r="C732" s="506" t="s">
        <v>491</v>
      </c>
      <c r="D732" s="571" t="s">
        <v>1786</v>
      </c>
      <c r="E732" s="572" t="s">
        <v>501</v>
      </c>
      <c r="F732" s="506" t="s">
        <v>484</v>
      </c>
      <c r="G732" s="506" t="s">
        <v>509</v>
      </c>
      <c r="H732" s="506" t="s">
        <v>1787</v>
      </c>
      <c r="I732" s="506" t="s">
        <v>643</v>
      </c>
      <c r="J732" s="506" t="s">
        <v>511</v>
      </c>
      <c r="K732" s="506" t="s">
        <v>644</v>
      </c>
      <c r="L732" s="507">
        <v>117.46</v>
      </c>
      <c r="M732" s="507">
        <v>2701.58</v>
      </c>
      <c r="N732" s="506">
        <v>23</v>
      </c>
      <c r="O732" s="573">
        <v>9</v>
      </c>
      <c r="P732" s="507">
        <v>1292.06</v>
      </c>
      <c r="Q732" s="527">
        <v>0.47826086956521741</v>
      </c>
      <c r="R732" s="506">
        <v>11</v>
      </c>
      <c r="S732" s="527">
        <v>0.47826086956521741</v>
      </c>
      <c r="T732" s="573">
        <v>4.5</v>
      </c>
      <c r="U732" s="528">
        <v>0.5</v>
      </c>
    </row>
    <row r="733" spans="1:21" ht="14.4" customHeight="1" x14ac:dyDescent="0.3">
      <c r="A733" s="505">
        <v>27</v>
      </c>
      <c r="B733" s="506" t="s">
        <v>483</v>
      </c>
      <c r="C733" s="506" t="s">
        <v>491</v>
      </c>
      <c r="D733" s="571" t="s">
        <v>1786</v>
      </c>
      <c r="E733" s="572" t="s">
        <v>501</v>
      </c>
      <c r="F733" s="506" t="s">
        <v>484</v>
      </c>
      <c r="G733" s="506" t="s">
        <v>509</v>
      </c>
      <c r="H733" s="506" t="s">
        <v>1787</v>
      </c>
      <c r="I733" s="506" t="s">
        <v>510</v>
      </c>
      <c r="J733" s="506" t="s">
        <v>511</v>
      </c>
      <c r="K733" s="506" t="s">
        <v>512</v>
      </c>
      <c r="L733" s="507">
        <v>352.37</v>
      </c>
      <c r="M733" s="507">
        <v>4228.4399999999996</v>
      </c>
      <c r="N733" s="506">
        <v>12</v>
      </c>
      <c r="O733" s="573">
        <v>8.5</v>
      </c>
      <c r="P733" s="507">
        <v>2818.9599999999996</v>
      </c>
      <c r="Q733" s="527">
        <v>0.66666666666666663</v>
      </c>
      <c r="R733" s="506">
        <v>8</v>
      </c>
      <c r="S733" s="527">
        <v>0.66666666666666663</v>
      </c>
      <c r="T733" s="573">
        <v>5.5</v>
      </c>
      <c r="U733" s="528">
        <v>0.6470588235294118</v>
      </c>
    </row>
    <row r="734" spans="1:21" ht="14.4" customHeight="1" x14ac:dyDescent="0.3">
      <c r="A734" s="505">
        <v>27</v>
      </c>
      <c r="B734" s="506" t="s">
        <v>483</v>
      </c>
      <c r="C734" s="506" t="s">
        <v>491</v>
      </c>
      <c r="D734" s="571" t="s">
        <v>1786</v>
      </c>
      <c r="E734" s="572" t="s">
        <v>501</v>
      </c>
      <c r="F734" s="506" t="s">
        <v>484</v>
      </c>
      <c r="G734" s="506" t="s">
        <v>509</v>
      </c>
      <c r="H734" s="506" t="s">
        <v>1787</v>
      </c>
      <c r="I734" s="506" t="s">
        <v>1065</v>
      </c>
      <c r="J734" s="506" t="s">
        <v>511</v>
      </c>
      <c r="K734" s="506" t="s">
        <v>1066</v>
      </c>
      <c r="L734" s="507">
        <v>170.43</v>
      </c>
      <c r="M734" s="507">
        <v>1022.58</v>
      </c>
      <c r="N734" s="506">
        <v>6</v>
      </c>
      <c r="O734" s="573">
        <v>1</v>
      </c>
      <c r="P734" s="507">
        <v>511.29</v>
      </c>
      <c r="Q734" s="527">
        <v>0.5</v>
      </c>
      <c r="R734" s="506">
        <v>3</v>
      </c>
      <c r="S734" s="527">
        <v>0.5</v>
      </c>
      <c r="T734" s="573">
        <v>0.5</v>
      </c>
      <c r="U734" s="528">
        <v>0.5</v>
      </c>
    </row>
    <row r="735" spans="1:21" ht="14.4" customHeight="1" x14ac:dyDescent="0.3">
      <c r="A735" s="505">
        <v>27</v>
      </c>
      <c r="B735" s="506" t="s">
        <v>483</v>
      </c>
      <c r="C735" s="506" t="s">
        <v>491</v>
      </c>
      <c r="D735" s="571" t="s">
        <v>1786</v>
      </c>
      <c r="E735" s="572" t="s">
        <v>501</v>
      </c>
      <c r="F735" s="506" t="s">
        <v>484</v>
      </c>
      <c r="G735" s="506" t="s">
        <v>509</v>
      </c>
      <c r="H735" s="506" t="s">
        <v>1787</v>
      </c>
      <c r="I735" s="506" t="s">
        <v>1731</v>
      </c>
      <c r="J735" s="506" t="s">
        <v>511</v>
      </c>
      <c r="K735" s="506" t="s">
        <v>1732</v>
      </c>
      <c r="L735" s="507">
        <v>181.94</v>
      </c>
      <c r="M735" s="507">
        <v>363.88</v>
      </c>
      <c r="N735" s="506">
        <v>2</v>
      </c>
      <c r="O735" s="573">
        <v>0.5</v>
      </c>
      <c r="P735" s="507"/>
      <c r="Q735" s="527">
        <v>0</v>
      </c>
      <c r="R735" s="506"/>
      <c r="S735" s="527">
        <v>0</v>
      </c>
      <c r="T735" s="573"/>
      <c r="U735" s="528">
        <v>0</v>
      </c>
    </row>
    <row r="736" spans="1:21" ht="14.4" customHeight="1" x14ac:dyDescent="0.3">
      <c r="A736" s="505">
        <v>27</v>
      </c>
      <c r="B736" s="506" t="s">
        <v>483</v>
      </c>
      <c r="C736" s="506" t="s">
        <v>491</v>
      </c>
      <c r="D736" s="571" t="s">
        <v>1786</v>
      </c>
      <c r="E736" s="572" t="s">
        <v>501</v>
      </c>
      <c r="F736" s="506" t="s">
        <v>484</v>
      </c>
      <c r="G736" s="506" t="s">
        <v>509</v>
      </c>
      <c r="H736" s="506" t="s">
        <v>1787</v>
      </c>
      <c r="I736" s="506" t="s">
        <v>1733</v>
      </c>
      <c r="J736" s="506" t="s">
        <v>511</v>
      </c>
      <c r="K736" s="506" t="s">
        <v>1734</v>
      </c>
      <c r="L736" s="507">
        <v>545.82000000000005</v>
      </c>
      <c r="M736" s="507">
        <v>545.82000000000005</v>
      </c>
      <c r="N736" s="506">
        <v>1</v>
      </c>
      <c r="O736" s="573">
        <v>0.5</v>
      </c>
      <c r="P736" s="507">
        <v>545.82000000000005</v>
      </c>
      <c r="Q736" s="527">
        <v>1</v>
      </c>
      <c r="R736" s="506">
        <v>1</v>
      </c>
      <c r="S736" s="527">
        <v>1</v>
      </c>
      <c r="T736" s="573">
        <v>0.5</v>
      </c>
      <c r="U736" s="528">
        <v>1</v>
      </c>
    </row>
    <row r="737" spans="1:21" ht="14.4" customHeight="1" x14ac:dyDescent="0.3">
      <c r="A737" s="505">
        <v>27</v>
      </c>
      <c r="B737" s="506" t="s">
        <v>483</v>
      </c>
      <c r="C737" s="506" t="s">
        <v>491</v>
      </c>
      <c r="D737" s="571" t="s">
        <v>1786</v>
      </c>
      <c r="E737" s="572" t="s">
        <v>501</v>
      </c>
      <c r="F737" s="506" t="s">
        <v>484</v>
      </c>
      <c r="G737" s="506" t="s">
        <v>509</v>
      </c>
      <c r="H737" s="506" t="s">
        <v>1787</v>
      </c>
      <c r="I737" s="506" t="s">
        <v>1735</v>
      </c>
      <c r="J737" s="506" t="s">
        <v>511</v>
      </c>
      <c r="K737" s="506" t="s">
        <v>1736</v>
      </c>
      <c r="L737" s="507">
        <v>234.91</v>
      </c>
      <c r="M737" s="507">
        <v>704.73</v>
      </c>
      <c r="N737" s="506">
        <v>3</v>
      </c>
      <c r="O737" s="573">
        <v>0.5</v>
      </c>
      <c r="P737" s="507">
        <v>704.73</v>
      </c>
      <c r="Q737" s="527">
        <v>1</v>
      </c>
      <c r="R737" s="506">
        <v>3</v>
      </c>
      <c r="S737" s="527">
        <v>1</v>
      </c>
      <c r="T737" s="573">
        <v>0.5</v>
      </c>
      <c r="U737" s="528">
        <v>1</v>
      </c>
    </row>
    <row r="738" spans="1:21" ht="14.4" customHeight="1" x14ac:dyDescent="0.3">
      <c r="A738" s="505">
        <v>27</v>
      </c>
      <c r="B738" s="506" t="s">
        <v>483</v>
      </c>
      <c r="C738" s="506" t="s">
        <v>491</v>
      </c>
      <c r="D738" s="571" t="s">
        <v>1786</v>
      </c>
      <c r="E738" s="572" t="s">
        <v>501</v>
      </c>
      <c r="F738" s="506" t="s">
        <v>484</v>
      </c>
      <c r="G738" s="506" t="s">
        <v>509</v>
      </c>
      <c r="H738" s="506" t="s">
        <v>1787</v>
      </c>
      <c r="I738" s="506" t="s">
        <v>1737</v>
      </c>
      <c r="J738" s="506" t="s">
        <v>511</v>
      </c>
      <c r="K738" s="506" t="s">
        <v>1738</v>
      </c>
      <c r="L738" s="507">
        <v>704.73</v>
      </c>
      <c r="M738" s="507">
        <v>1409.46</v>
      </c>
      <c r="N738" s="506">
        <v>2</v>
      </c>
      <c r="O738" s="573">
        <v>1</v>
      </c>
      <c r="P738" s="507">
        <v>704.73</v>
      </c>
      <c r="Q738" s="527">
        <v>0.5</v>
      </c>
      <c r="R738" s="506">
        <v>1</v>
      </c>
      <c r="S738" s="527">
        <v>0.5</v>
      </c>
      <c r="T738" s="573">
        <v>0.5</v>
      </c>
      <c r="U738" s="528">
        <v>0.5</v>
      </c>
    </row>
    <row r="739" spans="1:21" ht="14.4" customHeight="1" x14ac:dyDescent="0.3">
      <c r="A739" s="505">
        <v>27</v>
      </c>
      <c r="B739" s="506" t="s">
        <v>483</v>
      </c>
      <c r="C739" s="506" t="s">
        <v>491</v>
      </c>
      <c r="D739" s="571" t="s">
        <v>1786</v>
      </c>
      <c r="E739" s="572" t="s">
        <v>501</v>
      </c>
      <c r="F739" s="506" t="s">
        <v>484</v>
      </c>
      <c r="G739" s="506" t="s">
        <v>509</v>
      </c>
      <c r="H739" s="506" t="s">
        <v>1787</v>
      </c>
      <c r="I739" s="506" t="s">
        <v>1739</v>
      </c>
      <c r="J739" s="506" t="s">
        <v>511</v>
      </c>
      <c r="K739" s="506" t="s">
        <v>1740</v>
      </c>
      <c r="L739" s="507">
        <v>691.37</v>
      </c>
      <c r="M739" s="507">
        <v>691.37</v>
      </c>
      <c r="N739" s="506">
        <v>1</v>
      </c>
      <c r="O739" s="573">
        <v>1</v>
      </c>
      <c r="P739" s="507">
        <v>691.37</v>
      </c>
      <c r="Q739" s="527">
        <v>1</v>
      </c>
      <c r="R739" s="506">
        <v>1</v>
      </c>
      <c r="S739" s="527">
        <v>1</v>
      </c>
      <c r="T739" s="573">
        <v>1</v>
      </c>
      <c r="U739" s="528">
        <v>1</v>
      </c>
    </row>
    <row r="740" spans="1:21" ht="14.4" customHeight="1" x14ac:dyDescent="0.3">
      <c r="A740" s="505">
        <v>27</v>
      </c>
      <c r="B740" s="506" t="s">
        <v>483</v>
      </c>
      <c r="C740" s="506" t="s">
        <v>491</v>
      </c>
      <c r="D740" s="571" t="s">
        <v>1786</v>
      </c>
      <c r="E740" s="572" t="s">
        <v>501</v>
      </c>
      <c r="F740" s="506" t="s">
        <v>484</v>
      </c>
      <c r="G740" s="506" t="s">
        <v>647</v>
      </c>
      <c r="H740" s="506" t="s">
        <v>457</v>
      </c>
      <c r="I740" s="506" t="s">
        <v>1425</v>
      </c>
      <c r="J740" s="506" t="s">
        <v>649</v>
      </c>
      <c r="K740" s="506" t="s">
        <v>1426</v>
      </c>
      <c r="L740" s="507">
        <v>72.88</v>
      </c>
      <c r="M740" s="507">
        <v>437.28</v>
      </c>
      <c r="N740" s="506">
        <v>6</v>
      </c>
      <c r="O740" s="573">
        <v>1</v>
      </c>
      <c r="P740" s="507"/>
      <c r="Q740" s="527">
        <v>0</v>
      </c>
      <c r="R740" s="506"/>
      <c r="S740" s="527">
        <v>0</v>
      </c>
      <c r="T740" s="573"/>
      <c r="U740" s="528">
        <v>0</v>
      </c>
    </row>
    <row r="741" spans="1:21" ht="14.4" customHeight="1" x14ac:dyDescent="0.3">
      <c r="A741" s="505">
        <v>27</v>
      </c>
      <c r="B741" s="506" t="s">
        <v>483</v>
      </c>
      <c r="C741" s="506" t="s">
        <v>491</v>
      </c>
      <c r="D741" s="571" t="s">
        <v>1786</v>
      </c>
      <c r="E741" s="572" t="s">
        <v>501</v>
      </c>
      <c r="F741" s="506" t="s">
        <v>484</v>
      </c>
      <c r="G741" s="506" t="s">
        <v>647</v>
      </c>
      <c r="H741" s="506" t="s">
        <v>457</v>
      </c>
      <c r="I741" s="506" t="s">
        <v>648</v>
      </c>
      <c r="J741" s="506" t="s">
        <v>649</v>
      </c>
      <c r="K741" s="506" t="s">
        <v>650</v>
      </c>
      <c r="L741" s="507">
        <v>218.62</v>
      </c>
      <c r="M741" s="507">
        <v>3279.2999999999993</v>
      </c>
      <c r="N741" s="506">
        <v>15</v>
      </c>
      <c r="O741" s="573">
        <v>8.5</v>
      </c>
      <c r="P741" s="507">
        <v>1311.7199999999998</v>
      </c>
      <c r="Q741" s="527">
        <v>0.4</v>
      </c>
      <c r="R741" s="506">
        <v>6</v>
      </c>
      <c r="S741" s="527">
        <v>0.4</v>
      </c>
      <c r="T741" s="573">
        <v>3.5</v>
      </c>
      <c r="U741" s="528">
        <v>0.41176470588235292</v>
      </c>
    </row>
    <row r="742" spans="1:21" ht="14.4" customHeight="1" x14ac:dyDescent="0.3">
      <c r="A742" s="505">
        <v>27</v>
      </c>
      <c r="B742" s="506" t="s">
        <v>483</v>
      </c>
      <c r="C742" s="506" t="s">
        <v>491</v>
      </c>
      <c r="D742" s="571" t="s">
        <v>1786</v>
      </c>
      <c r="E742" s="572" t="s">
        <v>501</v>
      </c>
      <c r="F742" s="506" t="s">
        <v>484</v>
      </c>
      <c r="G742" s="506" t="s">
        <v>647</v>
      </c>
      <c r="H742" s="506" t="s">
        <v>457</v>
      </c>
      <c r="I742" s="506" t="s">
        <v>1430</v>
      </c>
      <c r="J742" s="506" t="s">
        <v>1428</v>
      </c>
      <c r="K742" s="506" t="s">
        <v>1431</v>
      </c>
      <c r="L742" s="507">
        <v>216.9</v>
      </c>
      <c r="M742" s="507">
        <v>216.9</v>
      </c>
      <c r="N742" s="506">
        <v>1</v>
      </c>
      <c r="O742" s="573">
        <v>1</v>
      </c>
      <c r="P742" s="507"/>
      <c r="Q742" s="527">
        <v>0</v>
      </c>
      <c r="R742" s="506"/>
      <c r="S742" s="527">
        <v>0</v>
      </c>
      <c r="T742" s="573"/>
      <c r="U742" s="528">
        <v>0</v>
      </c>
    </row>
    <row r="743" spans="1:21" ht="14.4" customHeight="1" x14ac:dyDescent="0.3">
      <c r="A743" s="505">
        <v>27</v>
      </c>
      <c r="B743" s="506" t="s">
        <v>483</v>
      </c>
      <c r="C743" s="506" t="s">
        <v>491</v>
      </c>
      <c r="D743" s="571" t="s">
        <v>1786</v>
      </c>
      <c r="E743" s="572" t="s">
        <v>501</v>
      </c>
      <c r="F743" s="506" t="s">
        <v>484</v>
      </c>
      <c r="G743" s="506" t="s">
        <v>647</v>
      </c>
      <c r="H743" s="506" t="s">
        <v>457</v>
      </c>
      <c r="I743" s="506" t="s">
        <v>910</v>
      </c>
      <c r="J743" s="506" t="s">
        <v>649</v>
      </c>
      <c r="K743" s="506" t="s">
        <v>911</v>
      </c>
      <c r="L743" s="507">
        <v>437.23</v>
      </c>
      <c r="M743" s="507">
        <v>437.23</v>
      </c>
      <c r="N743" s="506">
        <v>1</v>
      </c>
      <c r="O743" s="573">
        <v>0.5</v>
      </c>
      <c r="P743" s="507"/>
      <c r="Q743" s="527">
        <v>0</v>
      </c>
      <c r="R743" s="506"/>
      <c r="S743" s="527">
        <v>0</v>
      </c>
      <c r="T743" s="573"/>
      <c r="U743" s="528">
        <v>0</v>
      </c>
    </row>
    <row r="744" spans="1:21" ht="14.4" customHeight="1" x14ac:dyDescent="0.3">
      <c r="A744" s="505">
        <v>27</v>
      </c>
      <c r="B744" s="506" t="s">
        <v>483</v>
      </c>
      <c r="C744" s="506" t="s">
        <v>491</v>
      </c>
      <c r="D744" s="571" t="s">
        <v>1786</v>
      </c>
      <c r="E744" s="572" t="s">
        <v>501</v>
      </c>
      <c r="F744" s="506" t="s">
        <v>484</v>
      </c>
      <c r="G744" s="506" t="s">
        <v>651</v>
      </c>
      <c r="H744" s="506" t="s">
        <v>457</v>
      </c>
      <c r="I744" s="506" t="s">
        <v>652</v>
      </c>
      <c r="J744" s="506" t="s">
        <v>653</v>
      </c>
      <c r="K744" s="506" t="s">
        <v>654</v>
      </c>
      <c r="L744" s="507">
        <v>320.20999999999998</v>
      </c>
      <c r="M744" s="507">
        <v>320.20999999999998</v>
      </c>
      <c r="N744" s="506">
        <v>1</v>
      </c>
      <c r="O744" s="573">
        <v>0.5</v>
      </c>
      <c r="P744" s="507"/>
      <c r="Q744" s="527">
        <v>0</v>
      </c>
      <c r="R744" s="506"/>
      <c r="S744" s="527">
        <v>0</v>
      </c>
      <c r="T744" s="573"/>
      <c r="U744" s="528">
        <v>0</v>
      </c>
    </row>
    <row r="745" spans="1:21" ht="14.4" customHeight="1" x14ac:dyDescent="0.3">
      <c r="A745" s="505">
        <v>27</v>
      </c>
      <c r="B745" s="506" t="s">
        <v>483</v>
      </c>
      <c r="C745" s="506" t="s">
        <v>491</v>
      </c>
      <c r="D745" s="571" t="s">
        <v>1786</v>
      </c>
      <c r="E745" s="572" t="s">
        <v>501</v>
      </c>
      <c r="F745" s="506" t="s">
        <v>484</v>
      </c>
      <c r="G745" s="506" t="s">
        <v>651</v>
      </c>
      <c r="H745" s="506" t="s">
        <v>457</v>
      </c>
      <c r="I745" s="506" t="s">
        <v>1741</v>
      </c>
      <c r="J745" s="506" t="s">
        <v>913</v>
      </c>
      <c r="K745" s="506" t="s">
        <v>654</v>
      </c>
      <c r="L745" s="507">
        <v>320.20999999999998</v>
      </c>
      <c r="M745" s="507">
        <v>960.62999999999988</v>
      </c>
      <c r="N745" s="506">
        <v>3</v>
      </c>
      <c r="O745" s="573">
        <v>0.5</v>
      </c>
      <c r="P745" s="507"/>
      <c r="Q745" s="527">
        <v>0</v>
      </c>
      <c r="R745" s="506"/>
      <c r="S745" s="527">
        <v>0</v>
      </c>
      <c r="T745" s="573"/>
      <c r="U745" s="528">
        <v>0</v>
      </c>
    </row>
    <row r="746" spans="1:21" ht="14.4" customHeight="1" x14ac:dyDescent="0.3">
      <c r="A746" s="505">
        <v>27</v>
      </c>
      <c r="B746" s="506" t="s">
        <v>483</v>
      </c>
      <c r="C746" s="506" t="s">
        <v>491</v>
      </c>
      <c r="D746" s="571" t="s">
        <v>1786</v>
      </c>
      <c r="E746" s="572" t="s">
        <v>501</v>
      </c>
      <c r="F746" s="506" t="s">
        <v>484</v>
      </c>
      <c r="G746" s="506" t="s">
        <v>651</v>
      </c>
      <c r="H746" s="506" t="s">
        <v>1787</v>
      </c>
      <c r="I746" s="506" t="s">
        <v>912</v>
      </c>
      <c r="J746" s="506" t="s">
        <v>913</v>
      </c>
      <c r="K746" s="506" t="s">
        <v>654</v>
      </c>
      <c r="L746" s="507">
        <v>320.20999999999998</v>
      </c>
      <c r="M746" s="507">
        <v>2241.4699999999998</v>
      </c>
      <c r="N746" s="506">
        <v>7</v>
      </c>
      <c r="O746" s="573">
        <v>1.5</v>
      </c>
      <c r="P746" s="507">
        <v>2241.4699999999998</v>
      </c>
      <c r="Q746" s="527">
        <v>1</v>
      </c>
      <c r="R746" s="506">
        <v>7</v>
      </c>
      <c r="S746" s="527">
        <v>1</v>
      </c>
      <c r="T746" s="573">
        <v>1.5</v>
      </c>
      <c r="U746" s="528">
        <v>1</v>
      </c>
    </row>
    <row r="747" spans="1:21" ht="14.4" customHeight="1" x14ac:dyDescent="0.3">
      <c r="A747" s="505">
        <v>27</v>
      </c>
      <c r="B747" s="506" t="s">
        <v>483</v>
      </c>
      <c r="C747" s="506" t="s">
        <v>491</v>
      </c>
      <c r="D747" s="571" t="s">
        <v>1786</v>
      </c>
      <c r="E747" s="572" t="s">
        <v>501</v>
      </c>
      <c r="F747" s="506" t="s">
        <v>484</v>
      </c>
      <c r="G747" s="506" t="s">
        <v>916</v>
      </c>
      <c r="H747" s="506" t="s">
        <v>1787</v>
      </c>
      <c r="I747" s="506" t="s">
        <v>917</v>
      </c>
      <c r="J747" s="506" t="s">
        <v>918</v>
      </c>
      <c r="K747" s="506" t="s">
        <v>919</v>
      </c>
      <c r="L747" s="507">
        <v>15.9</v>
      </c>
      <c r="M747" s="507">
        <v>143.1</v>
      </c>
      <c r="N747" s="506">
        <v>9</v>
      </c>
      <c r="O747" s="573">
        <v>1</v>
      </c>
      <c r="P747" s="507">
        <v>143.1</v>
      </c>
      <c r="Q747" s="527">
        <v>1</v>
      </c>
      <c r="R747" s="506">
        <v>9</v>
      </c>
      <c r="S747" s="527">
        <v>1</v>
      </c>
      <c r="T747" s="573">
        <v>1</v>
      </c>
      <c r="U747" s="528">
        <v>1</v>
      </c>
    </row>
    <row r="748" spans="1:21" ht="14.4" customHeight="1" x14ac:dyDescent="0.3">
      <c r="A748" s="505">
        <v>27</v>
      </c>
      <c r="B748" s="506" t="s">
        <v>483</v>
      </c>
      <c r="C748" s="506" t="s">
        <v>491</v>
      </c>
      <c r="D748" s="571" t="s">
        <v>1786</v>
      </c>
      <c r="E748" s="572" t="s">
        <v>501</v>
      </c>
      <c r="F748" s="506" t="s">
        <v>484</v>
      </c>
      <c r="G748" s="506" t="s">
        <v>916</v>
      </c>
      <c r="H748" s="506" t="s">
        <v>1787</v>
      </c>
      <c r="I748" s="506" t="s">
        <v>1447</v>
      </c>
      <c r="J748" s="506" t="s">
        <v>918</v>
      </c>
      <c r="K748" s="506" t="s">
        <v>570</v>
      </c>
      <c r="L748" s="507">
        <v>47.7</v>
      </c>
      <c r="M748" s="507">
        <v>143.10000000000002</v>
      </c>
      <c r="N748" s="506">
        <v>3</v>
      </c>
      <c r="O748" s="573">
        <v>0.5</v>
      </c>
      <c r="P748" s="507"/>
      <c r="Q748" s="527">
        <v>0</v>
      </c>
      <c r="R748" s="506"/>
      <c r="S748" s="527">
        <v>0</v>
      </c>
      <c r="T748" s="573"/>
      <c r="U748" s="528">
        <v>0</v>
      </c>
    </row>
    <row r="749" spans="1:21" ht="14.4" customHeight="1" x14ac:dyDescent="0.3">
      <c r="A749" s="505">
        <v>27</v>
      </c>
      <c r="B749" s="506" t="s">
        <v>483</v>
      </c>
      <c r="C749" s="506" t="s">
        <v>491</v>
      </c>
      <c r="D749" s="571" t="s">
        <v>1786</v>
      </c>
      <c r="E749" s="572" t="s">
        <v>501</v>
      </c>
      <c r="F749" s="506" t="s">
        <v>484</v>
      </c>
      <c r="G749" s="506" t="s">
        <v>920</v>
      </c>
      <c r="H749" s="506" t="s">
        <v>457</v>
      </c>
      <c r="I749" s="506" t="s">
        <v>921</v>
      </c>
      <c r="J749" s="506" t="s">
        <v>922</v>
      </c>
      <c r="K749" s="506" t="s">
        <v>923</v>
      </c>
      <c r="L749" s="507">
        <v>42.47</v>
      </c>
      <c r="M749" s="507">
        <v>127.41</v>
      </c>
      <c r="N749" s="506">
        <v>3</v>
      </c>
      <c r="O749" s="573">
        <v>0.5</v>
      </c>
      <c r="P749" s="507"/>
      <c r="Q749" s="527">
        <v>0</v>
      </c>
      <c r="R749" s="506"/>
      <c r="S749" s="527">
        <v>0</v>
      </c>
      <c r="T749" s="573"/>
      <c r="U749" s="528">
        <v>0</v>
      </c>
    </row>
    <row r="750" spans="1:21" ht="14.4" customHeight="1" x14ac:dyDescent="0.3">
      <c r="A750" s="505">
        <v>27</v>
      </c>
      <c r="B750" s="506" t="s">
        <v>483</v>
      </c>
      <c r="C750" s="506" t="s">
        <v>491</v>
      </c>
      <c r="D750" s="571" t="s">
        <v>1786</v>
      </c>
      <c r="E750" s="572" t="s">
        <v>501</v>
      </c>
      <c r="F750" s="506" t="s">
        <v>484</v>
      </c>
      <c r="G750" s="506" t="s">
        <v>927</v>
      </c>
      <c r="H750" s="506" t="s">
        <v>457</v>
      </c>
      <c r="I750" s="506" t="s">
        <v>928</v>
      </c>
      <c r="J750" s="506" t="s">
        <v>929</v>
      </c>
      <c r="K750" s="506" t="s">
        <v>930</v>
      </c>
      <c r="L750" s="507">
        <v>316.33</v>
      </c>
      <c r="M750" s="507">
        <v>2214.31</v>
      </c>
      <c r="N750" s="506">
        <v>7</v>
      </c>
      <c r="O750" s="573">
        <v>3.5</v>
      </c>
      <c r="P750" s="507">
        <v>2214.31</v>
      </c>
      <c r="Q750" s="527">
        <v>1</v>
      </c>
      <c r="R750" s="506">
        <v>7</v>
      </c>
      <c r="S750" s="527">
        <v>1</v>
      </c>
      <c r="T750" s="573">
        <v>3.5</v>
      </c>
      <c r="U750" s="528">
        <v>1</v>
      </c>
    </row>
    <row r="751" spans="1:21" ht="14.4" customHeight="1" x14ac:dyDescent="0.3">
      <c r="A751" s="505">
        <v>27</v>
      </c>
      <c r="B751" s="506" t="s">
        <v>483</v>
      </c>
      <c r="C751" s="506" t="s">
        <v>491</v>
      </c>
      <c r="D751" s="571" t="s">
        <v>1786</v>
      </c>
      <c r="E751" s="572" t="s">
        <v>501</v>
      </c>
      <c r="F751" s="506" t="s">
        <v>484</v>
      </c>
      <c r="G751" s="506" t="s">
        <v>927</v>
      </c>
      <c r="H751" s="506" t="s">
        <v>457</v>
      </c>
      <c r="I751" s="506" t="s">
        <v>931</v>
      </c>
      <c r="J751" s="506" t="s">
        <v>929</v>
      </c>
      <c r="K751" s="506" t="s">
        <v>932</v>
      </c>
      <c r="L751" s="507">
        <v>105.44</v>
      </c>
      <c r="M751" s="507">
        <v>210.88</v>
      </c>
      <c r="N751" s="506">
        <v>2</v>
      </c>
      <c r="O751" s="573">
        <v>1</v>
      </c>
      <c r="P751" s="507"/>
      <c r="Q751" s="527">
        <v>0</v>
      </c>
      <c r="R751" s="506"/>
      <c r="S751" s="527">
        <v>0</v>
      </c>
      <c r="T751" s="573"/>
      <c r="U751" s="528">
        <v>0</v>
      </c>
    </row>
    <row r="752" spans="1:21" ht="14.4" customHeight="1" x14ac:dyDescent="0.3">
      <c r="A752" s="505">
        <v>27</v>
      </c>
      <c r="B752" s="506" t="s">
        <v>483</v>
      </c>
      <c r="C752" s="506" t="s">
        <v>491</v>
      </c>
      <c r="D752" s="571" t="s">
        <v>1786</v>
      </c>
      <c r="E752" s="572" t="s">
        <v>501</v>
      </c>
      <c r="F752" s="506" t="s">
        <v>484</v>
      </c>
      <c r="G752" s="506" t="s">
        <v>655</v>
      </c>
      <c r="H752" s="506" t="s">
        <v>457</v>
      </c>
      <c r="I752" s="506" t="s">
        <v>933</v>
      </c>
      <c r="J752" s="506" t="s">
        <v>657</v>
      </c>
      <c r="K752" s="506" t="s">
        <v>719</v>
      </c>
      <c r="L752" s="507">
        <v>430.05</v>
      </c>
      <c r="M752" s="507">
        <v>860.1</v>
      </c>
      <c r="N752" s="506">
        <v>2</v>
      </c>
      <c r="O752" s="573">
        <v>1</v>
      </c>
      <c r="P752" s="507">
        <v>860.1</v>
      </c>
      <c r="Q752" s="527">
        <v>1</v>
      </c>
      <c r="R752" s="506">
        <v>2</v>
      </c>
      <c r="S752" s="527">
        <v>1</v>
      </c>
      <c r="T752" s="573">
        <v>1</v>
      </c>
      <c r="U752" s="528">
        <v>1</v>
      </c>
    </row>
    <row r="753" spans="1:21" ht="14.4" customHeight="1" x14ac:dyDescent="0.3">
      <c r="A753" s="505">
        <v>27</v>
      </c>
      <c r="B753" s="506" t="s">
        <v>483</v>
      </c>
      <c r="C753" s="506" t="s">
        <v>491</v>
      </c>
      <c r="D753" s="571" t="s">
        <v>1786</v>
      </c>
      <c r="E753" s="572" t="s">
        <v>501</v>
      </c>
      <c r="F753" s="506" t="s">
        <v>484</v>
      </c>
      <c r="G753" s="506" t="s">
        <v>655</v>
      </c>
      <c r="H753" s="506" t="s">
        <v>457</v>
      </c>
      <c r="I753" s="506" t="s">
        <v>656</v>
      </c>
      <c r="J753" s="506" t="s">
        <v>657</v>
      </c>
      <c r="K753" s="506" t="s">
        <v>658</v>
      </c>
      <c r="L753" s="507">
        <v>661.62</v>
      </c>
      <c r="M753" s="507">
        <v>661.62</v>
      </c>
      <c r="N753" s="506">
        <v>1</v>
      </c>
      <c r="O753" s="573">
        <v>0.5</v>
      </c>
      <c r="P753" s="507"/>
      <c r="Q753" s="527">
        <v>0</v>
      </c>
      <c r="R753" s="506"/>
      <c r="S753" s="527">
        <v>0</v>
      </c>
      <c r="T753" s="573"/>
      <c r="U753" s="528">
        <v>0</v>
      </c>
    </row>
    <row r="754" spans="1:21" ht="14.4" customHeight="1" x14ac:dyDescent="0.3">
      <c r="A754" s="505">
        <v>27</v>
      </c>
      <c r="B754" s="506" t="s">
        <v>483</v>
      </c>
      <c r="C754" s="506" t="s">
        <v>491</v>
      </c>
      <c r="D754" s="571" t="s">
        <v>1786</v>
      </c>
      <c r="E754" s="572" t="s">
        <v>501</v>
      </c>
      <c r="F754" s="506" t="s">
        <v>484</v>
      </c>
      <c r="G754" s="506" t="s">
        <v>655</v>
      </c>
      <c r="H754" s="506" t="s">
        <v>1787</v>
      </c>
      <c r="I754" s="506" t="s">
        <v>659</v>
      </c>
      <c r="J754" s="506" t="s">
        <v>660</v>
      </c>
      <c r="K754" s="506" t="s">
        <v>661</v>
      </c>
      <c r="L754" s="507">
        <v>143.35</v>
      </c>
      <c r="M754" s="507">
        <v>1433.5</v>
      </c>
      <c r="N754" s="506">
        <v>10</v>
      </c>
      <c r="O754" s="573">
        <v>4.5</v>
      </c>
      <c r="P754" s="507">
        <v>1146.8</v>
      </c>
      <c r="Q754" s="527">
        <v>0.79999999999999993</v>
      </c>
      <c r="R754" s="506">
        <v>8</v>
      </c>
      <c r="S754" s="527">
        <v>0.8</v>
      </c>
      <c r="T754" s="573">
        <v>3.5</v>
      </c>
      <c r="U754" s="528">
        <v>0.77777777777777779</v>
      </c>
    </row>
    <row r="755" spans="1:21" ht="14.4" customHeight="1" x14ac:dyDescent="0.3">
      <c r="A755" s="505">
        <v>27</v>
      </c>
      <c r="B755" s="506" t="s">
        <v>483</v>
      </c>
      <c r="C755" s="506" t="s">
        <v>491</v>
      </c>
      <c r="D755" s="571" t="s">
        <v>1786</v>
      </c>
      <c r="E755" s="572" t="s">
        <v>501</v>
      </c>
      <c r="F755" s="506" t="s">
        <v>484</v>
      </c>
      <c r="G755" s="506" t="s">
        <v>655</v>
      </c>
      <c r="H755" s="506" t="s">
        <v>1787</v>
      </c>
      <c r="I755" s="506" t="s">
        <v>934</v>
      </c>
      <c r="J755" s="506" t="s">
        <v>660</v>
      </c>
      <c r="K755" s="506" t="s">
        <v>574</v>
      </c>
      <c r="L755" s="507">
        <v>477.84</v>
      </c>
      <c r="M755" s="507">
        <v>2867.04</v>
      </c>
      <c r="N755" s="506">
        <v>6</v>
      </c>
      <c r="O755" s="573">
        <v>4</v>
      </c>
      <c r="P755" s="507">
        <v>2867.04</v>
      </c>
      <c r="Q755" s="527">
        <v>1</v>
      </c>
      <c r="R755" s="506">
        <v>6</v>
      </c>
      <c r="S755" s="527">
        <v>1</v>
      </c>
      <c r="T755" s="573">
        <v>4</v>
      </c>
      <c r="U755" s="528">
        <v>1</v>
      </c>
    </row>
    <row r="756" spans="1:21" ht="14.4" customHeight="1" x14ac:dyDescent="0.3">
      <c r="A756" s="505">
        <v>27</v>
      </c>
      <c r="B756" s="506" t="s">
        <v>483</v>
      </c>
      <c r="C756" s="506" t="s">
        <v>491</v>
      </c>
      <c r="D756" s="571" t="s">
        <v>1786</v>
      </c>
      <c r="E756" s="572" t="s">
        <v>501</v>
      </c>
      <c r="F756" s="506" t="s">
        <v>484</v>
      </c>
      <c r="G756" s="506" t="s">
        <v>655</v>
      </c>
      <c r="H756" s="506" t="s">
        <v>1787</v>
      </c>
      <c r="I756" s="506" t="s">
        <v>662</v>
      </c>
      <c r="J756" s="506" t="s">
        <v>660</v>
      </c>
      <c r="K756" s="506" t="s">
        <v>663</v>
      </c>
      <c r="L756" s="507">
        <v>220.53</v>
      </c>
      <c r="M756" s="507">
        <v>1764.2400000000002</v>
      </c>
      <c r="N756" s="506">
        <v>8</v>
      </c>
      <c r="O756" s="573">
        <v>3</v>
      </c>
      <c r="P756" s="507">
        <v>1102.6500000000001</v>
      </c>
      <c r="Q756" s="527">
        <v>0.625</v>
      </c>
      <c r="R756" s="506">
        <v>5</v>
      </c>
      <c r="S756" s="527">
        <v>0.625</v>
      </c>
      <c r="T756" s="573">
        <v>2</v>
      </c>
      <c r="U756" s="528">
        <v>0.66666666666666663</v>
      </c>
    </row>
    <row r="757" spans="1:21" ht="14.4" customHeight="1" x14ac:dyDescent="0.3">
      <c r="A757" s="505">
        <v>27</v>
      </c>
      <c r="B757" s="506" t="s">
        <v>483</v>
      </c>
      <c r="C757" s="506" t="s">
        <v>491</v>
      </c>
      <c r="D757" s="571" t="s">
        <v>1786</v>
      </c>
      <c r="E757" s="572" t="s">
        <v>501</v>
      </c>
      <c r="F757" s="506" t="s">
        <v>484</v>
      </c>
      <c r="G757" s="506" t="s">
        <v>655</v>
      </c>
      <c r="H757" s="506" t="s">
        <v>1787</v>
      </c>
      <c r="I757" s="506" t="s">
        <v>664</v>
      </c>
      <c r="J757" s="506" t="s">
        <v>660</v>
      </c>
      <c r="K757" s="506" t="s">
        <v>665</v>
      </c>
      <c r="L757" s="507">
        <v>93.18</v>
      </c>
      <c r="M757" s="507">
        <v>652.26</v>
      </c>
      <c r="N757" s="506">
        <v>7</v>
      </c>
      <c r="O757" s="573">
        <v>3</v>
      </c>
      <c r="P757" s="507">
        <v>186.36</v>
      </c>
      <c r="Q757" s="527">
        <v>0.28571428571428575</v>
      </c>
      <c r="R757" s="506">
        <v>2</v>
      </c>
      <c r="S757" s="527">
        <v>0.2857142857142857</v>
      </c>
      <c r="T757" s="573">
        <v>0.5</v>
      </c>
      <c r="U757" s="528">
        <v>0.16666666666666666</v>
      </c>
    </row>
    <row r="758" spans="1:21" ht="14.4" customHeight="1" x14ac:dyDescent="0.3">
      <c r="A758" s="505">
        <v>27</v>
      </c>
      <c r="B758" s="506" t="s">
        <v>483</v>
      </c>
      <c r="C758" s="506" t="s">
        <v>491</v>
      </c>
      <c r="D758" s="571" t="s">
        <v>1786</v>
      </c>
      <c r="E758" s="572" t="s">
        <v>501</v>
      </c>
      <c r="F758" s="506" t="s">
        <v>484</v>
      </c>
      <c r="G758" s="506" t="s">
        <v>655</v>
      </c>
      <c r="H758" s="506" t="s">
        <v>1787</v>
      </c>
      <c r="I758" s="506" t="s">
        <v>935</v>
      </c>
      <c r="J758" s="506" t="s">
        <v>660</v>
      </c>
      <c r="K758" s="506" t="s">
        <v>713</v>
      </c>
      <c r="L758" s="507">
        <v>310.58999999999997</v>
      </c>
      <c r="M758" s="507">
        <v>621.17999999999995</v>
      </c>
      <c r="N758" s="506">
        <v>2</v>
      </c>
      <c r="O758" s="573">
        <v>1.5</v>
      </c>
      <c r="P758" s="507">
        <v>621.17999999999995</v>
      </c>
      <c r="Q758" s="527">
        <v>1</v>
      </c>
      <c r="R758" s="506">
        <v>2</v>
      </c>
      <c r="S758" s="527">
        <v>1</v>
      </c>
      <c r="T758" s="573">
        <v>1.5</v>
      </c>
      <c r="U758" s="528">
        <v>1</v>
      </c>
    </row>
    <row r="759" spans="1:21" ht="14.4" customHeight="1" x14ac:dyDescent="0.3">
      <c r="A759" s="505">
        <v>27</v>
      </c>
      <c r="B759" s="506" t="s">
        <v>483</v>
      </c>
      <c r="C759" s="506" t="s">
        <v>491</v>
      </c>
      <c r="D759" s="571" t="s">
        <v>1786</v>
      </c>
      <c r="E759" s="572" t="s">
        <v>501</v>
      </c>
      <c r="F759" s="506" t="s">
        <v>484</v>
      </c>
      <c r="G759" s="506" t="s">
        <v>655</v>
      </c>
      <c r="H759" s="506" t="s">
        <v>457</v>
      </c>
      <c r="I759" s="506" t="s">
        <v>1742</v>
      </c>
      <c r="J759" s="506" t="s">
        <v>1743</v>
      </c>
      <c r="K759" s="506" t="s">
        <v>658</v>
      </c>
      <c r="L759" s="507">
        <v>661.62</v>
      </c>
      <c r="M759" s="507">
        <v>661.62</v>
      </c>
      <c r="N759" s="506">
        <v>1</v>
      </c>
      <c r="O759" s="573">
        <v>0.5</v>
      </c>
      <c r="P759" s="507">
        <v>661.62</v>
      </c>
      <c r="Q759" s="527">
        <v>1</v>
      </c>
      <c r="R759" s="506">
        <v>1</v>
      </c>
      <c r="S759" s="527">
        <v>1</v>
      </c>
      <c r="T759" s="573">
        <v>0.5</v>
      </c>
      <c r="U759" s="528">
        <v>1</v>
      </c>
    </row>
    <row r="760" spans="1:21" ht="14.4" customHeight="1" x14ac:dyDescent="0.3">
      <c r="A760" s="505">
        <v>27</v>
      </c>
      <c r="B760" s="506" t="s">
        <v>483</v>
      </c>
      <c r="C760" s="506" t="s">
        <v>491</v>
      </c>
      <c r="D760" s="571" t="s">
        <v>1786</v>
      </c>
      <c r="E760" s="572" t="s">
        <v>501</v>
      </c>
      <c r="F760" s="506" t="s">
        <v>484</v>
      </c>
      <c r="G760" s="506" t="s">
        <v>944</v>
      </c>
      <c r="H760" s="506" t="s">
        <v>457</v>
      </c>
      <c r="I760" s="506" t="s">
        <v>945</v>
      </c>
      <c r="J760" s="506" t="s">
        <v>946</v>
      </c>
      <c r="K760" s="506" t="s">
        <v>947</v>
      </c>
      <c r="L760" s="507">
        <v>0</v>
      </c>
      <c r="M760" s="507">
        <v>0</v>
      </c>
      <c r="N760" s="506">
        <v>10</v>
      </c>
      <c r="O760" s="573">
        <v>2</v>
      </c>
      <c r="P760" s="507">
        <v>0</v>
      </c>
      <c r="Q760" s="527"/>
      <c r="R760" s="506">
        <v>10</v>
      </c>
      <c r="S760" s="527">
        <v>1</v>
      </c>
      <c r="T760" s="573">
        <v>2</v>
      </c>
      <c r="U760" s="528">
        <v>1</v>
      </c>
    </row>
    <row r="761" spans="1:21" ht="14.4" customHeight="1" x14ac:dyDescent="0.3">
      <c r="A761" s="505">
        <v>27</v>
      </c>
      <c r="B761" s="506" t="s">
        <v>483</v>
      </c>
      <c r="C761" s="506" t="s">
        <v>491</v>
      </c>
      <c r="D761" s="571" t="s">
        <v>1786</v>
      </c>
      <c r="E761" s="572" t="s">
        <v>501</v>
      </c>
      <c r="F761" s="506" t="s">
        <v>484</v>
      </c>
      <c r="G761" s="506" t="s">
        <v>1072</v>
      </c>
      <c r="H761" s="506" t="s">
        <v>1787</v>
      </c>
      <c r="I761" s="506" t="s">
        <v>1073</v>
      </c>
      <c r="J761" s="506" t="s">
        <v>1074</v>
      </c>
      <c r="K761" s="506" t="s">
        <v>1075</v>
      </c>
      <c r="L761" s="507">
        <v>155.30000000000001</v>
      </c>
      <c r="M761" s="507">
        <v>155.30000000000001</v>
      </c>
      <c r="N761" s="506">
        <v>1</v>
      </c>
      <c r="O761" s="573">
        <v>0.5</v>
      </c>
      <c r="P761" s="507">
        <v>155.30000000000001</v>
      </c>
      <c r="Q761" s="527">
        <v>1</v>
      </c>
      <c r="R761" s="506">
        <v>1</v>
      </c>
      <c r="S761" s="527">
        <v>1</v>
      </c>
      <c r="T761" s="573">
        <v>0.5</v>
      </c>
      <c r="U761" s="528">
        <v>1</v>
      </c>
    </row>
    <row r="762" spans="1:21" ht="14.4" customHeight="1" x14ac:dyDescent="0.3">
      <c r="A762" s="505">
        <v>27</v>
      </c>
      <c r="B762" s="506" t="s">
        <v>483</v>
      </c>
      <c r="C762" s="506" t="s">
        <v>491</v>
      </c>
      <c r="D762" s="571" t="s">
        <v>1786</v>
      </c>
      <c r="E762" s="572" t="s">
        <v>501</v>
      </c>
      <c r="F762" s="506" t="s">
        <v>484</v>
      </c>
      <c r="G762" s="506" t="s">
        <v>1481</v>
      </c>
      <c r="H762" s="506" t="s">
        <v>1787</v>
      </c>
      <c r="I762" s="506" t="s">
        <v>1482</v>
      </c>
      <c r="J762" s="506" t="s">
        <v>1483</v>
      </c>
      <c r="K762" s="506" t="s">
        <v>1484</v>
      </c>
      <c r="L762" s="507">
        <v>0</v>
      </c>
      <c r="M762" s="507">
        <v>0</v>
      </c>
      <c r="N762" s="506">
        <v>4</v>
      </c>
      <c r="O762" s="573">
        <v>1</v>
      </c>
      <c r="P762" s="507">
        <v>0</v>
      </c>
      <c r="Q762" s="527"/>
      <c r="R762" s="506">
        <v>4</v>
      </c>
      <c r="S762" s="527">
        <v>1</v>
      </c>
      <c r="T762" s="573">
        <v>1</v>
      </c>
      <c r="U762" s="528">
        <v>1</v>
      </c>
    </row>
    <row r="763" spans="1:21" ht="14.4" customHeight="1" x14ac:dyDescent="0.3">
      <c r="A763" s="505">
        <v>27</v>
      </c>
      <c r="B763" s="506" t="s">
        <v>483</v>
      </c>
      <c r="C763" s="506" t="s">
        <v>491</v>
      </c>
      <c r="D763" s="571" t="s">
        <v>1786</v>
      </c>
      <c r="E763" s="572" t="s">
        <v>501</v>
      </c>
      <c r="F763" s="506" t="s">
        <v>484</v>
      </c>
      <c r="G763" s="506" t="s">
        <v>1744</v>
      </c>
      <c r="H763" s="506" t="s">
        <v>457</v>
      </c>
      <c r="I763" s="506" t="s">
        <v>1745</v>
      </c>
      <c r="J763" s="506" t="s">
        <v>1746</v>
      </c>
      <c r="K763" s="506" t="s">
        <v>1747</v>
      </c>
      <c r="L763" s="507">
        <v>120.14</v>
      </c>
      <c r="M763" s="507">
        <v>240.28</v>
      </c>
      <c r="N763" s="506">
        <v>2</v>
      </c>
      <c r="O763" s="573">
        <v>1</v>
      </c>
      <c r="P763" s="507"/>
      <c r="Q763" s="527">
        <v>0</v>
      </c>
      <c r="R763" s="506"/>
      <c r="S763" s="527">
        <v>0</v>
      </c>
      <c r="T763" s="573"/>
      <c r="U763" s="528">
        <v>0</v>
      </c>
    </row>
    <row r="764" spans="1:21" ht="14.4" customHeight="1" x14ac:dyDescent="0.3">
      <c r="A764" s="505">
        <v>27</v>
      </c>
      <c r="B764" s="506" t="s">
        <v>483</v>
      </c>
      <c r="C764" s="506" t="s">
        <v>491</v>
      </c>
      <c r="D764" s="571" t="s">
        <v>1786</v>
      </c>
      <c r="E764" s="572" t="s">
        <v>501</v>
      </c>
      <c r="F764" s="506" t="s">
        <v>484</v>
      </c>
      <c r="G764" s="506" t="s">
        <v>948</v>
      </c>
      <c r="H764" s="506" t="s">
        <v>457</v>
      </c>
      <c r="I764" s="506" t="s">
        <v>949</v>
      </c>
      <c r="J764" s="506" t="s">
        <v>950</v>
      </c>
      <c r="K764" s="506" t="s">
        <v>951</v>
      </c>
      <c r="L764" s="507">
        <v>210.38</v>
      </c>
      <c r="M764" s="507">
        <v>420.76</v>
      </c>
      <c r="N764" s="506">
        <v>2</v>
      </c>
      <c r="O764" s="573">
        <v>1</v>
      </c>
      <c r="P764" s="507">
        <v>210.38</v>
      </c>
      <c r="Q764" s="527">
        <v>0.5</v>
      </c>
      <c r="R764" s="506">
        <v>1</v>
      </c>
      <c r="S764" s="527">
        <v>0.5</v>
      </c>
      <c r="T764" s="573">
        <v>0.5</v>
      </c>
      <c r="U764" s="528">
        <v>0.5</v>
      </c>
    </row>
    <row r="765" spans="1:21" ht="14.4" customHeight="1" x14ac:dyDescent="0.3">
      <c r="A765" s="505">
        <v>27</v>
      </c>
      <c r="B765" s="506" t="s">
        <v>483</v>
      </c>
      <c r="C765" s="506" t="s">
        <v>491</v>
      </c>
      <c r="D765" s="571" t="s">
        <v>1786</v>
      </c>
      <c r="E765" s="572" t="s">
        <v>501</v>
      </c>
      <c r="F765" s="506" t="s">
        <v>484</v>
      </c>
      <c r="G765" s="506" t="s">
        <v>1490</v>
      </c>
      <c r="H765" s="506" t="s">
        <v>457</v>
      </c>
      <c r="I765" s="506" t="s">
        <v>1496</v>
      </c>
      <c r="J765" s="506" t="s">
        <v>1492</v>
      </c>
      <c r="K765" s="506" t="s">
        <v>1497</v>
      </c>
      <c r="L765" s="507">
        <v>789.2</v>
      </c>
      <c r="M765" s="507">
        <v>2367.6000000000004</v>
      </c>
      <c r="N765" s="506">
        <v>3</v>
      </c>
      <c r="O765" s="573">
        <v>0.5</v>
      </c>
      <c r="P765" s="507"/>
      <c r="Q765" s="527">
        <v>0</v>
      </c>
      <c r="R765" s="506"/>
      <c r="S765" s="527">
        <v>0</v>
      </c>
      <c r="T765" s="573"/>
      <c r="U765" s="528">
        <v>0</v>
      </c>
    </row>
    <row r="766" spans="1:21" ht="14.4" customHeight="1" x14ac:dyDescent="0.3">
      <c r="A766" s="505">
        <v>27</v>
      </c>
      <c r="B766" s="506" t="s">
        <v>483</v>
      </c>
      <c r="C766" s="506" t="s">
        <v>491</v>
      </c>
      <c r="D766" s="571" t="s">
        <v>1786</v>
      </c>
      <c r="E766" s="572" t="s">
        <v>501</v>
      </c>
      <c r="F766" s="506" t="s">
        <v>484</v>
      </c>
      <c r="G766" s="506" t="s">
        <v>670</v>
      </c>
      <c r="H766" s="506" t="s">
        <v>1787</v>
      </c>
      <c r="I766" s="506" t="s">
        <v>957</v>
      </c>
      <c r="J766" s="506" t="s">
        <v>958</v>
      </c>
      <c r="K766" s="506" t="s">
        <v>959</v>
      </c>
      <c r="L766" s="507">
        <v>79.11</v>
      </c>
      <c r="M766" s="507">
        <v>1423.9799999999998</v>
      </c>
      <c r="N766" s="506">
        <v>18</v>
      </c>
      <c r="O766" s="573">
        <v>5</v>
      </c>
      <c r="P766" s="507">
        <v>632.87999999999988</v>
      </c>
      <c r="Q766" s="527">
        <v>0.44444444444444442</v>
      </c>
      <c r="R766" s="506">
        <v>8</v>
      </c>
      <c r="S766" s="527">
        <v>0.44444444444444442</v>
      </c>
      <c r="T766" s="573">
        <v>2</v>
      </c>
      <c r="U766" s="528">
        <v>0.4</v>
      </c>
    </row>
    <row r="767" spans="1:21" ht="14.4" customHeight="1" x14ac:dyDescent="0.3">
      <c r="A767" s="505">
        <v>27</v>
      </c>
      <c r="B767" s="506" t="s">
        <v>483</v>
      </c>
      <c r="C767" s="506" t="s">
        <v>491</v>
      </c>
      <c r="D767" s="571" t="s">
        <v>1786</v>
      </c>
      <c r="E767" s="572" t="s">
        <v>501</v>
      </c>
      <c r="F767" s="506" t="s">
        <v>484</v>
      </c>
      <c r="G767" s="506" t="s">
        <v>670</v>
      </c>
      <c r="H767" s="506" t="s">
        <v>1787</v>
      </c>
      <c r="I767" s="506" t="s">
        <v>1748</v>
      </c>
      <c r="J767" s="506" t="s">
        <v>958</v>
      </c>
      <c r="K767" s="506" t="s">
        <v>1747</v>
      </c>
      <c r="L767" s="507">
        <v>263.68</v>
      </c>
      <c r="M767" s="507">
        <v>527.36</v>
      </c>
      <c r="N767" s="506">
        <v>2</v>
      </c>
      <c r="O767" s="573">
        <v>1</v>
      </c>
      <c r="P767" s="507">
        <v>527.36</v>
      </c>
      <c r="Q767" s="527">
        <v>1</v>
      </c>
      <c r="R767" s="506">
        <v>2</v>
      </c>
      <c r="S767" s="527">
        <v>1</v>
      </c>
      <c r="T767" s="573">
        <v>1</v>
      </c>
      <c r="U767" s="528">
        <v>1</v>
      </c>
    </row>
    <row r="768" spans="1:21" ht="14.4" customHeight="1" x14ac:dyDescent="0.3">
      <c r="A768" s="505">
        <v>27</v>
      </c>
      <c r="B768" s="506" t="s">
        <v>483</v>
      </c>
      <c r="C768" s="506" t="s">
        <v>491</v>
      </c>
      <c r="D768" s="571" t="s">
        <v>1786</v>
      </c>
      <c r="E768" s="572" t="s">
        <v>501</v>
      </c>
      <c r="F768" s="506" t="s">
        <v>484</v>
      </c>
      <c r="G768" s="506" t="s">
        <v>670</v>
      </c>
      <c r="H768" s="506" t="s">
        <v>457</v>
      </c>
      <c r="I768" s="506" t="s">
        <v>960</v>
      </c>
      <c r="J768" s="506" t="s">
        <v>961</v>
      </c>
      <c r="K768" s="506" t="s">
        <v>962</v>
      </c>
      <c r="L768" s="507">
        <v>73.83</v>
      </c>
      <c r="M768" s="507">
        <v>73.83</v>
      </c>
      <c r="N768" s="506">
        <v>1</v>
      </c>
      <c r="O768" s="573">
        <v>1</v>
      </c>
      <c r="P768" s="507">
        <v>73.83</v>
      </c>
      <c r="Q768" s="527">
        <v>1</v>
      </c>
      <c r="R768" s="506">
        <v>1</v>
      </c>
      <c r="S768" s="527">
        <v>1</v>
      </c>
      <c r="T768" s="573">
        <v>1</v>
      </c>
      <c r="U768" s="528">
        <v>1</v>
      </c>
    </row>
    <row r="769" spans="1:21" ht="14.4" customHeight="1" x14ac:dyDescent="0.3">
      <c r="A769" s="505">
        <v>27</v>
      </c>
      <c r="B769" s="506" t="s">
        <v>483</v>
      </c>
      <c r="C769" s="506" t="s">
        <v>491</v>
      </c>
      <c r="D769" s="571" t="s">
        <v>1786</v>
      </c>
      <c r="E769" s="572" t="s">
        <v>501</v>
      </c>
      <c r="F769" s="506" t="s">
        <v>484</v>
      </c>
      <c r="G769" s="506" t="s">
        <v>670</v>
      </c>
      <c r="H769" s="506" t="s">
        <v>457</v>
      </c>
      <c r="I769" s="506" t="s">
        <v>671</v>
      </c>
      <c r="J769" s="506" t="s">
        <v>672</v>
      </c>
      <c r="K769" s="506" t="s">
        <v>663</v>
      </c>
      <c r="L769" s="507">
        <v>39.549999999999997</v>
      </c>
      <c r="M769" s="507">
        <v>118.64999999999999</v>
      </c>
      <c r="N769" s="506">
        <v>3</v>
      </c>
      <c r="O769" s="573">
        <v>0.5</v>
      </c>
      <c r="P769" s="507"/>
      <c r="Q769" s="527">
        <v>0</v>
      </c>
      <c r="R769" s="506"/>
      <c r="S769" s="527">
        <v>0</v>
      </c>
      <c r="T769" s="573"/>
      <c r="U769" s="528">
        <v>0</v>
      </c>
    </row>
    <row r="770" spans="1:21" ht="14.4" customHeight="1" x14ac:dyDescent="0.3">
      <c r="A770" s="505">
        <v>27</v>
      </c>
      <c r="B770" s="506" t="s">
        <v>483</v>
      </c>
      <c r="C770" s="506" t="s">
        <v>491</v>
      </c>
      <c r="D770" s="571" t="s">
        <v>1786</v>
      </c>
      <c r="E770" s="572" t="s">
        <v>501</v>
      </c>
      <c r="F770" s="506" t="s">
        <v>484</v>
      </c>
      <c r="G770" s="506" t="s">
        <v>670</v>
      </c>
      <c r="H770" s="506" t="s">
        <v>457</v>
      </c>
      <c r="I770" s="506" t="s">
        <v>673</v>
      </c>
      <c r="J770" s="506" t="s">
        <v>674</v>
      </c>
      <c r="K770" s="506" t="s">
        <v>675</v>
      </c>
      <c r="L770" s="507">
        <v>36.909999999999997</v>
      </c>
      <c r="M770" s="507">
        <v>221.45999999999998</v>
      </c>
      <c r="N770" s="506">
        <v>6</v>
      </c>
      <c r="O770" s="573">
        <v>2</v>
      </c>
      <c r="P770" s="507">
        <v>221.45999999999998</v>
      </c>
      <c r="Q770" s="527">
        <v>1</v>
      </c>
      <c r="R770" s="506">
        <v>6</v>
      </c>
      <c r="S770" s="527">
        <v>1</v>
      </c>
      <c r="T770" s="573">
        <v>2</v>
      </c>
      <c r="U770" s="528">
        <v>1</v>
      </c>
    </row>
    <row r="771" spans="1:21" ht="14.4" customHeight="1" x14ac:dyDescent="0.3">
      <c r="A771" s="505">
        <v>27</v>
      </c>
      <c r="B771" s="506" t="s">
        <v>483</v>
      </c>
      <c r="C771" s="506" t="s">
        <v>491</v>
      </c>
      <c r="D771" s="571" t="s">
        <v>1786</v>
      </c>
      <c r="E771" s="572" t="s">
        <v>501</v>
      </c>
      <c r="F771" s="506" t="s">
        <v>484</v>
      </c>
      <c r="G771" s="506" t="s">
        <v>676</v>
      </c>
      <c r="H771" s="506" t="s">
        <v>1787</v>
      </c>
      <c r="I771" s="506" t="s">
        <v>677</v>
      </c>
      <c r="J771" s="506" t="s">
        <v>678</v>
      </c>
      <c r="K771" s="506" t="s">
        <v>679</v>
      </c>
      <c r="L771" s="507">
        <v>102.85</v>
      </c>
      <c r="M771" s="507">
        <v>2571.25</v>
      </c>
      <c r="N771" s="506">
        <v>25</v>
      </c>
      <c r="O771" s="573">
        <v>6.5</v>
      </c>
      <c r="P771" s="507">
        <v>1748.4499999999998</v>
      </c>
      <c r="Q771" s="527">
        <v>0.67999999999999994</v>
      </c>
      <c r="R771" s="506">
        <v>17</v>
      </c>
      <c r="S771" s="527">
        <v>0.68</v>
      </c>
      <c r="T771" s="573">
        <v>4</v>
      </c>
      <c r="U771" s="528">
        <v>0.61538461538461542</v>
      </c>
    </row>
    <row r="772" spans="1:21" ht="14.4" customHeight="1" x14ac:dyDescent="0.3">
      <c r="A772" s="505">
        <v>27</v>
      </c>
      <c r="B772" s="506" t="s">
        <v>483</v>
      </c>
      <c r="C772" s="506" t="s">
        <v>491</v>
      </c>
      <c r="D772" s="571" t="s">
        <v>1786</v>
      </c>
      <c r="E772" s="572" t="s">
        <v>501</v>
      </c>
      <c r="F772" s="506" t="s">
        <v>484</v>
      </c>
      <c r="G772" s="506" t="s">
        <v>676</v>
      </c>
      <c r="H772" s="506" t="s">
        <v>1787</v>
      </c>
      <c r="I772" s="506" t="s">
        <v>963</v>
      </c>
      <c r="J772" s="506" t="s">
        <v>678</v>
      </c>
      <c r="K772" s="506" t="s">
        <v>964</v>
      </c>
      <c r="L772" s="507">
        <v>131.86000000000001</v>
      </c>
      <c r="M772" s="507">
        <v>791.16000000000008</v>
      </c>
      <c r="N772" s="506">
        <v>6</v>
      </c>
      <c r="O772" s="573">
        <v>1</v>
      </c>
      <c r="P772" s="507"/>
      <c r="Q772" s="527">
        <v>0</v>
      </c>
      <c r="R772" s="506"/>
      <c r="S772" s="527">
        <v>0</v>
      </c>
      <c r="T772" s="573"/>
      <c r="U772" s="528">
        <v>0</v>
      </c>
    </row>
    <row r="773" spans="1:21" ht="14.4" customHeight="1" x14ac:dyDescent="0.3">
      <c r="A773" s="505">
        <v>27</v>
      </c>
      <c r="B773" s="506" t="s">
        <v>483</v>
      </c>
      <c r="C773" s="506" t="s">
        <v>491</v>
      </c>
      <c r="D773" s="571" t="s">
        <v>1786</v>
      </c>
      <c r="E773" s="572" t="s">
        <v>501</v>
      </c>
      <c r="F773" s="506" t="s">
        <v>484</v>
      </c>
      <c r="G773" s="506" t="s">
        <v>676</v>
      </c>
      <c r="H773" s="506" t="s">
        <v>457</v>
      </c>
      <c r="I773" s="506" t="s">
        <v>1749</v>
      </c>
      <c r="J773" s="506" t="s">
        <v>1513</v>
      </c>
      <c r="K773" s="506" t="s">
        <v>1750</v>
      </c>
      <c r="L773" s="507">
        <v>150.13999999999999</v>
      </c>
      <c r="M773" s="507">
        <v>450.41999999999996</v>
      </c>
      <c r="N773" s="506">
        <v>3</v>
      </c>
      <c r="O773" s="573">
        <v>1</v>
      </c>
      <c r="P773" s="507">
        <v>450.41999999999996</v>
      </c>
      <c r="Q773" s="527">
        <v>1</v>
      </c>
      <c r="R773" s="506">
        <v>3</v>
      </c>
      <c r="S773" s="527">
        <v>1</v>
      </c>
      <c r="T773" s="573">
        <v>1</v>
      </c>
      <c r="U773" s="528">
        <v>1</v>
      </c>
    </row>
    <row r="774" spans="1:21" ht="14.4" customHeight="1" x14ac:dyDescent="0.3">
      <c r="A774" s="505">
        <v>27</v>
      </c>
      <c r="B774" s="506" t="s">
        <v>483</v>
      </c>
      <c r="C774" s="506" t="s">
        <v>491</v>
      </c>
      <c r="D774" s="571" t="s">
        <v>1786</v>
      </c>
      <c r="E774" s="572" t="s">
        <v>501</v>
      </c>
      <c r="F774" s="506" t="s">
        <v>484</v>
      </c>
      <c r="G774" s="506" t="s">
        <v>965</v>
      </c>
      <c r="H774" s="506" t="s">
        <v>457</v>
      </c>
      <c r="I774" s="506" t="s">
        <v>966</v>
      </c>
      <c r="J774" s="506" t="s">
        <v>967</v>
      </c>
      <c r="K774" s="506" t="s">
        <v>968</v>
      </c>
      <c r="L774" s="507">
        <v>96.8</v>
      </c>
      <c r="M774" s="507">
        <v>290.39999999999998</v>
      </c>
      <c r="N774" s="506">
        <v>3</v>
      </c>
      <c r="O774" s="573">
        <v>0.5</v>
      </c>
      <c r="P774" s="507"/>
      <c r="Q774" s="527">
        <v>0</v>
      </c>
      <c r="R774" s="506"/>
      <c r="S774" s="527">
        <v>0</v>
      </c>
      <c r="T774" s="573"/>
      <c r="U774" s="528">
        <v>0</v>
      </c>
    </row>
    <row r="775" spans="1:21" ht="14.4" customHeight="1" x14ac:dyDescent="0.3">
      <c r="A775" s="505">
        <v>27</v>
      </c>
      <c r="B775" s="506" t="s">
        <v>483</v>
      </c>
      <c r="C775" s="506" t="s">
        <v>491</v>
      </c>
      <c r="D775" s="571" t="s">
        <v>1786</v>
      </c>
      <c r="E775" s="572" t="s">
        <v>501</v>
      </c>
      <c r="F775" s="506" t="s">
        <v>484</v>
      </c>
      <c r="G775" s="506" t="s">
        <v>965</v>
      </c>
      <c r="H775" s="506" t="s">
        <v>457</v>
      </c>
      <c r="I775" s="506" t="s">
        <v>972</v>
      </c>
      <c r="J775" s="506" t="s">
        <v>973</v>
      </c>
      <c r="K775" s="506" t="s">
        <v>974</v>
      </c>
      <c r="L775" s="507">
        <v>96.8</v>
      </c>
      <c r="M775" s="507">
        <v>96.8</v>
      </c>
      <c r="N775" s="506">
        <v>1</v>
      </c>
      <c r="O775" s="573">
        <v>1</v>
      </c>
      <c r="P775" s="507">
        <v>96.8</v>
      </c>
      <c r="Q775" s="527">
        <v>1</v>
      </c>
      <c r="R775" s="506">
        <v>1</v>
      </c>
      <c r="S775" s="527">
        <v>1</v>
      </c>
      <c r="T775" s="573">
        <v>1</v>
      </c>
      <c r="U775" s="528">
        <v>1</v>
      </c>
    </row>
    <row r="776" spans="1:21" ht="14.4" customHeight="1" x14ac:dyDescent="0.3">
      <c r="A776" s="505">
        <v>27</v>
      </c>
      <c r="B776" s="506" t="s">
        <v>483</v>
      </c>
      <c r="C776" s="506" t="s">
        <v>491</v>
      </c>
      <c r="D776" s="571" t="s">
        <v>1786</v>
      </c>
      <c r="E776" s="572" t="s">
        <v>501</v>
      </c>
      <c r="F776" s="506" t="s">
        <v>484</v>
      </c>
      <c r="G776" s="506" t="s">
        <v>545</v>
      </c>
      <c r="H776" s="506" t="s">
        <v>1787</v>
      </c>
      <c r="I776" s="506" t="s">
        <v>546</v>
      </c>
      <c r="J776" s="506" t="s">
        <v>547</v>
      </c>
      <c r="K776" s="506" t="s">
        <v>548</v>
      </c>
      <c r="L776" s="507">
        <v>155.81</v>
      </c>
      <c r="M776" s="507">
        <v>311.62</v>
      </c>
      <c r="N776" s="506">
        <v>2</v>
      </c>
      <c r="O776" s="573">
        <v>1</v>
      </c>
      <c r="P776" s="507">
        <v>155.81</v>
      </c>
      <c r="Q776" s="527">
        <v>0.5</v>
      </c>
      <c r="R776" s="506">
        <v>1</v>
      </c>
      <c r="S776" s="527">
        <v>0.5</v>
      </c>
      <c r="T776" s="573">
        <v>0.5</v>
      </c>
      <c r="U776" s="528">
        <v>0.5</v>
      </c>
    </row>
    <row r="777" spans="1:21" ht="14.4" customHeight="1" x14ac:dyDescent="0.3">
      <c r="A777" s="505">
        <v>27</v>
      </c>
      <c r="B777" s="506" t="s">
        <v>483</v>
      </c>
      <c r="C777" s="506" t="s">
        <v>491</v>
      </c>
      <c r="D777" s="571" t="s">
        <v>1786</v>
      </c>
      <c r="E777" s="572" t="s">
        <v>501</v>
      </c>
      <c r="F777" s="506" t="s">
        <v>484</v>
      </c>
      <c r="G777" s="506" t="s">
        <v>977</v>
      </c>
      <c r="H777" s="506" t="s">
        <v>457</v>
      </c>
      <c r="I777" s="506" t="s">
        <v>978</v>
      </c>
      <c r="J777" s="506" t="s">
        <v>979</v>
      </c>
      <c r="K777" s="506" t="s">
        <v>980</v>
      </c>
      <c r="L777" s="507">
        <v>131.32</v>
      </c>
      <c r="M777" s="507">
        <v>262.64</v>
      </c>
      <c r="N777" s="506">
        <v>2</v>
      </c>
      <c r="O777" s="573">
        <v>0.5</v>
      </c>
      <c r="P777" s="507"/>
      <c r="Q777" s="527">
        <v>0</v>
      </c>
      <c r="R777" s="506"/>
      <c r="S777" s="527">
        <v>0</v>
      </c>
      <c r="T777" s="573"/>
      <c r="U777" s="528">
        <v>0</v>
      </c>
    </row>
    <row r="778" spans="1:21" ht="14.4" customHeight="1" x14ac:dyDescent="0.3">
      <c r="A778" s="505">
        <v>27</v>
      </c>
      <c r="B778" s="506" t="s">
        <v>483</v>
      </c>
      <c r="C778" s="506" t="s">
        <v>491</v>
      </c>
      <c r="D778" s="571" t="s">
        <v>1786</v>
      </c>
      <c r="E778" s="572" t="s">
        <v>501</v>
      </c>
      <c r="F778" s="506" t="s">
        <v>484</v>
      </c>
      <c r="G778" s="506" t="s">
        <v>977</v>
      </c>
      <c r="H778" s="506" t="s">
        <v>457</v>
      </c>
      <c r="I778" s="506" t="s">
        <v>1026</v>
      </c>
      <c r="J778" s="506" t="s">
        <v>979</v>
      </c>
      <c r="K778" s="506" t="s">
        <v>1027</v>
      </c>
      <c r="L778" s="507">
        <v>393.94</v>
      </c>
      <c r="M778" s="507">
        <v>393.94</v>
      </c>
      <c r="N778" s="506">
        <v>1</v>
      </c>
      <c r="O778" s="573">
        <v>0.5</v>
      </c>
      <c r="P778" s="507">
        <v>393.94</v>
      </c>
      <c r="Q778" s="527">
        <v>1</v>
      </c>
      <c r="R778" s="506">
        <v>1</v>
      </c>
      <c r="S778" s="527">
        <v>1</v>
      </c>
      <c r="T778" s="573">
        <v>0.5</v>
      </c>
      <c r="U778" s="528">
        <v>1</v>
      </c>
    </row>
    <row r="779" spans="1:21" ht="14.4" customHeight="1" x14ac:dyDescent="0.3">
      <c r="A779" s="505">
        <v>27</v>
      </c>
      <c r="B779" s="506" t="s">
        <v>483</v>
      </c>
      <c r="C779" s="506" t="s">
        <v>491</v>
      </c>
      <c r="D779" s="571" t="s">
        <v>1786</v>
      </c>
      <c r="E779" s="572" t="s">
        <v>501</v>
      </c>
      <c r="F779" s="506" t="s">
        <v>484</v>
      </c>
      <c r="G779" s="506" t="s">
        <v>977</v>
      </c>
      <c r="H779" s="506" t="s">
        <v>457</v>
      </c>
      <c r="I779" s="506" t="s">
        <v>1751</v>
      </c>
      <c r="J779" s="506" t="s">
        <v>1752</v>
      </c>
      <c r="K779" s="506" t="s">
        <v>1753</v>
      </c>
      <c r="L779" s="507">
        <v>0</v>
      </c>
      <c r="M779" s="507">
        <v>0</v>
      </c>
      <c r="N779" s="506">
        <v>3</v>
      </c>
      <c r="O779" s="573">
        <v>0.5</v>
      </c>
      <c r="P779" s="507"/>
      <c r="Q779" s="527"/>
      <c r="R779" s="506"/>
      <c r="S779" s="527">
        <v>0</v>
      </c>
      <c r="T779" s="573"/>
      <c r="U779" s="528">
        <v>0</v>
      </c>
    </row>
    <row r="780" spans="1:21" ht="14.4" customHeight="1" x14ac:dyDescent="0.3">
      <c r="A780" s="505">
        <v>27</v>
      </c>
      <c r="B780" s="506" t="s">
        <v>483</v>
      </c>
      <c r="C780" s="506" t="s">
        <v>491</v>
      </c>
      <c r="D780" s="571" t="s">
        <v>1786</v>
      </c>
      <c r="E780" s="572" t="s">
        <v>501</v>
      </c>
      <c r="F780" s="506" t="s">
        <v>484</v>
      </c>
      <c r="G780" s="506" t="s">
        <v>977</v>
      </c>
      <c r="H780" s="506" t="s">
        <v>457</v>
      </c>
      <c r="I780" s="506" t="s">
        <v>1751</v>
      </c>
      <c r="J780" s="506" t="s">
        <v>1752</v>
      </c>
      <c r="K780" s="506" t="s">
        <v>1753</v>
      </c>
      <c r="L780" s="507">
        <v>131.32</v>
      </c>
      <c r="M780" s="507">
        <v>262.64</v>
      </c>
      <c r="N780" s="506">
        <v>2</v>
      </c>
      <c r="O780" s="573">
        <v>0.5</v>
      </c>
      <c r="P780" s="507">
        <v>262.64</v>
      </c>
      <c r="Q780" s="527">
        <v>1</v>
      </c>
      <c r="R780" s="506">
        <v>2</v>
      </c>
      <c r="S780" s="527">
        <v>1</v>
      </c>
      <c r="T780" s="573">
        <v>0.5</v>
      </c>
      <c r="U780" s="528">
        <v>1</v>
      </c>
    </row>
    <row r="781" spans="1:21" ht="14.4" customHeight="1" x14ac:dyDescent="0.3">
      <c r="A781" s="505">
        <v>27</v>
      </c>
      <c r="B781" s="506" t="s">
        <v>483</v>
      </c>
      <c r="C781" s="506" t="s">
        <v>491</v>
      </c>
      <c r="D781" s="571" t="s">
        <v>1786</v>
      </c>
      <c r="E781" s="572" t="s">
        <v>501</v>
      </c>
      <c r="F781" s="506" t="s">
        <v>484</v>
      </c>
      <c r="G781" s="506" t="s">
        <v>977</v>
      </c>
      <c r="H781" s="506" t="s">
        <v>1787</v>
      </c>
      <c r="I781" s="506" t="s">
        <v>981</v>
      </c>
      <c r="J781" s="506" t="s">
        <v>982</v>
      </c>
      <c r="K781" s="506" t="s">
        <v>983</v>
      </c>
      <c r="L781" s="507">
        <v>131.32</v>
      </c>
      <c r="M781" s="507">
        <v>1181.8799999999999</v>
      </c>
      <c r="N781" s="506">
        <v>9</v>
      </c>
      <c r="O781" s="573">
        <v>2</v>
      </c>
      <c r="P781" s="507">
        <v>393.96</v>
      </c>
      <c r="Q781" s="527">
        <v>0.33333333333333337</v>
      </c>
      <c r="R781" s="506">
        <v>3</v>
      </c>
      <c r="S781" s="527">
        <v>0.33333333333333331</v>
      </c>
      <c r="T781" s="573">
        <v>1</v>
      </c>
      <c r="U781" s="528">
        <v>0.5</v>
      </c>
    </row>
    <row r="782" spans="1:21" ht="14.4" customHeight="1" x14ac:dyDescent="0.3">
      <c r="A782" s="505">
        <v>27</v>
      </c>
      <c r="B782" s="506" t="s">
        <v>483</v>
      </c>
      <c r="C782" s="506" t="s">
        <v>491</v>
      </c>
      <c r="D782" s="571" t="s">
        <v>1786</v>
      </c>
      <c r="E782" s="572" t="s">
        <v>501</v>
      </c>
      <c r="F782" s="506" t="s">
        <v>484</v>
      </c>
      <c r="G782" s="506" t="s">
        <v>977</v>
      </c>
      <c r="H782" s="506" t="s">
        <v>457</v>
      </c>
      <c r="I782" s="506" t="s">
        <v>1754</v>
      </c>
      <c r="J782" s="506" t="s">
        <v>1752</v>
      </c>
      <c r="K782" s="506" t="s">
        <v>1755</v>
      </c>
      <c r="L782" s="507">
        <v>131.32</v>
      </c>
      <c r="M782" s="507">
        <v>262.64</v>
      </c>
      <c r="N782" s="506">
        <v>2</v>
      </c>
      <c r="O782" s="573">
        <v>1</v>
      </c>
      <c r="P782" s="507"/>
      <c r="Q782" s="527">
        <v>0</v>
      </c>
      <c r="R782" s="506"/>
      <c r="S782" s="527">
        <v>0</v>
      </c>
      <c r="T782" s="573"/>
      <c r="U782" s="528">
        <v>0</v>
      </c>
    </row>
    <row r="783" spans="1:21" ht="14.4" customHeight="1" x14ac:dyDescent="0.3">
      <c r="A783" s="505">
        <v>27</v>
      </c>
      <c r="B783" s="506" t="s">
        <v>483</v>
      </c>
      <c r="C783" s="506" t="s">
        <v>491</v>
      </c>
      <c r="D783" s="571" t="s">
        <v>1786</v>
      </c>
      <c r="E783" s="572" t="s">
        <v>501</v>
      </c>
      <c r="F783" s="506" t="s">
        <v>484</v>
      </c>
      <c r="G783" s="506" t="s">
        <v>977</v>
      </c>
      <c r="H783" s="506" t="s">
        <v>457</v>
      </c>
      <c r="I783" s="506" t="s">
        <v>1756</v>
      </c>
      <c r="J783" s="506" t="s">
        <v>1752</v>
      </c>
      <c r="K783" s="506" t="s">
        <v>1757</v>
      </c>
      <c r="L783" s="507">
        <v>131.32</v>
      </c>
      <c r="M783" s="507">
        <v>131.32</v>
      </c>
      <c r="N783" s="506">
        <v>1</v>
      </c>
      <c r="O783" s="573">
        <v>1</v>
      </c>
      <c r="P783" s="507"/>
      <c r="Q783" s="527">
        <v>0</v>
      </c>
      <c r="R783" s="506"/>
      <c r="S783" s="527">
        <v>0</v>
      </c>
      <c r="T783" s="573"/>
      <c r="U783" s="528">
        <v>0</v>
      </c>
    </row>
    <row r="784" spans="1:21" ht="14.4" customHeight="1" x14ac:dyDescent="0.3">
      <c r="A784" s="505">
        <v>27</v>
      </c>
      <c r="B784" s="506" t="s">
        <v>483</v>
      </c>
      <c r="C784" s="506" t="s">
        <v>491</v>
      </c>
      <c r="D784" s="571" t="s">
        <v>1786</v>
      </c>
      <c r="E784" s="572" t="s">
        <v>501</v>
      </c>
      <c r="F784" s="506" t="s">
        <v>484</v>
      </c>
      <c r="G784" s="506" t="s">
        <v>1547</v>
      </c>
      <c r="H784" s="506" t="s">
        <v>457</v>
      </c>
      <c r="I784" s="506" t="s">
        <v>1758</v>
      </c>
      <c r="J784" s="506" t="s">
        <v>1759</v>
      </c>
      <c r="K784" s="506" t="s">
        <v>1550</v>
      </c>
      <c r="L784" s="507">
        <v>729.09</v>
      </c>
      <c r="M784" s="507">
        <v>1458.18</v>
      </c>
      <c r="N784" s="506">
        <v>2</v>
      </c>
      <c r="O784" s="573">
        <v>1.5</v>
      </c>
      <c r="P784" s="507"/>
      <c r="Q784" s="527">
        <v>0</v>
      </c>
      <c r="R784" s="506"/>
      <c r="S784" s="527">
        <v>0</v>
      </c>
      <c r="T784" s="573"/>
      <c r="U784" s="528">
        <v>0</v>
      </c>
    </row>
    <row r="785" spans="1:21" ht="14.4" customHeight="1" x14ac:dyDescent="0.3">
      <c r="A785" s="505">
        <v>27</v>
      </c>
      <c r="B785" s="506" t="s">
        <v>483</v>
      </c>
      <c r="C785" s="506" t="s">
        <v>491</v>
      </c>
      <c r="D785" s="571" t="s">
        <v>1786</v>
      </c>
      <c r="E785" s="572" t="s">
        <v>501</v>
      </c>
      <c r="F785" s="506" t="s">
        <v>484</v>
      </c>
      <c r="G785" s="506" t="s">
        <v>1547</v>
      </c>
      <c r="H785" s="506" t="s">
        <v>1787</v>
      </c>
      <c r="I785" s="506" t="s">
        <v>1548</v>
      </c>
      <c r="J785" s="506" t="s">
        <v>1549</v>
      </c>
      <c r="K785" s="506" t="s">
        <v>1550</v>
      </c>
      <c r="L785" s="507">
        <v>729.09</v>
      </c>
      <c r="M785" s="507">
        <v>2187.27</v>
      </c>
      <c r="N785" s="506">
        <v>3</v>
      </c>
      <c r="O785" s="573">
        <v>2</v>
      </c>
      <c r="P785" s="507"/>
      <c r="Q785" s="527">
        <v>0</v>
      </c>
      <c r="R785" s="506"/>
      <c r="S785" s="527">
        <v>0</v>
      </c>
      <c r="T785" s="573"/>
      <c r="U785" s="528">
        <v>0</v>
      </c>
    </row>
    <row r="786" spans="1:21" ht="14.4" customHeight="1" x14ac:dyDescent="0.3">
      <c r="A786" s="505">
        <v>27</v>
      </c>
      <c r="B786" s="506" t="s">
        <v>483</v>
      </c>
      <c r="C786" s="506" t="s">
        <v>491</v>
      </c>
      <c r="D786" s="571" t="s">
        <v>1786</v>
      </c>
      <c r="E786" s="572" t="s">
        <v>501</v>
      </c>
      <c r="F786" s="506" t="s">
        <v>484</v>
      </c>
      <c r="G786" s="506" t="s">
        <v>1547</v>
      </c>
      <c r="H786" s="506" t="s">
        <v>457</v>
      </c>
      <c r="I786" s="506" t="s">
        <v>1760</v>
      </c>
      <c r="J786" s="506" t="s">
        <v>1549</v>
      </c>
      <c r="K786" s="506" t="s">
        <v>1550</v>
      </c>
      <c r="L786" s="507">
        <v>729.09</v>
      </c>
      <c r="M786" s="507">
        <v>1458.18</v>
      </c>
      <c r="N786" s="506">
        <v>2</v>
      </c>
      <c r="O786" s="573">
        <v>1.5</v>
      </c>
      <c r="P786" s="507">
        <v>1458.18</v>
      </c>
      <c r="Q786" s="527">
        <v>1</v>
      </c>
      <c r="R786" s="506">
        <v>2</v>
      </c>
      <c r="S786" s="527">
        <v>1</v>
      </c>
      <c r="T786" s="573">
        <v>1.5</v>
      </c>
      <c r="U786" s="528">
        <v>1</v>
      </c>
    </row>
    <row r="787" spans="1:21" ht="14.4" customHeight="1" x14ac:dyDescent="0.3">
      <c r="A787" s="505">
        <v>27</v>
      </c>
      <c r="B787" s="506" t="s">
        <v>483</v>
      </c>
      <c r="C787" s="506" t="s">
        <v>491</v>
      </c>
      <c r="D787" s="571" t="s">
        <v>1786</v>
      </c>
      <c r="E787" s="572" t="s">
        <v>501</v>
      </c>
      <c r="F787" s="506" t="s">
        <v>484</v>
      </c>
      <c r="G787" s="506" t="s">
        <v>1547</v>
      </c>
      <c r="H787" s="506" t="s">
        <v>457</v>
      </c>
      <c r="I787" s="506" t="s">
        <v>1761</v>
      </c>
      <c r="J787" s="506" t="s">
        <v>1549</v>
      </c>
      <c r="K787" s="506" t="s">
        <v>1762</v>
      </c>
      <c r="L787" s="507">
        <v>218.73</v>
      </c>
      <c r="M787" s="507">
        <v>218.73</v>
      </c>
      <c r="N787" s="506">
        <v>1</v>
      </c>
      <c r="O787" s="573">
        <v>0.5</v>
      </c>
      <c r="P787" s="507">
        <v>218.73</v>
      </c>
      <c r="Q787" s="527">
        <v>1</v>
      </c>
      <c r="R787" s="506">
        <v>1</v>
      </c>
      <c r="S787" s="527">
        <v>1</v>
      </c>
      <c r="T787" s="573">
        <v>0.5</v>
      </c>
      <c r="U787" s="528">
        <v>1</v>
      </c>
    </row>
    <row r="788" spans="1:21" ht="14.4" customHeight="1" x14ac:dyDescent="0.3">
      <c r="A788" s="505">
        <v>27</v>
      </c>
      <c r="B788" s="506" t="s">
        <v>483</v>
      </c>
      <c r="C788" s="506" t="s">
        <v>491</v>
      </c>
      <c r="D788" s="571" t="s">
        <v>1786</v>
      </c>
      <c r="E788" s="572" t="s">
        <v>501</v>
      </c>
      <c r="F788" s="506" t="s">
        <v>484</v>
      </c>
      <c r="G788" s="506" t="s">
        <v>1551</v>
      </c>
      <c r="H788" s="506" t="s">
        <v>1787</v>
      </c>
      <c r="I788" s="506" t="s">
        <v>1552</v>
      </c>
      <c r="J788" s="506" t="s">
        <v>1553</v>
      </c>
      <c r="K788" s="506" t="s">
        <v>790</v>
      </c>
      <c r="L788" s="507">
        <v>0</v>
      </c>
      <c r="M788" s="507">
        <v>0</v>
      </c>
      <c r="N788" s="506">
        <v>3</v>
      </c>
      <c r="O788" s="573">
        <v>0.5</v>
      </c>
      <c r="P788" s="507"/>
      <c r="Q788" s="527"/>
      <c r="R788" s="506"/>
      <c r="S788" s="527">
        <v>0</v>
      </c>
      <c r="T788" s="573"/>
      <c r="U788" s="528">
        <v>0</v>
      </c>
    </row>
    <row r="789" spans="1:21" ht="14.4" customHeight="1" x14ac:dyDescent="0.3">
      <c r="A789" s="505">
        <v>27</v>
      </c>
      <c r="B789" s="506" t="s">
        <v>483</v>
      </c>
      <c r="C789" s="506" t="s">
        <v>491</v>
      </c>
      <c r="D789" s="571" t="s">
        <v>1786</v>
      </c>
      <c r="E789" s="572" t="s">
        <v>501</v>
      </c>
      <c r="F789" s="506" t="s">
        <v>484</v>
      </c>
      <c r="G789" s="506" t="s">
        <v>680</v>
      </c>
      <c r="H789" s="506" t="s">
        <v>1787</v>
      </c>
      <c r="I789" s="506" t="s">
        <v>681</v>
      </c>
      <c r="J789" s="506" t="s">
        <v>682</v>
      </c>
      <c r="K789" s="506" t="s">
        <v>683</v>
      </c>
      <c r="L789" s="507">
        <v>184.74</v>
      </c>
      <c r="M789" s="507">
        <v>554.22</v>
      </c>
      <c r="N789" s="506">
        <v>3</v>
      </c>
      <c r="O789" s="573">
        <v>2</v>
      </c>
      <c r="P789" s="507">
        <v>554.22</v>
      </c>
      <c r="Q789" s="527">
        <v>1</v>
      </c>
      <c r="R789" s="506">
        <v>3</v>
      </c>
      <c r="S789" s="527">
        <v>1</v>
      </c>
      <c r="T789" s="573">
        <v>2</v>
      </c>
      <c r="U789" s="528">
        <v>1</v>
      </c>
    </row>
    <row r="790" spans="1:21" ht="14.4" customHeight="1" x14ac:dyDescent="0.3">
      <c r="A790" s="505">
        <v>27</v>
      </c>
      <c r="B790" s="506" t="s">
        <v>483</v>
      </c>
      <c r="C790" s="506" t="s">
        <v>491</v>
      </c>
      <c r="D790" s="571" t="s">
        <v>1786</v>
      </c>
      <c r="E790" s="572" t="s">
        <v>501</v>
      </c>
      <c r="F790" s="506" t="s">
        <v>484</v>
      </c>
      <c r="G790" s="506" t="s">
        <v>680</v>
      </c>
      <c r="H790" s="506" t="s">
        <v>1787</v>
      </c>
      <c r="I790" s="506" t="s">
        <v>1554</v>
      </c>
      <c r="J790" s="506" t="s">
        <v>1555</v>
      </c>
      <c r="K790" s="506" t="s">
        <v>1556</v>
      </c>
      <c r="L790" s="507">
        <v>120.61</v>
      </c>
      <c r="M790" s="507">
        <v>482.44</v>
      </c>
      <c r="N790" s="506">
        <v>4</v>
      </c>
      <c r="O790" s="573">
        <v>1.5</v>
      </c>
      <c r="P790" s="507"/>
      <c r="Q790" s="527">
        <v>0</v>
      </c>
      <c r="R790" s="506"/>
      <c r="S790" s="527">
        <v>0</v>
      </c>
      <c r="T790" s="573"/>
      <c r="U790" s="528">
        <v>0</v>
      </c>
    </row>
    <row r="791" spans="1:21" ht="14.4" customHeight="1" x14ac:dyDescent="0.3">
      <c r="A791" s="505">
        <v>27</v>
      </c>
      <c r="B791" s="506" t="s">
        <v>483</v>
      </c>
      <c r="C791" s="506" t="s">
        <v>491</v>
      </c>
      <c r="D791" s="571" t="s">
        <v>1786</v>
      </c>
      <c r="E791" s="572" t="s">
        <v>501</v>
      </c>
      <c r="F791" s="506" t="s">
        <v>484</v>
      </c>
      <c r="G791" s="506" t="s">
        <v>1080</v>
      </c>
      <c r="H791" s="506" t="s">
        <v>1787</v>
      </c>
      <c r="I791" s="506" t="s">
        <v>1081</v>
      </c>
      <c r="J791" s="506" t="s">
        <v>1082</v>
      </c>
      <c r="K791" s="506" t="s">
        <v>1083</v>
      </c>
      <c r="L791" s="507">
        <v>0</v>
      </c>
      <c r="M791" s="507">
        <v>0</v>
      </c>
      <c r="N791" s="506">
        <v>2</v>
      </c>
      <c r="O791" s="573">
        <v>0.5</v>
      </c>
      <c r="P791" s="507">
        <v>0</v>
      </c>
      <c r="Q791" s="527"/>
      <c r="R791" s="506">
        <v>2</v>
      </c>
      <c r="S791" s="527">
        <v>1</v>
      </c>
      <c r="T791" s="573">
        <v>0.5</v>
      </c>
      <c r="U791" s="528">
        <v>1</v>
      </c>
    </row>
    <row r="792" spans="1:21" ht="14.4" customHeight="1" x14ac:dyDescent="0.3">
      <c r="A792" s="505">
        <v>27</v>
      </c>
      <c r="B792" s="506" t="s">
        <v>483</v>
      </c>
      <c r="C792" s="506" t="s">
        <v>491</v>
      </c>
      <c r="D792" s="571" t="s">
        <v>1786</v>
      </c>
      <c r="E792" s="572" t="s">
        <v>501</v>
      </c>
      <c r="F792" s="506" t="s">
        <v>484</v>
      </c>
      <c r="G792" s="506" t="s">
        <v>1080</v>
      </c>
      <c r="H792" s="506" t="s">
        <v>1787</v>
      </c>
      <c r="I792" s="506" t="s">
        <v>1557</v>
      </c>
      <c r="J792" s="506" t="s">
        <v>1082</v>
      </c>
      <c r="K792" s="506" t="s">
        <v>1558</v>
      </c>
      <c r="L792" s="507">
        <v>0</v>
      </c>
      <c r="M792" s="507">
        <v>0</v>
      </c>
      <c r="N792" s="506">
        <v>3</v>
      </c>
      <c r="O792" s="573">
        <v>1</v>
      </c>
      <c r="P792" s="507">
        <v>0</v>
      </c>
      <c r="Q792" s="527"/>
      <c r="R792" s="506">
        <v>1</v>
      </c>
      <c r="S792" s="527">
        <v>0.33333333333333331</v>
      </c>
      <c r="T792" s="573">
        <v>0.5</v>
      </c>
      <c r="U792" s="528">
        <v>0.5</v>
      </c>
    </row>
    <row r="793" spans="1:21" ht="14.4" customHeight="1" x14ac:dyDescent="0.3">
      <c r="A793" s="505">
        <v>27</v>
      </c>
      <c r="B793" s="506" t="s">
        <v>483</v>
      </c>
      <c r="C793" s="506" t="s">
        <v>491</v>
      </c>
      <c r="D793" s="571" t="s">
        <v>1786</v>
      </c>
      <c r="E793" s="572" t="s">
        <v>501</v>
      </c>
      <c r="F793" s="506" t="s">
        <v>484</v>
      </c>
      <c r="G793" s="506" t="s">
        <v>1080</v>
      </c>
      <c r="H793" s="506" t="s">
        <v>457</v>
      </c>
      <c r="I793" s="506" t="s">
        <v>1084</v>
      </c>
      <c r="J793" s="506" t="s">
        <v>1085</v>
      </c>
      <c r="K793" s="506" t="s">
        <v>1086</v>
      </c>
      <c r="L793" s="507">
        <v>0</v>
      </c>
      <c r="M793" s="507">
        <v>0</v>
      </c>
      <c r="N793" s="506">
        <v>3</v>
      </c>
      <c r="O793" s="573">
        <v>1</v>
      </c>
      <c r="P793" s="507"/>
      <c r="Q793" s="527"/>
      <c r="R793" s="506"/>
      <c r="S793" s="527">
        <v>0</v>
      </c>
      <c r="T793" s="573"/>
      <c r="U793" s="528">
        <v>0</v>
      </c>
    </row>
    <row r="794" spans="1:21" ht="14.4" customHeight="1" x14ac:dyDescent="0.3">
      <c r="A794" s="505">
        <v>27</v>
      </c>
      <c r="B794" s="506" t="s">
        <v>483</v>
      </c>
      <c r="C794" s="506" t="s">
        <v>491</v>
      </c>
      <c r="D794" s="571" t="s">
        <v>1786</v>
      </c>
      <c r="E794" s="572" t="s">
        <v>501</v>
      </c>
      <c r="F794" s="506" t="s">
        <v>484</v>
      </c>
      <c r="G794" s="506" t="s">
        <v>988</v>
      </c>
      <c r="H794" s="506" t="s">
        <v>1787</v>
      </c>
      <c r="I794" s="506" t="s">
        <v>989</v>
      </c>
      <c r="J794" s="506" t="s">
        <v>990</v>
      </c>
      <c r="K794" s="506" t="s">
        <v>991</v>
      </c>
      <c r="L794" s="507">
        <v>1906.97</v>
      </c>
      <c r="M794" s="507">
        <v>17162.73</v>
      </c>
      <c r="N794" s="506">
        <v>9</v>
      </c>
      <c r="O794" s="573">
        <v>2.5</v>
      </c>
      <c r="P794" s="507">
        <v>11441.82</v>
      </c>
      <c r="Q794" s="527">
        <v>0.66666666666666663</v>
      </c>
      <c r="R794" s="506">
        <v>6</v>
      </c>
      <c r="S794" s="527">
        <v>0.66666666666666663</v>
      </c>
      <c r="T794" s="573">
        <v>1.5</v>
      </c>
      <c r="U794" s="528">
        <v>0.6</v>
      </c>
    </row>
    <row r="795" spans="1:21" ht="14.4" customHeight="1" x14ac:dyDescent="0.3">
      <c r="A795" s="505">
        <v>27</v>
      </c>
      <c r="B795" s="506" t="s">
        <v>483</v>
      </c>
      <c r="C795" s="506" t="s">
        <v>491</v>
      </c>
      <c r="D795" s="571" t="s">
        <v>1786</v>
      </c>
      <c r="E795" s="572" t="s">
        <v>501</v>
      </c>
      <c r="F795" s="506" t="s">
        <v>484</v>
      </c>
      <c r="G795" s="506" t="s">
        <v>988</v>
      </c>
      <c r="H795" s="506" t="s">
        <v>1787</v>
      </c>
      <c r="I795" s="506" t="s">
        <v>989</v>
      </c>
      <c r="J795" s="506" t="s">
        <v>990</v>
      </c>
      <c r="K795" s="506" t="s">
        <v>991</v>
      </c>
      <c r="L795" s="507">
        <v>1887.9</v>
      </c>
      <c r="M795" s="507">
        <v>9439.5</v>
      </c>
      <c r="N795" s="506">
        <v>5</v>
      </c>
      <c r="O795" s="573">
        <v>2</v>
      </c>
      <c r="P795" s="507">
        <v>9439.5</v>
      </c>
      <c r="Q795" s="527">
        <v>1</v>
      </c>
      <c r="R795" s="506">
        <v>5</v>
      </c>
      <c r="S795" s="527">
        <v>1</v>
      </c>
      <c r="T795" s="573">
        <v>2</v>
      </c>
      <c r="U795" s="528">
        <v>1</v>
      </c>
    </row>
    <row r="796" spans="1:21" ht="14.4" customHeight="1" x14ac:dyDescent="0.3">
      <c r="A796" s="505">
        <v>27</v>
      </c>
      <c r="B796" s="506" t="s">
        <v>483</v>
      </c>
      <c r="C796" s="506" t="s">
        <v>491</v>
      </c>
      <c r="D796" s="571" t="s">
        <v>1786</v>
      </c>
      <c r="E796" s="572" t="s">
        <v>501</v>
      </c>
      <c r="F796" s="506" t="s">
        <v>484</v>
      </c>
      <c r="G796" s="506" t="s">
        <v>988</v>
      </c>
      <c r="H796" s="506" t="s">
        <v>1787</v>
      </c>
      <c r="I796" s="506" t="s">
        <v>1763</v>
      </c>
      <c r="J796" s="506" t="s">
        <v>990</v>
      </c>
      <c r="K796" s="506" t="s">
        <v>1764</v>
      </c>
      <c r="L796" s="507">
        <v>2376.9299999999998</v>
      </c>
      <c r="M796" s="507">
        <v>14261.579999999998</v>
      </c>
      <c r="N796" s="506">
        <v>6</v>
      </c>
      <c r="O796" s="573">
        <v>1.5</v>
      </c>
      <c r="P796" s="507">
        <v>7130.7899999999991</v>
      </c>
      <c r="Q796" s="527">
        <v>0.5</v>
      </c>
      <c r="R796" s="506">
        <v>3</v>
      </c>
      <c r="S796" s="527">
        <v>0.5</v>
      </c>
      <c r="T796" s="573">
        <v>0.5</v>
      </c>
      <c r="U796" s="528">
        <v>0.33333333333333331</v>
      </c>
    </row>
    <row r="797" spans="1:21" ht="14.4" customHeight="1" x14ac:dyDescent="0.3">
      <c r="A797" s="505">
        <v>27</v>
      </c>
      <c r="B797" s="506" t="s">
        <v>483</v>
      </c>
      <c r="C797" s="506" t="s">
        <v>491</v>
      </c>
      <c r="D797" s="571" t="s">
        <v>1786</v>
      </c>
      <c r="E797" s="572" t="s">
        <v>501</v>
      </c>
      <c r="F797" s="506" t="s">
        <v>484</v>
      </c>
      <c r="G797" s="506" t="s">
        <v>988</v>
      </c>
      <c r="H797" s="506" t="s">
        <v>1787</v>
      </c>
      <c r="I797" s="506" t="s">
        <v>1763</v>
      </c>
      <c r="J797" s="506" t="s">
        <v>990</v>
      </c>
      <c r="K797" s="506" t="s">
        <v>1764</v>
      </c>
      <c r="L797" s="507">
        <v>1544.99</v>
      </c>
      <c r="M797" s="507">
        <v>4634.97</v>
      </c>
      <c r="N797" s="506">
        <v>3</v>
      </c>
      <c r="O797" s="573">
        <v>0.5</v>
      </c>
      <c r="P797" s="507">
        <v>4634.97</v>
      </c>
      <c r="Q797" s="527">
        <v>1</v>
      </c>
      <c r="R797" s="506">
        <v>3</v>
      </c>
      <c r="S797" s="527">
        <v>1</v>
      </c>
      <c r="T797" s="573">
        <v>0.5</v>
      </c>
      <c r="U797" s="528">
        <v>1</v>
      </c>
    </row>
    <row r="798" spans="1:21" ht="14.4" customHeight="1" x14ac:dyDescent="0.3">
      <c r="A798" s="505">
        <v>27</v>
      </c>
      <c r="B798" s="506" t="s">
        <v>483</v>
      </c>
      <c r="C798" s="506" t="s">
        <v>491</v>
      </c>
      <c r="D798" s="571" t="s">
        <v>1786</v>
      </c>
      <c r="E798" s="572" t="s">
        <v>501</v>
      </c>
      <c r="F798" s="506" t="s">
        <v>484</v>
      </c>
      <c r="G798" s="506" t="s">
        <v>988</v>
      </c>
      <c r="H798" s="506" t="s">
        <v>457</v>
      </c>
      <c r="I798" s="506" t="s">
        <v>1765</v>
      </c>
      <c r="J798" s="506" t="s">
        <v>990</v>
      </c>
      <c r="K798" s="506" t="s">
        <v>734</v>
      </c>
      <c r="L798" s="507">
        <v>873.09</v>
      </c>
      <c r="M798" s="507">
        <v>2619.27</v>
      </c>
      <c r="N798" s="506">
        <v>3</v>
      </c>
      <c r="O798" s="573">
        <v>1</v>
      </c>
      <c r="P798" s="507">
        <v>2619.27</v>
      </c>
      <c r="Q798" s="527">
        <v>1</v>
      </c>
      <c r="R798" s="506">
        <v>3</v>
      </c>
      <c r="S798" s="527">
        <v>1</v>
      </c>
      <c r="T798" s="573">
        <v>1</v>
      </c>
      <c r="U798" s="528">
        <v>1</v>
      </c>
    </row>
    <row r="799" spans="1:21" ht="14.4" customHeight="1" x14ac:dyDescent="0.3">
      <c r="A799" s="505">
        <v>27</v>
      </c>
      <c r="B799" s="506" t="s">
        <v>483</v>
      </c>
      <c r="C799" s="506" t="s">
        <v>491</v>
      </c>
      <c r="D799" s="571" t="s">
        <v>1786</v>
      </c>
      <c r="E799" s="572" t="s">
        <v>501</v>
      </c>
      <c r="F799" s="506" t="s">
        <v>484</v>
      </c>
      <c r="G799" s="506" t="s">
        <v>988</v>
      </c>
      <c r="H799" s="506" t="s">
        <v>1787</v>
      </c>
      <c r="I799" s="506" t="s">
        <v>1766</v>
      </c>
      <c r="J799" s="506" t="s">
        <v>990</v>
      </c>
      <c r="K799" s="506" t="s">
        <v>1767</v>
      </c>
      <c r="L799" s="507">
        <v>1544.99</v>
      </c>
      <c r="M799" s="507">
        <v>9269.94</v>
      </c>
      <c r="N799" s="506">
        <v>6</v>
      </c>
      <c r="O799" s="573">
        <v>1</v>
      </c>
      <c r="P799" s="507"/>
      <c r="Q799" s="527">
        <v>0</v>
      </c>
      <c r="R799" s="506"/>
      <c r="S799" s="527">
        <v>0</v>
      </c>
      <c r="T799" s="573"/>
      <c r="U799" s="528">
        <v>0</v>
      </c>
    </row>
    <row r="800" spans="1:21" ht="14.4" customHeight="1" x14ac:dyDescent="0.3">
      <c r="A800" s="505">
        <v>27</v>
      </c>
      <c r="B800" s="506" t="s">
        <v>483</v>
      </c>
      <c r="C800" s="506" t="s">
        <v>491</v>
      </c>
      <c r="D800" s="571" t="s">
        <v>1786</v>
      </c>
      <c r="E800" s="572" t="s">
        <v>501</v>
      </c>
      <c r="F800" s="506" t="s">
        <v>484</v>
      </c>
      <c r="G800" s="506" t="s">
        <v>513</v>
      </c>
      <c r="H800" s="506" t="s">
        <v>1787</v>
      </c>
      <c r="I800" s="506" t="s">
        <v>549</v>
      </c>
      <c r="J800" s="506" t="s">
        <v>515</v>
      </c>
      <c r="K800" s="506" t="s">
        <v>550</v>
      </c>
      <c r="L800" s="507">
        <v>654.95000000000005</v>
      </c>
      <c r="M800" s="507">
        <v>654.95000000000005</v>
      </c>
      <c r="N800" s="506">
        <v>1</v>
      </c>
      <c r="O800" s="573">
        <v>0.5</v>
      </c>
      <c r="P800" s="507"/>
      <c r="Q800" s="527">
        <v>0</v>
      </c>
      <c r="R800" s="506"/>
      <c r="S800" s="527">
        <v>0</v>
      </c>
      <c r="T800" s="573"/>
      <c r="U800" s="528">
        <v>0</v>
      </c>
    </row>
    <row r="801" spans="1:21" ht="14.4" customHeight="1" x14ac:dyDescent="0.3">
      <c r="A801" s="505">
        <v>27</v>
      </c>
      <c r="B801" s="506" t="s">
        <v>483</v>
      </c>
      <c r="C801" s="506" t="s">
        <v>491</v>
      </c>
      <c r="D801" s="571" t="s">
        <v>1786</v>
      </c>
      <c r="E801" s="572" t="s">
        <v>501</v>
      </c>
      <c r="F801" s="506" t="s">
        <v>484</v>
      </c>
      <c r="G801" s="506" t="s">
        <v>513</v>
      </c>
      <c r="H801" s="506" t="s">
        <v>1787</v>
      </c>
      <c r="I801" s="506" t="s">
        <v>521</v>
      </c>
      <c r="J801" s="506" t="s">
        <v>515</v>
      </c>
      <c r="K801" s="506" t="s">
        <v>522</v>
      </c>
      <c r="L801" s="507">
        <v>544.38</v>
      </c>
      <c r="M801" s="507">
        <v>544.38</v>
      </c>
      <c r="N801" s="506">
        <v>1</v>
      </c>
      <c r="O801" s="573">
        <v>1</v>
      </c>
      <c r="P801" s="507"/>
      <c r="Q801" s="527">
        <v>0</v>
      </c>
      <c r="R801" s="506"/>
      <c r="S801" s="527">
        <v>0</v>
      </c>
      <c r="T801" s="573"/>
      <c r="U801" s="528">
        <v>0</v>
      </c>
    </row>
    <row r="802" spans="1:21" ht="14.4" customHeight="1" x14ac:dyDescent="0.3">
      <c r="A802" s="505">
        <v>27</v>
      </c>
      <c r="B802" s="506" t="s">
        <v>483</v>
      </c>
      <c r="C802" s="506" t="s">
        <v>491</v>
      </c>
      <c r="D802" s="571" t="s">
        <v>1786</v>
      </c>
      <c r="E802" s="572" t="s">
        <v>501</v>
      </c>
      <c r="F802" s="506" t="s">
        <v>484</v>
      </c>
      <c r="G802" s="506" t="s">
        <v>513</v>
      </c>
      <c r="H802" s="506" t="s">
        <v>1787</v>
      </c>
      <c r="I802" s="506" t="s">
        <v>994</v>
      </c>
      <c r="J802" s="506" t="s">
        <v>515</v>
      </c>
      <c r="K802" s="506" t="s">
        <v>995</v>
      </c>
      <c r="L802" s="507">
        <v>181.45</v>
      </c>
      <c r="M802" s="507">
        <v>181.45</v>
      </c>
      <c r="N802" s="506">
        <v>1</v>
      </c>
      <c r="O802" s="573">
        <v>0.5</v>
      </c>
      <c r="P802" s="507">
        <v>181.45</v>
      </c>
      <c r="Q802" s="527">
        <v>1</v>
      </c>
      <c r="R802" s="506">
        <v>1</v>
      </c>
      <c r="S802" s="527">
        <v>1</v>
      </c>
      <c r="T802" s="573">
        <v>0.5</v>
      </c>
      <c r="U802" s="528">
        <v>1</v>
      </c>
    </row>
    <row r="803" spans="1:21" ht="14.4" customHeight="1" x14ac:dyDescent="0.3">
      <c r="A803" s="505">
        <v>27</v>
      </c>
      <c r="B803" s="506" t="s">
        <v>483</v>
      </c>
      <c r="C803" s="506" t="s">
        <v>491</v>
      </c>
      <c r="D803" s="571" t="s">
        <v>1786</v>
      </c>
      <c r="E803" s="572" t="s">
        <v>501</v>
      </c>
      <c r="F803" s="506" t="s">
        <v>484</v>
      </c>
      <c r="G803" s="506" t="s">
        <v>513</v>
      </c>
      <c r="H803" s="506" t="s">
        <v>1787</v>
      </c>
      <c r="I803" s="506" t="s">
        <v>684</v>
      </c>
      <c r="J803" s="506" t="s">
        <v>515</v>
      </c>
      <c r="K803" s="506" t="s">
        <v>685</v>
      </c>
      <c r="L803" s="507">
        <v>109.17</v>
      </c>
      <c r="M803" s="507">
        <v>1200.8699999999999</v>
      </c>
      <c r="N803" s="506">
        <v>11</v>
      </c>
      <c r="O803" s="573">
        <v>3.5</v>
      </c>
      <c r="P803" s="507">
        <v>982.53</v>
      </c>
      <c r="Q803" s="527">
        <v>0.81818181818181823</v>
      </c>
      <c r="R803" s="506">
        <v>9</v>
      </c>
      <c r="S803" s="527">
        <v>0.81818181818181823</v>
      </c>
      <c r="T803" s="573">
        <v>3</v>
      </c>
      <c r="U803" s="528">
        <v>0.8571428571428571</v>
      </c>
    </row>
    <row r="804" spans="1:21" ht="14.4" customHeight="1" x14ac:dyDescent="0.3">
      <c r="A804" s="505">
        <v>27</v>
      </c>
      <c r="B804" s="506" t="s">
        <v>483</v>
      </c>
      <c r="C804" s="506" t="s">
        <v>491</v>
      </c>
      <c r="D804" s="571" t="s">
        <v>1786</v>
      </c>
      <c r="E804" s="572" t="s">
        <v>501</v>
      </c>
      <c r="F804" s="506" t="s">
        <v>484</v>
      </c>
      <c r="G804" s="506" t="s">
        <v>513</v>
      </c>
      <c r="H804" s="506" t="s">
        <v>1787</v>
      </c>
      <c r="I804" s="506" t="s">
        <v>514</v>
      </c>
      <c r="J804" s="506" t="s">
        <v>515</v>
      </c>
      <c r="K804" s="506" t="s">
        <v>516</v>
      </c>
      <c r="L804" s="507">
        <v>327.49</v>
      </c>
      <c r="M804" s="507">
        <v>327.49</v>
      </c>
      <c r="N804" s="506">
        <v>1</v>
      </c>
      <c r="O804" s="573">
        <v>0.5</v>
      </c>
      <c r="P804" s="507"/>
      <c r="Q804" s="527">
        <v>0</v>
      </c>
      <c r="R804" s="506"/>
      <c r="S804" s="527">
        <v>0</v>
      </c>
      <c r="T804" s="573"/>
      <c r="U804" s="528">
        <v>0</v>
      </c>
    </row>
    <row r="805" spans="1:21" ht="14.4" customHeight="1" x14ac:dyDescent="0.3">
      <c r="A805" s="505">
        <v>27</v>
      </c>
      <c r="B805" s="506" t="s">
        <v>483</v>
      </c>
      <c r="C805" s="506" t="s">
        <v>491</v>
      </c>
      <c r="D805" s="571" t="s">
        <v>1786</v>
      </c>
      <c r="E805" s="572" t="s">
        <v>501</v>
      </c>
      <c r="F805" s="506" t="s">
        <v>484</v>
      </c>
      <c r="G805" s="506" t="s">
        <v>513</v>
      </c>
      <c r="H805" s="506" t="s">
        <v>1787</v>
      </c>
      <c r="I805" s="506" t="s">
        <v>1768</v>
      </c>
      <c r="J805" s="506" t="s">
        <v>515</v>
      </c>
      <c r="K805" s="506" t="s">
        <v>1769</v>
      </c>
      <c r="L805" s="507">
        <v>146.04</v>
      </c>
      <c r="M805" s="507">
        <v>292.08</v>
      </c>
      <c r="N805" s="506">
        <v>2</v>
      </c>
      <c r="O805" s="573">
        <v>1</v>
      </c>
      <c r="P805" s="507">
        <v>292.08</v>
      </c>
      <c r="Q805" s="527">
        <v>1</v>
      </c>
      <c r="R805" s="506">
        <v>2</v>
      </c>
      <c r="S805" s="527">
        <v>1</v>
      </c>
      <c r="T805" s="573">
        <v>1</v>
      </c>
      <c r="U805" s="528">
        <v>1</v>
      </c>
    </row>
    <row r="806" spans="1:21" ht="14.4" customHeight="1" x14ac:dyDescent="0.3">
      <c r="A806" s="505">
        <v>27</v>
      </c>
      <c r="B806" s="506" t="s">
        <v>483</v>
      </c>
      <c r="C806" s="506" t="s">
        <v>491</v>
      </c>
      <c r="D806" s="571" t="s">
        <v>1786</v>
      </c>
      <c r="E806" s="572" t="s">
        <v>501</v>
      </c>
      <c r="F806" s="506" t="s">
        <v>484</v>
      </c>
      <c r="G806" s="506" t="s">
        <v>513</v>
      </c>
      <c r="H806" s="506" t="s">
        <v>1787</v>
      </c>
      <c r="I806" s="506" t="s">
        <v>1770</v>
      </c>
      <c r="J806" s="506" t="s">
        <v>515</v>
      </c>
      <c r="K806" s="506" t="s">
        <v>1771</v>
      </c>
      <c r="L806" s="507">
        <v>438.06</v>
      </c>
      <c r="M806" s="507">
        <v>438.06</v>
      </c>
      <c r="N806" s="506">
        <v>1</v>
      </c>
      <c r="O806" s="573">
        <v>1</v>
      </c>
      <c r="P806" s="507">
        <v>438.06</v>
      </c>
      <c r="Q806" s="527">
        <v>1</v>
      </c>
      <c r="R806" s="506">
        <v>1</v>
      </c>
      <c r="S806" s="527">
        <v>1</v>
      </c>
      <c r="T806" s="573">
        <v>1</v>
      </c>
      <c r="U806" s="528">
        <v>1</v>
      </c>
    </row>
    <row r="807" spans="1:21" ht="14.4" customHeight="1" x14ac:dyDescent="0.3">
      <c r="A807" s="505">
        <v>27</v>
      </c>
      <c r="B807" s="506" t="s">
        <v>483</v>
      </c>
      <c r="C807" s="506" t="s">
        <v>491</v>
      </c>
      <c r="D807" s="571" t="s">
        <v>1786</v>
      </c>
      <c r="E807" s="572" t="s">
        <v>501</v>
      </c>
      <c r="F807" s="506" t="s">
        <v>484</v>
      </c>
      <c r="G807" s="506" t="s">
        <v>1009</v>
      </c>
      <c r="H807" s="506" t="s">
        <v>457</v>
      </c>
      <c r="I807" s="506" t="s">
        <v>1010</v>
      </c>
      <c r="J807" s="506" t="s">
        <v>1011</v>
      </c>
      <c r="K807" s="506" t="s">
        <v>1012</v>
      </c>
      <c r="L807" s="507">
        <v>1721.86</v>
      </c>
      <c r="M807" s="507">
        <v>10331.16</v>
      </c>
      <c r="N807" s="506">
        <v>6</v>
      </c>
      <c r="O807" s="573">
        <v>1</v>
      </c>
      <c r="P807" s="507">
        <v>10331.16</v>
      </c>
      <c r="Q807" s="527">
        <v>1</v>
      </c>
      <c r="R807" s="506">
        <v>6</v>
      </c>
      <c r="S807" s="527">
        <v>1</v>
      </c>
      <c r="T807" s="573">
        <v>1</v>
      </c>
      <c r="U807" s="528">
        <v>1</v>
      </c>
    </row>
    <row r="808" spans="1:21" ht="14.4" customHeight="1" x14ac:dyDescent="0.3">
      <c r="A808" s="505">
        <v>27</v>
      </c>
      <c r="B808" s="506" t="s">
        <v>483</v>
      </c>
      <c r="C808" s="506" t="s">
        <v>491</v>
      </c>
      <c r="D808" s="571" t="s">
        <v>1786</v>
      </c>
      <c r="E808" s="572" t="s">
        <v>501</v>
      </c>
      <c r="F808" s="506" t="s">
        <v>484</v>
      </c>
      <c r="G808" s="506" t="s">
        <v>686</v>
      </c>
      <c r="H808" s="506" t="s">
        <v>1787</v>
      </c>
      <c r="I808" s="506" t="s">
        <v>1599</v>
      </c>
      <c r="J808" s="506" t="s">
        <v>1019</v>
      </c>
      <c r="K808" s="506" t="s">
        <v>1600</v>
      </c>
      <c r="L808" s="507">
        <v>74.08</v>
      </c>
      <c r="M808" s="507">
        <v>74.08</v>
      </c>
      <c r="N808" s="506">
        <v>1</v>
      </c>
      <c r="O808" s="573">
        <v>1</v>
      </c>
      <c r="P808" s="507"/>
      <c r="Q808" s="527">
        <v>0</v>
      </c>
      <c r="R808" s="506"/>
      <c r="S808" s="527">
        <v>0</v>
      </c>
      <c r="T808" s="573"/>
      <c r="U808" s="528">
        <v>0</v>
      </c>
    </row>
    <row r="809" spans="1:21" ht="14.4" customHeight="1" x14ac:dyDescent="0.3">
      <c r="A809" s="505">
        <v>27</v>
      </c>
      <c r="B809" s="506" t="s">
        <v>483</v>
      </c>
      <c r="C809" s="506" t="s">
        <v>491</v>
      </c>
      <c r="D809" s="571" t="s">
        <v>1786</v>
      </c>
      <c r="E809" s="572" t="s">
        <v>501</v>
      </c>
      <c r="F809" s="506" t="s">
        <v>484</v>
      </c>
      <c r="G809" s="506" t="s">
        <v>686</v>
      </c>
      <c r="H809" s="506" t="s">
        <v>1787</v>
      </c>
      <c r="I809" s="506" t="s">
        <v>1603</v>
      </c>
      <c r="J809" s="506" t="s">
        <v>688</v>
      </c>
      <c r="K809" s="506" t="s">
        <v>1604</v>
      </c>
      <c r="L809" s="507">
        <v>105.23</v>
      </c>
      <c r="M809" s="507">
        <v>105.23</v>
      </c>
      <c r="N809" s="506">
        <v>1</v>
      </c>
      <c r="O809" s="573">
        <v>0.5</v>
      </c>
      <c r="P809" s="507">
        <v>105.23</v>
      </c>
      <c r="Q809" s="527">
        <v>1</v>
      </c>
      <c r="R809" s="506">
        <v>1</v>
      </c>
      <c r="S809" s="527">
        <v>1</v>
      </c>
      <c r="T809" s="573">
        <v>0.5</v>
      </c>
      <c r="U809" s="528">
        <v>1</v>
      </c>
    </row>
    <row r="810" spans="1:21" ht="14.4" customHeight="1" x14ac:dyDescent="0.3">
      <c r="A810" s="505">
        <v>27</v>
      </c>
      <c r="B810" s="506" t="s">
        <v>483</v>
      </c>
      <c r="C810" s="506" t="s">
        <v>491</v>
      </c>
      <c r="D810" s="571" t="s">
        <v>1786</v>
      </c>
      <c r="E810" s="572" t="s">
        <v>501</v>
      </c>
      <c r="F810" s="506" t="s">
        <v>484</v>
      </c>
      <c r="G810" s="506" t="s">
        <v>686</v>
      </c>
      <c r="H810" s="506" t="s">
        <v>1787</v>
      </c>
      <c r="I810" s="506" t="s">
        <v>1021</v>
      </c>
      <c r="J810" s="506" t="s">
        <v>688</v>
      </c>
      <c r="K810" s="506" t="s">
        <v>1022</v>
      </c>
      <c r="L810" s="507">
        <v>84.18</v>
      </c>
      <c r="M810" s="507">
        <v>168.36</v>
      </c>
      <c r="N810" s="506">
        <v>2</v>
      </c>
      <c r="O810" s="573">
        <v>1</v>
      </c>
      <c r="P810" s="507"/>
      <c r="Q810" s="527">
        <v>0</v>
      </c>
      <c r="R810" s="506"/>
      <c r="S810" s="527">
        <v>0</v>
      </c>
      <c r="T810" s="573"/>
      <c r="U810" s="528">
        <v>0</v>
      </c>
    </row>
    <row r="811" spans="1:21" ht="14.4" customHeight="1" x14ac:dyDescent="0.3">
      <c r="A811" s="505">
        <v>27</v>
      </c>
      <c r="B811" s="506" t="s">
        <v>483</v>
      </c>
      <c r="C811" s="506" t="s">
        <v>491</v>
      </c>
      <c r="D811" s="571" t="s">
        <v>1786</v>
      </c>
      <c r="E811" s="572" t="s">
        <v>501</v>
      </c>
      <c r="F811" s="506" t="s">
        <v>484</v>
      </c>
      <c r="G811" s="506" t="s">
        <v>686</v>
      </c>
      <c r="H811" s="506" t="s">
        <v>1787</v>
      </c>
      <c r="I811" s="506" t="s">
        <v>1772</v>
      </c>
      <c r="J811" s="506" t="s">
        <v>1019</v>
      </c>
      <c r="K811" s="506" t="s">
        <v>1773</v>
      </c>
      <c r="L811" s="507">
        <v>63.14</v>
      </c>
      <c r="M811" s="507">
        <v>63.14</v>
      </c>
      <c r="N811" s="506">
        <v>1</v>
      </c>
      <c r="O811" s="573">
        <v>0.5</v>
      </c>
      <c r="P811" s="507">
        <v>63.14</v>
      </c>
      <c r="Q811" s="527">
        <v>1</v>
      </c>
      <c r="R811" s="506">
        <v>1</v>
      </c>
      <c r="S811" s="527">
        <v>1</v>
      </c>
      <c r="T811" s="573">
        <v>0.5</v>
      </c>
      <c r="U811" s="528">
        <v>1</v>
      </c>
    </row>
    <row r="812" spans="1:21" ht="14.4" customHeight="1" x14ac:dyDescent="0.3">
      <c r="A812" s="505">
        <v>27</v>
      </c>
      <c r="B812" s="506" t="s">
        <v>483</v>
      </c>
      <c r="C812" s="506" t="s">
        <v>491</v>
      </c>
      <c r="D812" s="571" t="s">
        <v>1786</v>
      </c>
      <c r="E812" s="572" t="s">
        <v>501</v>
      </c>
      <c r="F812" s="506" t="s">
        <v>484</v>
      </c>
      <c r="G812" s="506" t="s">
        <v>686</v>
      </c>
      <c r="H812" s="506" t="s">
        <v>1787</v>
      </c>
      <c r="I812" s="506" t="s">
        <v>1611</v>
      </c>
      <c r="J812" s="506" t="s">
        <v>1019</v>
      </c>
      <c r="K812" s="506" t="s">
        <v>1612</v>
      </c>
      <c r="L812" s="507">
        <v>49.08</v>
      </c>
      <c r="M812" s="507">
        <v>49.08</v>
      </c>
      <c r="N812" s="506">
        <v>1</v>
      </c>
      <c r="O812" s="573">
        <v>0.5</v>
      </c>
      <c r="P812" s="507">
        <v>49.08</v>
      </c>
      <c r="Q812" s="527">
        <v>1</v>
      </c>
      <c r="R812" s="506">
        <v>1</v>
      </c>
      <c r="S812" s="527">
        <v>1</v>
      </c>
      <c r="T812" s="573">
        <v>0.5</v>
      </c>
      <c r="U812" s="528">
        <v>1</v>
      </c>
    </row>
    <row r="813" spans="1:21" ht="14.4" customHeight="1" x14ac:dyDescent="0.3">
      <c r="A813" s="505">
        <v>27</v>
      </c>
      <c r="B813" s="506" t="s">
        <v>483</v>
      </c>
      <c r="C813" s="506" t="s">
        <v>491</v>
      </c>
      <c r="D813" s="571" t="s">
        <v>1786</v>
      </c>
      <c r="E813" s="572" t="s">
        <v>501</v>
      </c>
      <c r="F813" s="506" t="s">
        <v>484</v>
      </c>
      <c r="G813" s="506" t="s">
        <v>555</v>
      </c>
      <c r="H813" s="506" t="s">
        <v>457</v>
      </c>
      <c r="I813" s="506" t="s">
        <v>556</v>
      </c>
      <c r="J813" s="506" t="s">
        <v>557</v>
      </c>
      <c r="K813" s="506" t="s">
        <v>558</v>
      </c>
      <c r="L813" s="507">
        <v>107.27</v>
      </c>
      <c r="M813" s="507">
        <v>5148.96</v>
      </c>
      <c r="N813" s="506">
        <v>48</v>
      </c>
      <c r="O813" s="573">
        <v>15</v>
      </c>
      <c r="P813" s="507">
        <v>3539.91</v>
      </c>
      <c r="Q813" s="527">
        <v>0.6875</v>
      </c>
      <c r="R813" s="506">
        <v>33</v>
      </c>
      <c r="S813" s="527">
        <v>0.6875</v>
      </c>
      <c r="T813" s="573">
        <v>11</v>
      </c>
      <c r="U813" s="528">
        <v>0.73333333333333328</v>
      </c>
    </row>
    <row r="814" spans="1:21" ht="14.4" customHeight="1" x14ac:dyDescent="0.3">
      <c r="A814" s="505">
        <v>27</v>
      </c>
      <c r="B814" s="506" t="s">
        <v>483</v>
      </c>
      <c r="C814" s="506" t="s">
        <v>491</v>
      </c>
      <c r="D814" s="571" t="s">
        <v>1786</v>
      </c>
      <c r="E814" s="572" t="s">
        <v>502</v>
      </c>
      <c r="F814" s="506" t="s">
        <v>484</v>
      </c>
      <c r="G814" s="506" t="s">
        <v>692</v>
      </c>
      <c r="H814" s="506" t="s">
        <v>1787</v>
      </c>
      <c r="I814" s="506" t="s">
        <v>696</v>
      </c>
      <c r="J814" s="506" t="s">
        <v>697</v>
      </c>
      <c r="K814" s="506" t="s">
        <v>621</v>
      </c>
      <c r="L814" s="507">
        <v>72.55</v>
      </c>
      <c r="M814" s="507">
        <v>72.55</v>
      </c>
      <c r="N814" s="506">
        <v>1</v>
      </c>
      <c r="O814" s="573">
        <v>0.5</v>
      </c>
      <c r="P814" s="507"/>
      <c r="Q814" s="527">
        <v>0</v>
      </c>
      <c r="R814" s="506"/>
      <c r="S814" s="527">
        <v>0</v>
      </c>
      <c r="T814" s="573"/>
      <c r="U814" s="528">
        <v>0</v>
      </c>
    </row>
    <row r="815" spans="1:21" ht="14.4" customHeight="1" x14ac:dyDescent="0.3">
      <c r="A815" s="505">
        <v>27</v>
      </c>
      <c r="B815" s="506" t="s">
        <v>483</v>
      </c>
      <c r="C815" s="506" t="s">
        <v>491</v>
      </c>
      <c r="D815" s="571" t="s">
        <v>1786</v>
      </c>
      <c r="E815" s="572" t="s">
        <v>502</v>
      </c>
      <c r="F815" s="506" t="s">
        <v>484</v>
      </c>
      <c r="G815" s="506" t="s">
        <v>647</v>
      </c>
      <c r="H815" s="506" t="s">
        <v>457</v>
      </c>
      <c r="I815" s="506" t="s">
        <v>648</v>
      </c>
      <c r="J815" s="506" t="s">
        <v>649</v>
      </c>
      <c r="K815" s="506" t="s">
        <v>650</v>
      </c>
      <c r="L815" s="507">
        <v>218.62</v>
      </c>
      <c r="M815" s="507">
        <v>218.62</v>
      </c>
      <c r="N815" s="506">
        <v>1</v>
      </c>
      <c r="O815" s="573">
        <v>0.5</v>
      </c>
      <c r="P815" s="507"/>
      <c r="Q815" s="527">
        <v>0</v>
      </c>
      <c r="R815" s="506"/>
      <c r="S815" s="527">
        <v>0</v>
      </c>
      <c r="T815" s="573"/>
      <c r="U815" s="528">
        <v>0</v>
      </c>
    </row>
    <row r="816" spans="1:21" ht="14.4" customHeight="1" x14ac:dyDescent="0.3">
      <c r="A816" s="505">
        <v>27</v>
      </c>
      <c r="B816" s="506" t="s">
        <v>483</v>
      </c>
      <c r="C816" s="506" t="s">
        <v>491</v>
      </c>
      <c r="D816" s="571" t="s">
        <v>1786</v>
      </c>
      <c r="E816" s="572" t="s">
        <v>502</v>
      </c>
      <c r="F816" s="506" t="s">
        <v>484</v>
      </c>
      <c r="G816" s="506" t="s">
        <v>647</v>
      </c>
      <c r="H816" s="506" t="s">
        <v>457</v>
      </c>
      <c r="I816" s="506" t="s">
        <v>910</v>
      </c>
      <c r="J816" s="506" t="s">
        <v>649</v>
      </c>
      <c r="K816" s="506" t="s">
        <v>911</v>
      </c>
      <c r="L816" s="507">
        <v>437.23</v>
      </c>
      <c r="M816" s="507">
        <v>437.23</v>
      </c>
      <c r="N816" s="506">
        <v>1</v>
      </c>
      <c r="O816" s="573">
        <v>0.5</v>
      </c>
      <c r="P816" s="507"/>
      <c r="Q816" s="527">
        <v>0</v>
      </c>
      <c r="R816" s="506"/>
      <c r="S816" s="527">
        <v>0</v>
      </c>
      <c r="T816" s="573"/>
      <c r="U816" s="528">
        <v>0</v>
      </c>
    </row>
    <row r="817" spans="1:21" ht="14.4" customHeight="1" x14ac:dyDescent="0.3">
      <c r="A817" s="505">
        <v>27</v>
      </c>
      <c r="B817" s="506" t="s">
        <v>483</v>
      </c>
      <c r="C817" s="506" t="s">
        <v>491</v>
      </c>
      <c r="D817" s="571" t="s">
        <v>1786</v>
      </c>
      <c r="E817" s="572" t="s">
        <v>502</v>
      </c>
      <c r="F817" s="506" t="s">
        <v>484</v>
      </c>
      <c r="G817" s="506" t="s">
        <v>655</v>
      </c>
      <c r="H817" s="506" t="s">
        <v>457</v>
      </c>
      <c r="I817" s="506" t="s">
        <v>656</v>
      </c>
      <c r="J817" s="506" t="s">
        <v>657</v>
      </c>
      <c r="K817" s="506" t="s">
        <v>658</v>
      </c>
      <c r="L817" s="507">
        <v>661.62</v>
      </c>
      <c r="M817" s="507">
        <v>661.62</v>
      </c>
      <c r="N817" s="506">
        <v>1</v>
      </c>
      <c r="O817" s="573">
        <v>0.5</v>
      </c>
      <c r="P817" s="507"/>
      <c r="Q817" s="527">
        <v>0</v>
      </c>
      <c r="R817" s="506"/>
      <c r="S817" s="527">
        <v>0</v>
      </c>
      <c r="T817" s="573"/>
      <c r="U817" s="528">
        <v>0</v>
      </c>
    </row>
    <row r="818" spans="1:21" ht="14.4" customHeight="1" x14ac:dyDescent="0.3">
      <c r="A818" s="505">
        <v>27</v>
      </c>
      <c r="B818" s="506" t="s">
        <v>483</v>
      </c>
      <c r="C818" s="506" t="s">
        <v>491</v>
      </c>
      <c r="D818" s="571" t="s">
        <v>1786</v>
      </c>
      <c r="E818" s="572" t="s">
        <v>502</v>
      </c>
      <c r="F818" s="506" t="s">
        <v>484</v>
      </c>
      <c r="G818" s="506" t="s">
        <v>655</v>
      </c>
      <c r="H818" s="506" t="s">
        <v>1787</v>
      </c>
      <c r="I818" s="506" t="s">
        <v>934</v>
      </c>
      <c r="J818" s="506" t="s">
        <v>660</v>
      </c>
      <c r="K818" s="506" t="s">
        <v>574</v>
      </c>
      <c r="L818" s="507">
        <v>477.84</v>
      </c>
      <c r="M818" s="507">
        <v>477.84</v>
      </c>
      <c r="N818" s="506">
        <v>1</v>
      </c>
      <c r="O818" s="573">
        <v>0.5</v>
      </c>
      <c r="P818" s="507"/>
      <c r="Q818" s="527">
        <v>0</v>
      </c>
      <c r="R818" s="506"/>
      <c r="S818" s="527">
        <v>0</v>
      </c>
      <c r="T818" s="573"/>
      <c r="U818" s="528">
        <v>0</v>
      </c>
    </row>
    <row r="819" spans="1:21" ht="14.4" customHeight="1" x14ac:dyDescent="0.3">
      <c r="A819" s="505">
        <v>27</v>
      </c>
      <c r="B819" s="506" t="s">
        <v>483</v>
      </c>
      <c r="C819" s="506" t="s">
        <v>491</v>
      </c>
      <c r="D819" s="571" t="s">
        <v>1786</v>
      </c>
      <c r="E819" s="572" t="s">
        <v>502</v>
      </c>
      <c r="F819" s="506" t="s">
        <v>484</v>
      </c>
      <c r="G819" s="506" t="s">
        <v>1547</v>
      </c>
      <c r="H819" s="506" t="s">
        <v>1787</v>
      </c>
      <c r="I819" s="506" t="s">
        <v>1548</v>
      </c>
      <c r="J819" s="506" t="s">
        <v>1549</v>
      </c>
      <c r="K819" s="506" t="s">
        <v>1550</v>
      </c>
      <c r="L819" s="507">
        <v>729.09</v>
      </c>
      <c r="M819" s="507">
        <v>729.09</v>
      </c>
      <c r="N819" s="506">
        <v>1</v>
      </c>
      <c r="O819" s="573">
        <v>0.5</v>
      </c>
      <c r="P819" s="507"/>
      <c r="Q819" s="527">
        <v>0</v>
      </c>
      <c r="R819" s="506"/>
      <c r="S819" s="527">
        <v>0</v>
      </c>
      <c r="T819" s="573"/>
      <c r="U819" s="528">
        <v>0</v>
      </c>
    </row>
    <row r="820" spans="1:21" ht="14.4" customHeight="1" x14ac:dyDescent="0.3">
      <c r="A820" s="505">
        <v>27</v>
      </c>
      <c r="B820" s="506" t="s">
        <v>483</v>
      </c>
      <c r="C820" s="506" t="s">
        <v>491</v>
      </c>
      <c r="D820" s="571" t="s">
        <v>1786</v>
      </c>
      <c r="E820" s="572" t="s">
        <v>502</v>
      </c>
      <c r="F820" s="506" t="s">
        <v>484</v>
      </c>
      <c r="G820" s="506" t="s">
        <v>513</v>
      </c>
      <c r="H820" s="506" t="s">
        <v>1787</v>
      </c>
      <c r="I820" s="506" t="s">
        <v>684</v>
      </c>
      <c r="J820" s="506" t="s">
        <v>515</v>
      </c>
      <c r="K820" s="506" t="s">
        <v>685</v>
      </c>
      <c r="L820" s="507">
        <v>109.17</v>
      </c>
      <c r="M820" s="507">
        <v>109.17</v>
      </c>
      <c r="N820" s="506">
        <v>1</v>
      </c>
      <c r="O820" s="573">
        <v>1</v>
      </c>
      <c r="P820" s="507"/>
      <c r="Q820" s="527">
        <v>0</v>
      </c>
      <c r="R820" s="506"/>
      <c r="S820" s="527">
        <v>0</v>
      </c>
      <c r="T820" s="573"/>
      <c r="U820" s="528">
        <v>0</v>
      </c>
    </row>
    <row r="821" spans="1:21" ht="14.4" customHeight="1" x14ac:dyDescent="0.3">
      <c r="A821" s="505">
        <v>27</v>
      </c>
      <c r="B821" s="506" t="s">
        <v>483</v>
      </c>
      <c r="C821" s="506" t="s">
        <v>491</v>
      </c>
      <c r="D821" s="571" t="s">
        <v>1786</v>
      </c>
      <c r="E821" s="572" t="s">
        <v>500</v>
      </c>
      <c r="F821" s="506" t="s">
        <v>484</v>
      </c>
      <c r="G821" s="506" t="s">
        <v>948</v>
      </c>
      <c r="H821" s="506" t="s">
        <v>457</v>
      </c>
      <c r="I821" s="506" t="s">
        <v>949</v>
      </c>
      <c r="J821" s="506" t="s">
        <v>950</v>
      </c>
      <c r="K821" s="506" t="s">
        <v>951</v>
      </c>
      <c r="L821" s="507">
        <v>210.38</v>
      </c>
      <c r="M821" s="507">
        <v>210.38</v>
      </c>
      <c r="N821" s="506">
        <v>1</v>
      </c>
      <c r="O821" s="573">
        <v>1</v>
      </c>
      <c r="P821" s="507">
        <v>210.38</v>
      </c>
      <c r="Q821" s="527">
        <v>1</v>
      </c>
      <c r="R821" s="506">
        <v>1</v>
      </c>
      <c r="S821" s="527">
        <v>1</v>
      </c>
      <c r="T821" s="573">
        <v>1</v>
      </c>
      <c r="U821" s="528">
        <v>1</v>
      </c>
    </row>
    <row r="822" spans="1:21" ht="14.4" customHeight="1" x14ac:dyDescent="0.3">
      <c r="A822" s="505">
        <v>27</v>
      </c>
      <c r="B822" s="506" t="s">
        <v>483</v>
      </c>
      <c r="C822" s="506" t="s">
        <v>491</v>
      </c>
      <c r="D822" s="571" t="s">
        <v>1786</v>
      </c>
      <c r="E822" s="572" t="s">
        <v>500</v>
      </c>
      <c r="F822" s="506" t="s">
        <v>484</v>
      </c>
      <c r="G822" s="506" t="s">
        <v>513</v>
      </c>
      <c r="H822" s="506" t="s">
        <v>1787</v>
      </c>
      <c r="I822" s="506" t="s">
        <v>996</v>
      </c>
      <c r="J822" s="506" t="s">
        <v>515</v>
      </c>
      <c r="K822" s="506" t="s">
        <v>997</v>
      </c>
      <c r="L822" s="507">
        <v>218.32</v>
      </c>
      <c r="M822" s="507">
        <v>218.32</v>
      </c>
      <c r="N822" s="506">
        <v>1</v>
      </c>
      <c r="O822" s="573">
        <v>1</v>
      </c>
      <c r="P822" s="507">
        <v>218.32</v>
      </c>
      <c r="Q822" s="527">
        <v>1</v>
      </c>
      <c r="R822" s="506">
        <v>1</v>
      </c>
      <c r="S822" s="527">
        <v>1</v>
      </c>
      <c r="T822" s="573">
        <v>1</v>
      </c>
      <c r="U822" s="528">
        <v>1</v>
      </c>
    </row>
    <row r="823" spans="1:21" ht="14.4" customHeight="1" x14ac:dyDescent="0.3">
      <c r="A823" s="505">
        <v>27</v>
      </c>
      <c r="B823" s="506" t="s">
        <v>483</v>
      </c>
      <c r="C823" s="506" t="s">
        <v>491</v>
      </c>
      <c r="D823" s="571" t="s">
        <v>1786</v>
      </c>
      <c r="E823" s="572" t="s">
        <v>504</v>
      </c>
      <c r="F823" s="506" t="s">
        <v>484</v>
      </c>
      <c r="G823" s="506" t="s">
        <v>577</v>
      </c>
      <c r="H823" s="506" t="s">
        <v>457</v>
      </c>
      <c r="I823" s="506" t="s">
        <v>729</v>
      </c>
      <c r="J823" s="506" t="s">
        <v>730</v>
      </c>
      <c r="K823" s="506" t="s">
        <v>731</v>
      </c>
      <c r="L823" s="507">
        <v>105.32</v>
      </c>
      <c r="M823" s="507">
        <v>105.32</v>
      </c>
      <c r="N823" s="506">
        <v>1</v>
      </c>
      <c r="O823" s="573">
        <v>0.5</v>
      </c>
      <c r="P823" s="507">
        <v>105.32</v>
      </c>
      <c r="Q823" s="527">
        <v>1</v>
      </c>
      <c r="R823" s="506">
        <v>1</v>
      </c>
      <c r="S823" s="527">
        <v>1</v>
      </c>
      <c r="T823" s="573">
        <v>0.5</v>
      </c>
      <c r="U823" s="528">
        <v>1</v>
      </c>
    </row>
    <row r="824" spans="1:21" ht="14.4" customHeight="1" x14ac:dyDescent="0.3">
      <c r="A824" s="505">
        <v>27</v>
      </c>
      <c r="B824" s="506" t="s">
        <v>483</v>
      </c>
      <c r="C824" s="506" t="s">
        <v>491</v>
      </c>
      <c r="D824" s="571" t="s">
        <v>1786</v>
      </c>
      <c r="E824" s="572" t="s">
        <v>504</v>
      </c>
      <c r="F824" s="506" t="s">
        <v>484</v>
      </c>
      <c r="G824" s="506" t="s">
        <v>591</v>
      </c>
      <c r="H824" s="506" t="s">
        <v>457</v>
      </c>
      <c r="I824" s="506" t="s">
        <v>786</v>
      </c>
      <c r="J824" s="506" t="s">
        <v>593</v>
      </c>
      <c r="K824" s="506" t="s">
        <v>787</v>
      </c>
      <c r="L824" s="507">
        <v>3480.65</v>
      </c>
      <c r="M824" s="507">
        <v>3480.65</v>
      </c>
      <c r="N824" s="506">
        <v>1</v>
      </c>
      <c r="O824" s="573">
        <v>0.5</v>
      </c>
      <c r="P824" s="507">
        <v>3480.65</v>
      </c>
      <c r="Q824" s="527">
        <v>1</v>
      </c>
      <c r="R824" s="506">
        <v>1</v>
      </c>
      <c r="S824" s="527">
        <v>1</v>
      </c>
      <c r="T824" s="573">
        <v>0.5</v>
      </c>
      <c r="U824" s="528">
        <v>1</v>
      </c>
    </row>
    <row r="825" spans="1:21" ht="14.4" customHeight="1" x14ac:dyDescent="0.3">
      <c r="A825" s="505">
        <v>27</v>
      </c>
      <c r="B825" s="506" t="s">
        <v>483</v>
      </c>
      <c r="C825" s="506" t="s">
        <v>491</v>
      </c>
      <c r="D825" s="571" t="s">
        <v>1786</v>
      </c>
      <c r="E825" s="572" t="s">
        <v>504</v>
      </c>
      <c r="F825" s="506" t="s">
        <v>484</v>
      </c>
      <c r="G825" s="506" t="s">
        <v>595</v>
      </c>
      <c r="H825" s="506" t="s">
        <v>1787</v>
      </c>
      <c r="I825" s="506" t="s">
        <v>596</v>
      </c>
      <c r="J825" s="506" t="s">
        <v>597</v>
      </c>
      <c r="K825" s="506" t="s">
        <v>598</v>
      </c>
      <c r="L825" s="507">
        <v>556.04</v>
      </c>
      <c r="M825" s="507">
        <v>556.04</v>
      </c>
      <c r="N825" s="506">
        <v>1</v>
      </c>
      <c r="O825" s="573">
        <v>0.5</v>
      </c>
      <c r="P825" s="507">
        <v>556.04</v>
      </c>
      <c r="Q825" s="527">
        <v>1</v>
      </c>
      <c r="R825" s="506">
        <v>1</v>
      </c>
      <c r="S825" s="527">
        <v>1</v>
      </c>
      <c r="T825" s="573">
        <v>0.5</v>
      </c>
      <c r="U825" s="528">
        <v>1</v>
      </c>
    </row>
    <row r="826" spans="1:21" ht="14.4" customHeight="1" x14ac:dyDescent="0.3">
      <c r="A826" s="505">
        <v>27</v>
      </c>
      <c r="B826" s="506" t="s">
        <v>483</v>
      </c>
      <c r="C826" s="506" t="s">
        <v>491</v>
      </c>
      <c r="D826" s="571" t="s">
        <v>1786</v>
      </c>
      <c r="E826" s="572" t="s">
        <v>504</v>
      </c>
      <c r="F826" s="506" t="s">
        <v>484</v>
      </c>
      <c r="G826" s="506" t="s">
        <v>1336</v>
      </c>
      <c r="H826" s="506" t="s">
        <v>1787</v>
      </c>
      <c r="I826" s="506" t="s">
        <v>1345</v>
      </c>
      <c r="J826" s="506" t="s">
        <v>1344</v>
      </c>
      <c r="K826" s="506" t="s">
        <v>1346</v>
      </c>
      <c r="L826" s="507">
        <v>146.9</v>
      </c>
      <c r="M826" s="507">
        <v>146.9</v>
      </c>
      <c r="N826" s="506">
        <v>1</v>
      </c>
      <c r="O826" s="573">
        <v>0.5</v>
      </c>
      <c r="P826" s="507">
        <v>146.9</v>
      </c>
      <c r="Q826" s="527">
        <v>1</v>
      </c>
      <c r="R826" s="506">
        <v>1</v>
      </c>
      <c r="S826" s="527">
        <v>1</v>
      </c>
      <c r="T826" s="573">
        <v>0.5</v>
      </c>
      <c r="U826" s="528">
        <v>1</v>
      </c>
    </row>
    <row r="827" spans="1:21" ht="14.4" customHeight="1" x14ac:dyDescent="0.3">
      <c r="A827" s="505">
        <v>27</v>
      </c>
      <c r="B827" s="506" t="s">
        <v>483</v>
      </c>
      <c r="C827" s="506" t="s">
        <v>491</v>
      </c>
      <c r="D827" s="571" t="s">
        <v>1786</v>
      </c>
      <c r="E827" s="572" t="s">
        <v>504</v>
      </c>
      <c r="F827" s="506" t="s">
        <v>484</v>
      </c>
      <c r="G827" s="506" t="s">
        <v>527</v>
      </c>
      <c r="H827" s="506" t="s">
        <v>457</v>
      </c>
      <c r="I827" s="506" t="s">
        <v>528</v>
      </c>
      <c r="J827" s="506" t="s">
        <v>529</v>
      </c>
      <c r="K827" s="506" t="s">
        <v>530</v>
      </c>
      <c r="L827" s="507">
        <v>53.57</v>
      </c>
      <c r="M827" s="507">
        <v>53.57</v>
      </c>
      <c r="N827" s="506">
        <v>1</v>
      </c>
      <c r="O827" s="573">
        <v>0.5</v>
      </c>
      <c r="P827" s="507">
        <v>53.57</v>
      </c>
      <c r="Q827" s="527">
        <v>1</v>
      </c>
      <c r="R827" s="506">
        <v>1</v>
      </c>
      <c r="S827" s="527">
        <v>1</v>
      </c>
      <c r="T827" s="573">
        <v>0.5</v>
      </c>
      <c r="U827" s="528">
        <v>1</v>
      </c>
    </row>
    <row r="828" spans="1:21" ht="14.4" customHeight="1" x14ac:dyDescent="0.3">
      <c r="A828" s="505">
        <v>27</v>
      </c>
      <c r="B828" s="506" t="s">
        <v>483</v>
      </c>
      <c r="C828" s="506" t="s">
        <v>491</v>
      </c>
      <c r="D828" s="571" t="s">
        <v>1786</v>
      </c>
      <c r="E828" s="572" t="s">
        <v>504</v>
      </c>
      <c r="F828" s="506" t="s">
        <v>484</v>
      </c>
      <c r="G828" s="506" t="s">
        <v>1383</v>
      </c>
      <c r="H828" s="506" t="s">
        <v>457</v>
      </c>
      <c r="I828" s="506" t="s">
        <v>1384</v>
      </c>
      <c r="J828" s="506" t="s">
        <v>1385</v>
      </c>
      <c r="K828" s="506" t="s">
        <v>1386</v>
      </c>
      <c r="L828" s="507">
        <v>32.76</v>
      </c>
      <c r="M828" s="507">
        <v>65.52</v>
      </c>
      <c r="N828" s="506">
        <v>2</v>
      </c>
      <c r="O828" s="573">
        <v>0.5</v>
      </c>
      <c r="P828" s="507">
        <v>65.52</v>
      </c>
      <c r="Q828" s="527">
        <v>1</v>
      </c>
      <c r="R828" s="506">
        <v>2</v>
      </c>
      <c r="S828" s="527">
        <v>1</v>
      </c>
      <c r="T828" s="573">
        <v>0.5</v>
      </c>
      <c r="U828" s="528">
        <v>1</v>
      </c>
    </row>
    <row r="829" spans="1:21" ht="14.4" customHeight="1" x14ac:dyDescent="0.3">
      <c r="A829" s="505">
        <v>27</v>
      </c>
      <c r="B829" s="506" t="s">
        <v>483</v>
      </c>
      <c r="C829" s="506" t="s">
        <v>491</v>
      </c>
      <c r="D829" s="571" t="s">
        <v>1786</v>
      </c>
      <c r="E829" s="572" t="s">
        <v>504</v>
      </c>
      <c r="F829" s="506" t="s">
        <v>484</v>
      </c>
      <c r="G829" s="506" t="s">
        <v>895</v>
      </c>
      <c r="H829" s="506" t="s">
        <v>457</v>
      </c>
      <c r="I829" s="506" t="s">
        <v>1064</v>
      </c>
      <c r="J829" s="506" t="s">
        <v>902</v>
      </c>
      <c r="K829" s="506" t="s">
        <v>903</v>
      </c>
      <c r="L829" s="507">
        <v>103.67</v>
      </c>
      <c r="M829" s="507">
        <v>103.67</v>
      </c>
      <c r="N829" s="506">
        <v>1</v>
      </c>
      <c r="O829" s="573">
        <v>0.5</v>
      </c>
      <c r="P829" s="507">
        <v>103.67</v>
      </c>
      <c r="Q829" s="527">
        <v>1</v>
      </c>
      <c r="R829" s="506">
        <v>1</v>
      </c>
      <c r="S829" s="527">
        <v>1</v>
      </c>
      <c r="T829" s="573">
        <v>0.5</v>
      </c>
      <c r="U829" s="528">
        <v>1</v>
      </c>
    </row>
    <row r="830" spans="1:21" ht="14.4" customHeight="1" x14ac:dyDescent="0.3">
      <c r="A830" s="505">
        <v>27</v>
      </c>
      <c r="B830" s="506" t="s">
        <v>483</v>
      </c>
      <c r="C830" s="506" t="s">
        <v>491</v>
      </c>
      <c r="D830" s="571" t="s">
        <v>1786</v>
      </c>
      <c r="E830" s="572" t="s">
        <v>504</v>
      </c>
      <c r="F830" s="506" t="s">
        <v>484</v>
      </c>
      <c r="G830" s="506" t="s">
        <v>636</v>
      </c>
      <c r="H830" s="506" t="s">
        <v>457</v>
      </c>
      <c r="I830" s="506" t="s">
        <v>1774</v>
      </c>
      <c r="J830" s="506" t="s">
        <v>638</v>
      </c>
      <c r="K830" s="506" t="s">
        <v>1775</v>
      </c>
      <c r="L830" s="507">
        <v>103.67</v>
      </c>
      <c r="M830" s="507">
        <v>103.67</v>
      </c>
      <c r="N830" s="506">
        <v>1</v>
      </c>
      <c r="O830" s="573">
        <v>0.5</v>
      </c>
      <c r="P830" s="507">
        <v>103.67</v>
      </c>
      <c r="Q830" s="527">
        <v>1</v>
      </c>
      <c r="R830" s="506">
        <v>1</v>
      </c>
      <c r="S830" s="527">
        <v>1</v>
      </c>
      <c r="T830" s="573">
        <v>0.5</v>
      </c>
      <c r="U830" s="528">
        <v>1</v>
      </c>
    </row>
    <row r="831" spans="1:21" ht="14.4" customHeight="1" x14ac:dyDescent="0.3">
      <c r="A831" s="505">
        <v>27</v>
      </c>
      <c r="B831" s="506" t="s">
        <v>483</v>
      </c>
      <c r="C831" s="506" t="s">
        <v>491</v>
      </c>
      <c r="D831" s="571" t="s">
        <v>1786</v>
      </c>
      <c r="E831" s="572" t="s">
        <v>504</v>
      </c>
      <c r="F831" s="506" t="s">
        <v>484</v>
      </c>
      <c r="G831" s="506" t="s">
        <v>655</v>
      </c>
      <c r="H831" s="506" t="s">
        <v>457</v>
      </c>
      <c r="I831" s="506" t="s">
        <v>1461</v>
      </c>
      <c r="J831" s="506" t="s">
        <v>657</v>
      </c>
      <c r="K831" s="506" t="s">
        <v>1036</v>
      </c>
      <c r="L831" s="507">
        <v>279.52999999999997</v>
      </c>
      <c r="M831" s="507">
        <v>279.52999999999997</v>
      </c>
      <c r="N831" s="506">
        <v>1</v>
      </c>
      <c r="O831" s="573">
        <v>1</v>
      </c>
      <c r="P831" s="507">
        <v>279.52999999999997</v>
      </c>
      <c r="Q831" s="527">
        <v>1</v>
      </c>
      <c r="R831" s="506">
        <v>1</v>
      </c>
      <c r="S831" s="527">
        <v>1</v>
      </c>
      <c r="T831" s="573">
        <v>1</v>
      </c>
      <c r="U831" s="528">
        <v>1</v>
      </c>
    </row>
    <row r="832" spans="1:21" ht="14.4" customHeight="1" x14ac:dyDescent="0.3">
      <c r="A832" s="505">
        <v>27</v>
      </c>
      <c r="B832" s="506" t="s">
        <v>483</v>
      </c>
      <c r="C832" s="506" t="s">
        <v>491</v>
      </c>
      <c r="D832" s="571" t="s">
        <v>1786</v>
      </c>
      <c r="E832" s="572" t="s">
        <v>504</v>
      </c>
      <c r="F832" s="506" t="s">
        <v>484</v>
      </c>
      <c r="G832" s="506" t="s">
        <v>965</v>
      </c>
      <c r="H832" s="506" t="s">
        <v>457</v>
      </c>
      <c r="I832" s="506" t="s">
        <v>1515</v>
      </c>
      <c r="J832" s="506" t="s">
        <v>1516</v>
      </c>
      <c r="K832" s="506" t="s">
        <v>1517</v>
      </c>
      <c r="L832" s="507">
        <v>311.12</v>
      </c>
      <c r="M832" s="507">
        <v>311.12</v>
      </c>
      <c r="N832" s="506">
        <v>1</v>
      </c>
      <c r="O832" s="573">
        <v>0.5</v>
      </c>
      <c r="P832" s="507">
        <v>311.12</v>
      </c>
      <c r="Q832" s="527">
        <v>1</v>
      </c>
      <c r="R832" s="506">
        <v>1</v>
      </c>
      <c r="S832" s="527">
        <v>1</v>
      </c>
      <c r="T832" s="573">
        <v>0.5</v>
      </c>
      <c r="U832" s="528">
        <v>1</v>
      </c>
    </row>
    <row r="833" spans="1:21" ht="14.4" customHeight="1" x14ac:dyDescent="0.3">
      <c r="A833" s="505">
        <v>27</v>
      </c>
      <c r="B833" s="506" t="s">
        <v>483</v>
      </c>
      <c r="C833" s="506" t="s">
        <v>491</v>
      </c>
      <c r="D833" s="571" t="s">
        <v>1786</v>
      </c>
      <c r="E833" s="572" t="s">
        <v>504</v>
      </c>
      <c r="F833" s="506" t="s">
        <v>484</v>
      </c>
      <c r="G833" s="506" t="s">
        <v>1537</v>
      </c>
      <c r="H833" s="506" t="s">
        <v>457</v>
      </c>
      <c r="I833" s="506" t="s">
        <v>1541</v>
      </c>
      <c r="J833" s="506" t="s">
        <v>1542</v>
      </c>
      <c r="K833" s="506" t="s">
        <v>1543</v>
      </c>
      <c r="L833" s="507">
        <v>36.909999999999997</v>
      </c>
      <c r="M833" s="507">
        <v>110.72999999999999</v>
      </c>
      <c r="N833" s="506">
        <v>3</v>
      </c>
      <c r="O833" s="573">
        <v>0.5</v>
      </c>
      <c r="P833" s="507">
        <v>110.72999999999999</v>
      </c>
      <c r="Q833" s="527">
        <v>1</v>
      </c>
      <c r="R833" s="506">
        <v>3</v>
      </c>
      <c r="S833" s="527">
        <v>1</v>
      </c>
      <c r="T833" s="573">
        <v>0.5</v>
      </c>
      <c r="U833" s="528">
        <v>1</v>
      </c>
    </row>
    <row r="834" spans="1:21" ht="14.4" customHeight="1" x14ac:dyDescent="0.3">
      <c r="A834" s="505">
        <v>27</v>
      </c>
      <c r="B834" s="506" t="s">
        <v>483</v>
      </c>
      <c r="C834" s="506" t="s">
        <v>491</v>
      </c>
      <c r="D834" s="571" t="s">
        <v>1786</v>
      </c>
      <c r="E834" s="572" t="s">
        <v>504</v>
      </c>
      <c r="F834" s="506" t="s">
        <v>484</v>
      </c>
      <c r="G834" s="506" t="s">
        <v>1776</v>
      </c>
      <c r="H834" s="506" t="s">
        <v>1787</v>
      </c>
      <c r="I834" s="506" t="s">
        <v>1777</v>
      </c>
      <c r="J834" s="506" t="s">
        <v>1778</v>
      </c>
      <c r="K834" s="506" t="s">
        <v>1779</v>
      </c>
      <c r="L834" s="507">
        <v>700.7</v>
      </c>
      <c r="M834" s="507">
        <v>700.7</v>
      </c>
      <c r="N834" s="506">
        <v>1</v>
      </c>
      <c r="O834" s="573">
        <v>0.5</v>
      </c>
      <c r="P834" s="507">
        <v>700.7</v>
      </c>
      <c r="Q834" s="527">
        <v>1</v>
      </c>
      <c r="R834" s="506">
        <v>1</v>
      </c>
      <c r="S834" s="527">
        <v>1</v>
      </c>
      <c r="T834" s="573">
        <v>0.5</v>
      </c>
      <c r="U834" s="528">
        <v>1</v>
      </c>
    </row>
    <row r="835" spans="1:21" ht="14.4" customHeight="1" x14ac:dyDescent="0.3">
      <c r="A835" s="505">
        <v>27</v>
      </c>
      <c r="B835" s="506" t="s">
        <v>483</v>
      </c>
      <c r="C835" s="506" t="s">
        <v>491</v>
      </c>
      <c r="D835" s="571" t="s">
        <v>1786</v>
      </c>
      <c r="E835" s="572" t="s">
        <v>504</v>
      </c>
      <c r="F835" s="506" t="s">
        <v>484</v>
      </c>
      <c r="G835" s="506" t="s">
        <v>513</v>
      </c>
      <c r="H835" s="506" t="s">
        <v>1787</v>
      </c>
      <c r="I835" s="506" t="s">
        <v>521</v>
      </c>
      <c r="J835" s="506" t="s">
        <v>515</v>
      </c>
      <c r="K835" s="506" t="s">
        <v>522</v>
      </c>
      <c r="L835" s="507">
        <v>544.38</v>
      </c>
      <c r="M835" s="507">
        <v>544.38</v>
      </c>
      <c r="N835" s="506">
        <v>1</v>
      </c>
      <c r="O835" s="573">
        <v>0.5</v>
      </c>
      <c r="P835" s="507">
        <v>544.38</v>
      </c>
      <c r="Q835" s="527">
        <v>1</v>
      </c>
      <c r="R835" s="506">
        <v>1</v>
      </c>
      <c r="S835" s="527">
        <v>1</v>
      </c>
      <c r="T835" s="573">
        <v>0.5</v>
      </c>
      <c r="U835" s="528">
        <v>1</v>
      </c>
    </row>
    <row r="836" spans="1:21" ht="14.4" customHeight="1" x14ac:dyDescent="0.3">
      <c r="A836" s="505">
        <v>27</v>
      </c>
      <c r="B836" s="506" t="s">
        <v>483</v>
      </c>
      <c r="C836" s="506" t="s">
        <v>491</v>
      </c>
      <c r="D836" s="571" t="s">
        <v>1786</v>
      </c>
      <c r="E836" s="572" t="s">
        <v>499</v>
      </c>
      <c r="F836" s="506" t="s">
        <v>484</v>
      </c>
      <c r="G836" s="506" t="s">
        <v>567</v>
      </c>
      <c r="H836" s="506" t="s">
        <v>1787</v>
      </c>
      <c r="I836" s="506" t="s">
        <v>568</v>
      </c>
      <c r="J836" s="506" t="s">
        <v>569</v>
      </c>
      <c r="K836" s="506" t="s">
        <v>570</v>
      </c>
      <c r="L836" s="507">
        <v>31.09</v>
      </c>
      <c r="M836" s="507">
        <v>31.09</v>
      </c>
      <c r="N836" s="506">
        <v>1</v>
      </c>
      <c r="O836" s="573">
        <v>1</v>
      </c>
      <c r="P836" s="507">
        <v>31.09</v>
      </c>
      <c r="Q836" s="527">
        <v>1</v>
      </c>
      <c r="R836" s="506">
        <v>1</v>
      </c>
      <c r="S836" s="527">
        <v>1</v>
      </c>
      <c r="T836" s="573">
        <v>1</v>
      </c>
      <c r="U836" s="528">
        <v>1</v>
      </c>
    </row>
    <row r="837" spans="1:21" ht="14.4" customHeight="1" x14ac:dyDescent="0.3">
      <c r="A837" s="505">
        <v>27</v>
      </c>
      <c r="B837" s="506" t="s">
        <v>483</v>
      </c>
      <c r="C837" s="506" t="s">
        <v>491</v>
      </c>
      <c r="D837" s="571" t="s">
        <v>1786</v>
      </c>
      <c r="E837" s="572" t="s">
        <v>499</v>
      </c>
      <c r="F837" s="506" t="s">
        <v>484</v>
      </c>
      <c r="G837" s="506" t="s">
        <v>1780</v>
      </c>
      <c r="H837" s="506" t="s">
        <v>457</v>
      </c>
      <c r="I837" s="506" t="s">
        <v>1781</v>
      </c>
      <c r="J837" s="506" t="s">
        <v>1782</v>
      </c>
      <c r="K837" s="506" t="s">
        <v>1783</v>
      </c>
      <c r="L837" s="507">
        <v>90.95</v>
      </c>
      <c r="M837" s="507">
        <v>181.9</v>
      </c>
      <c r="N837" s="506">
        <v>2</v>
      </c>
      <c r="O837" s="573">
        <v>1</v>
      </c>
      <c r="P837" s="507">
        <v>181.9</v>
      </c>
      <c r="Q837" s="527">
        <v>1</v>
      </c>
      <c r="R837" s="506">
        <v>2</v>
      </c>
      <c r="S837" s="527">
        <v>1</v>
      </c>
      <c r="T837" s="573">
        <v>1</v>
      </c>
      <c r="U837" s="528">
        <v>1</v>
      </c>
    </row>
    <row r="838" spans="1:21" ht="14.4" customHeight="1" x14ac:dyDescent="0.3">
      <c r="A838" s="505">
        <v>27</v>
      </c>
      <c r="B838" s="506" t="s">
        <v>483</v>
      </c>
      <c r="C838" s="506" t="s">
        <v>491</v>
      </c>
      <c r="D838" s="571" t="s">
        <v>1786</v>
      </c>
      <c r="E838" s="572" t="s">
        <v>499</v>
      </c>
      <c r="F838" s="506" t="s">
        <v>484</v>
      </c>
      <c r="G838" s="506" t="s">
        <v>509</v>
      </c>
      <c r="H838" s="506" t="s">
        <v>1787</v>
      </c>
      <c r="I838" s="506" t="s">
        <v>510</v>
      </c>
      <c r="J838" s="506" t="s">
        <v>511</v>
      </c>
      <c r="K838" s="506" t="s">
        <v>512</v>
      </c>
      <c r="L838" s="507">
        <v>352.37</v>
      </c>
      <c r="M838" s="507">
        <v>352.37</v>
      </c>
      <c r="N838" s="506">
        <v>1</v>
      </c>
      <c r="O838" s="573">
        <v>1</v>
      </c>
      <c r="P838" s="507">
        <v>352.37</v>
      </c>
      <c r="Q838" s="527">
        <v>1</v>
      </c>
      <c r="R838" s="506">
        <v>1</v>
      </c>
      <c r="S838" s="527">
        <v>1</v>
      </c>
      <c r="T838" s="573">
        <v>1</v>
      </c>
      <c r="U838" s="528">
        <v>1</v>
      </c>
    </row>
    <row r="839" spans="1:21" ht="14.4" customHeight="1" thickBot="1" x14ac:dyDescent="0.35">
      <c r="A839" s="512">
        <v>27</v>
      </c>
      <c r="B839" s="513" t="s">
        <v>483</v>
      </c>
      <c r="C839" s="513" t="s">
        <v>491</v>
      </c>
      <c r="D839" s="574" t="s">
        <v>1786</v>
      </c>
      <c r="E839" s="575" t="s">
        <v>499</v>
      </c>
      <c r="F839" s="513" t="s">
        <v>484</v>
      </c>
      <c r="G839" s="513" t="s">
        <v>988</v>
      </c>
      <c r="H839" s="513" t="s">
        <v>1787</v>
      </c>
      <c r="I839" s="513" t="s">
        <v>989</v>
      </c>
      <c r="J839" s="513" t="s">
        <v>990</v>
      </c>
      <c r="K839" s="513" t="s">
        <v>991</v>
      </c>
      <c r="L839" s="514">
        <v>1887.9</v>
      </c>
      <c r="M839" s="514">
        <v>5663.7000000000007</v>
      </c>
      <c r="N839" s="513">
        <v>3</v>
      </c>
      <c r="O839" s="576">
        <v>1</v>
      </c>
      <c r="P839" s="514"/>
      <c r="Q839" s="529">
        <v>0</v>
      </c>
      <c r="R839" s="513"/>
      <c r="S839" s="529">
        <v>0</v>
      </c>
      <c r="T839" s="576"/>
      <c r="U839" s="530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7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1789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265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77" t="s">
        <v>160</v>
      </c>
      <c r="B4" s="578" t="s">
        <v>14</v>
      </c>
      <c r="C4" s="579" t="s">
        <v>2</v>
      </c>
      <c r="D4" s="578" t="s">
        <v>14</v>
      </c>
      <c r="E4" s="579" t="s">
        <v>2</v>
      </c>
      <c r="F4" s="580" t="s">
        <v>14</v>
      </c>
    </row>
    <row r="5" spans="1:6" ht="14.4" customHeight="1" x14ac:dyDescent="0.3">
      <c r="A5" s="589" t="s">
        <v>497</v>
      </c>
      <c r="B5" s="116">
        <v>76153.300000000047</v>
      </c>
      <c r="C5" s="570">
        <v>0.46707554501490078</v>
      </c>
      <c r="D5" s="116">
        <v>86889.49000000002</v>
      </c>
      <c r="E5" s="570">
        <v>0.53292445498509922</v>
      </c>
      <c r="F5" s="581">
        <v>163042.79000000007</v>
      </c>
    </row>
    <row r="6" spans="1:6" ht="14.4" customHeight="1" x14ac:dyDescent="0.3">
      <c r="A6" s="590" t="s">
        <v>501</v>
      </c>
      <c r="B6" s="510">
        <v>37144.79</v>
      </c>
      <c r="C6" s="527">
        <v>0.22467391401651374</v>
      </c>
      <c r="D6" s="510">
        <v>128182.76999999993</v>
      </c>
      <c r="E6" s="527">
        <v>0.77532608598348618</v>
      </c>
      <c r="F6" s="511">
        <v>165327.55999999994</v>
      </c>
    </row>
    <row r="7" spans="1:6" ht="14.4" customHeight="1" x14ac:dyDescent="0.3">
      <c r="A7" s="590" t="s">
        <v>502</v>
      </c>
      <c r="B7" s="510">
        <v>11998.650000000001</v>
      </c>
      <c r="C7" s="527">
        <v>0.13538628360073254</v>
      </c>
      <c r="D7" s="510">
        <v>76626.64999999998</v>
      </c>
      <c r="E7" s="527">
        <v>0.86461371639926732</v>
      </c>
      <c r="F7" s="511">
        <v>88625.299999999988</v>
      </c>
    </row>
    <row r="8" spans="1:6" ht="14.4" customHeight="1" x14ac:dyDescent="0.3">
      <c r="A8" s="590" t="s">
        <v>504</v>
      </c>
      <c r="B8" s="510">
        <v>4242.1400000000003</v>
      </c>
      <c r="C8" s="527">
        <v>0.66481219126902535</v>
      </c>
      <c r="D8" s="510">
        <v>2138.8200000000002</v>
      </c>
      <c r="E8" s="527">
        <v>0.33518780873097465</v>
      </c>
      <c r="F8" s="511">
        <v>6380.9600000000009</v>
      </c>
    </row>
    <row r="9" spans="1:6" ht="14.4" customHeight="1" x14ac:dyDescent="0.3">
      <c r="A9" s="590" t="s">
        <v>499</v>
      </c>
      <c r="B9" s="510">
        <v>1860.27</v>
      </c>
      <c r="C9" s="527">
        <v>0.14183449249682442</v>
      </c>
      <c r="D9" s="510">
        <v>11255.51</v>
      </c>
      <c r="E9" s="527">
        <v>0.85816550750317555</v>
      </c>
      <c r="F9" s="511">
        <v>13115.78</v>
      </c>
    </row>
    <row r="10" spans="1:6" ht="14.4" customHeight="1" x14ac:dyDescent="0.3">
      <c r="A10" s="590" t="s">
        <v>500</v>
      </c>
      <c r="B10" s="510">
        <v>941.02</v>
      </c>
      <c r="C10" s="527">
        <v>0.72251099867171376</v>
      </c>
      <c r="D10" s="510">
        <v>361.40999999999997</v>
      </c>
      <c r="E10" s="527">
        <v>0.27748900132828636</v>
      </c>
      <c r="F10" s="511">
        <v>1302.4299999999998</v>
      </c>
    </row>
    <row r="11" spans="1:6" ht="14.4" customHeight="1" x14ac:dyDescent="0.3">
      <c r="A11" s="590" t="s">
        <v>503</v>
      </c>
      <c r="B11" s="510">
        <v>196.2</v>
      </c>
      <c r="C11" s="527">
        <v>0.22890610416277768</v>
      </c>
      <c r="D11" s="510">
        <v>660.92</v>
      </c>
      <c r="E11" s="527">
        <v>0.77109389583722243</v>
      </c>
      <c r="F11" s="511">
        <v>857.11999999999989</v>
      </c>
    </row>
    <row r="12" spans="1:6" ht="14.4" customHeight="1" thickBot="1" x14ac:dyDescent="0.35">
      <c r="A12" s="591" t="s">
        <v>498</v>
      </c>
      <c r="B12" s="582"/>
      <c r="C12" s="583">
        <v>0</v>
      </c>
      <c r="D12" s="582">
        <v>679.86</v>
      </c>
      <c r="E12" s="583">
        <v>1</v>
      </c>
      <c r="F12" s="584">
        <v>679.86</v>
      </c>
    </row>
    <row r="13" spans="1:6" ht="14.4" customHeight="1" thickBot="1" x14ac:dyDescent="0.35">
      <c r="A13" s="585" t="s">
        <v>3</v>
      </c>
      <c r="B13" s="586">
        <v>132536.37000000005</v>
      </c>
      <c r="C13" s="587">
        <v>0.30167716063348943</v>
      </c>
      <c r="D13" s="586">
        <v>306795.42999999988</v>
      </c>
      <c r="E13" s="587">
        <v>0.69832283936651041</v>
      </c>
      <c r="F13" s="588">
        <v>439331.8</v>
      </c>
    </row>
    <row r="14" spans="1:6" ht="14.4" customHeight="1" thickBot="1" x14ac:dyDescent="0.35"/>
    <row r="15" spans="1:6" ht="14.4" customHeight="1" x14ac:dyDescent="0.3">
      <c r="A15" s="589" t="s">
        <v>1790</v>
      </c>
      <c r="B15" s="116">
        <v>44707.630000000005</v>
      </c>
      <c r="C15" s="570">
        <v>0.87063619401786119</v>
      </c>
      <c r="D15" s="116">
        <v>6642.9</v>
      </c>
      <c r="E15" s="570">
        <v>0.12936380598213881</v>
      </c>
      <c r="F15" s="581">
        <v>51350.530000000006</v>
      </c>
    </row>
    <row r="16" spans="1:6" ht="14.4" customHeight="1" x14ac:dyDescent="0.3">
      <c r="A16" s="590" t="s">
        <v>1791</v>
      </c>
      <c r="B16" s="510">
        <v>30276.340000000007</v>
      </c>
      <c r="C16" s="527">
        <v>0.66150377898033963</v>
      </c>
      <c r="D16" s="510">
        <v>15492.619999999997</v>
      </c>
      <c r="E16" s="527">
        <v>0.33849622101966037</v>
      </c>
      <c r="F16" s="511">
        <v>45768.960000000006</v>
      </c>
    </row>
    <row r="17" spans="1:6" ht="14.4" customHeight="1" x14ac:dyDescent="0.3">
      <c r="A17" s="590" t="s">
        <v>1792</v>
      </c>
      <c r="B17" s="510">
        <v>13954.03</v>
      </c>
      <c r="C17" s="527">
        <v>0.49556358961428232</v>
      </c>
      <c r="D17" s="510">
        <v>14203.87</v>
      </c>
      <c r="E17" s="527">
        <v>0.50443641038571774</v>
      </c>
      <c r="F17" s="511">
        <v>28157.9</v>
      </c>
    </row>
    <row r="18" spans="1:6" ht="14.4" customHeight="1" x14ac:dyDescent="0.3">
      <c r="A18" s="590" t="s">
        <v>1793</v>
      </c>
      <c r="B18" s="510">
        <v>10246.669999999998</v>
      </c>
      <c r="C18" s="527">
        <v>0.48854944725908594</v>
      </c>
      <c r="D18" s="510">
        <v>10726.99</v>
      </c>
      <c r="E18" s="527">
        <v>0.51145055274091411</v>
      </c>
      <c r="F18" s="511">
        <v>20973.659999999996</v>
      </c>
    </row>
    <row r="19" spans="1:6" ht="14.4" customHeight="1" x14ac:dyDescent="0.3">
      <c r="A19" s="590" t="s">
        <v>1794</v>
      </c>
      <c r="B19" s="510">
        <v>5104.2</v>
      </c>
      <c r="C19" s="527">
        <v>1</v>
      </c>
      <c r="D19" s="510"/>
      <c r="E19" s="527">
        <v>0</v>
      </c>
      <c r="F19" s="511">
        <v>5104.2</v>
      </c>
    </row>
    <row r="20" spans="1:6" ht="14.4" customHeight="1" x14ac:dyDescent="0.3">
      <c r="A20" s="590" t="s">
        <v>1795</v>
      </c>
      <c r="B20" s="510">
        <v>4990.0999999999995</v>
      </c>
      <c r="C20" s="527">
        <v>0.65516969736755726</v>
      </c>
      <c r="D20" s="510">
        <v>2626.4</v>
      </c>
      <c r="E20" s="527">
        <v>0.34483030263244274</v>
      </c>
      <c r="F20" s="511">
        <v>7616.5</v>
      </c>
    </row>
    <row r="21" spans="1:6" ht="14.4" customHeight="1" x14ac:dyDescent="0.3">
      <c r="A21" s="590" t="s">
        <v>1796</v>
      </c>
      <c r="B21" s="510">
        <v>4294.8999999999996</v>
      </c>
      <c r="C21" s="527">
        <v>0.62572936684037916</v>
      </c>
      <c r="D21" s="510">
        <v>2568.9300000000003</v>
      </c>
      <c r="E21" s="527">
        <v>0.37427063315962084</v>
      </c>
      <c r="F21" s="511">
        <v>6863.83</v>
      </c>
    </row>
    <row r="22" spans="1:6" ht="14.4" customHeight="1" x14ac:dyDescent="0.3">
      <c r="A22" s="590" t="s">
        <v>1797</v>
      </c>
      <c r="B22" s="510">
        <v>3003.2999999999997</v>
      </c>
      <c r="C22" s="527">
        <v>0.62850003766856677</v>
      </c>
      <c r="D22" s="510">
        <v>1775.2200000000003</v>
      </c>
      <c r="E22" s="527">
        <v>0.37149996233143318</v>
      </c>
      <c r="F22" s="511">
        <v>4778.5200000000004</v>
      </c>
    </row>
    <row r="23" spans="1:6" ht="14.4" customHeight="1" x14ac:dyDescent="0.3">
      <c r="A23" s="590" t="s">
        <v>1798</v>
      </c>
      <c r="B23" s="510">
        <v>1849.1799999999998</v>
      </c>
      <c r="C23" s="527">
        <v>0.53523711387949791</v>
      </c>
      <c r="D23" s="510">
        <v>1605.7000000000003</v>
      </c>
      <c r="E23" s="527">
        <v>0.46476288612050209</v>
      </c>
      <c r="F23" s="511">
        <v>3454.88</v>
      </c>
    </row>
    <row r="24" spans="1:6" ht="14.4" customHeight="1" x14ac:dyDescent="0.3">
      <c r="A24" s="590" t="s">
        <v>1799</v>
      </c>
      <c r="B24" s="510">
        <v>1458.18</v>
      </c>
      <c r="C24" s="527">
        <v>0.2857142857142857</v>
      </c>
      <c r="D24" s="510">
        <v>3645.45</v>
      </c>
      <c r="E24" s="527">
        <v>0.71428571428571419</v>
      </c>
      <c r="F24" s="511">
        <v>5103.63</v>
      </c>
    </row>
    <row r="25" spans="1:6" ht="14.4" customHeight="1" x14ac:dyDescent="0.3">
      <c r="A25" s="590" t="s">
        <v>1800</v>
      </c>
      <c r="B25" s="510">
        <v>1302.55</v>
      </c>
      <c r="C25" s="527">
        <v>0.2986520476082386</v>
      </c>
      <c r="D25" s="510">
        <v>3058.8799999999997</v>
      </c>
      <c r="E25" s="527">
        <v>0.7013479523917614</v>
      </c>
      <c r="F25" s="511">
        <v>4361.4299999999994</v>
      </c>
    </row>
    <row r="26" spans="1:6" ht="14.4" customHeight="1" x14ac:dyDescent="0.3">
      <c r="A26" s="590" t="s">
        <v>1801</v>
      </c>
      <c r="B26" s="510">
        <v>1188.1099999999999</v>
      </c>
      <c r="C26" s="527">
        <v>0.32574251725206238</v>
      </c>
      <c r="D26" s="510">
        <v>2459.2800000000002</v>
      </c>
      <c r="E26" s="527">
        <v>0.67425748274793751</v>
      </c>
      <c r="F26" s="511">
        <v>3647.3900000000003</v>
      </c>
    </row>
    <row r="27" spans="1:6" ht="14.4" customHeight="1" x14ac:dyDescent="0.3">
      <c r="A27" s="590" t="s">
        <v>1802</v>
      </c>
      <c r="B27" s="510">
        <v>1043.7199999999998</v>
      </c>
      <c r="C27" s="527">
        <v>0.6027210570082232</v>
      </c>
      <c r="D27" s="510">
        <v>687.95999999999992</v>
      </c>
      <c r="E27" s="527">
        <v>0.39727894299177674</v>
      </c>
      <c r="F27" s="511">
        <v>1731.6799999999998</v>
      </c>
    </row>
    <row r="28" spans="1:6" ht="14.4" customHeight="1" x14ac:dyDescent="0.3">
      <c r="A28" s="590" t="s">
        <v>1803</v>
      </c>
      <c r="B28" s="510">
        <v>957.11</v>
      </c>
      <c r="C28" s="527">
        <v>0.61734693877551017</v>
      </c>
      <c r="D28" s="510">
        <v>593.25</v>
      </c>
      <c r="E28" s="527">
        <v>0.38265306122448978</v>
      </c>
      <c r="F28" s="511">
        <v>1550.3600000000001</v>
      </c>
    </row>
    <row r="29" spans="1:6" ht="14.4" customHeight="1" x14ac:dyDescent="0.3">
      <c r="A29" s="590" t="s">
        <v>1804</v>
      </c>
      <c r="B29" s="510">
        <v>934.28</v>
      </c>
      <c r="C29" s="527">
        <v>1</v>
      </c>
      <c r="D29" s="510"/>
      <c r="E29" s="527">
        <v>0</v>
      </c>
      <c r="F29" s="511">
        <v>934.28</v>
      </c>
    </row>
    <row r="30" spans="1:6" ht="14.4" customHeight="1" x14ac:dyDescent="0.3">
      <c r="A30" s="590" t="s">
        <v>1805</v>
      </c>
      <c r="B30" s="510">
        <v>762.83999999999992</v>
      </c>
      <c r="C30" s="527">
        <v>3.9430571356649638E-2</v>
      </c>
      <c r="D30" s="510">
        <v>18583.569999999996</v>
      </c>
      <c r="E30" s="527">
        <v>0.96056942864335038</v>
      </c>
      <c r="F30" s="511">
        <v>19346.409999999996</v>
      </c>
    </row>
    <row r="31" spans="1:6" ht="14.4" customHeight="1" x14ac:dyDescent="0.3">
      <c r="A31" s="590" t="s">
        <v>1806</v>
      </c>
      <c r="B31" s="510">
        <v>732.54</v>
      </c>
      <c r="C31" s="527">
        <v>0.33507149326234315</v>
      </c>
      <c r="D31" s="510">
        <v>1453.68</v>
      </c>
      <c r="E31" s="527">
        <v>0.66492850673765669</v>
      </c>
      <c r="F31" s="511">
        <v>2186.2200000000003</v>
      </c>
    </row>
    <row r="32" spans="1:6" ht="14.4" customHeight="1" x14ac:dyDescent="0.3">
      <c r="A32" s="590" t="s">
        <v>1807</v>
      </c>
      <c r="B32" s="510">
        <v>722.67</v>
      </c>
      <c r="C32" s="527">
        <v>0.53125</v>
      </c>
      <c r="D32" s="510">
        <v>637.65</v>
      </c>
      <c r="E32" s="527">
        <v>0.46875</v>
      </c>
      <c r="F32" s="511">
        <v>1360.32</v>
      </c>
    </row>
    <row r="33" spans="1:6" ht="14.4" customHeight="1" x14ac:dyDescent="0.3">
      <c r="A33" s="590" t="s">
        <v>1808</v>
      </c>
      <c r="B33" s="510">
        <v>651.87</v>
      </c>
      <c r="C33" s="527">
        <v>5.7991836821840587E-2</v>
      </c>
      <c r="D33" s="510">
        <v>10588.85</v>
      </c>
      <c r="E33" s="527">
        <v>0.94200816317815939</v>
      </c>
      <c r="F33" s="511">
        <v>11240.720000000001</v>
      </c>
    </row>
    <row r="34" spans="1:6" ht="14.4" customHeight="1" x14ac:dyDescent="0.3">
      <c r="A34" s="590" t="s">
        <v>1809</v>
      </c>
      <c r="B34" s="510">
        <v>466.08</v>
      </c>
      <c r="C34" s="527">
        <v>0.66663806050203822</v>
      </c>
      <c r="D34" s="510">
        <v>233.07</v>
      </c>
      <c r="E34" s="527">
        <v>0.33336193949796183</v>
      </c>
      <c r="F34" s="511">
        <v>699.15</v>
      </c>
    </row>
    <row r="35" spans="1:6" ht="14.4" customHeight="1" x14ac:dyDescent="0.3">
      <c r="A35" s="590" t="s">
        <v>1810</v>
      </c>
      <c r="B35" s="510">
        <v>463.00000000000006</v>
      </c>
      <c r="C35" s="527">
        <v>0.17554901722882793</v>
      </c>
      <c r="D35" s="510">
        <v>2174.4400000000005</v>
      </c>
      <c r="E35" s="527">
        <v>0.82445098277117213</v>
      </c>
      <c r="F35" s="511">
        <v>2637.4400000000005</v>
      </c>
    </row>
    <row r="36" spans="1:6" ht="14.4" customHeight="1" x14ac:dyDescent="0.3">
      <c r="A36" s="590" t="s">
        <v>1811</v>
      </c>
      <c r="B36" s="510">
        <v>461.07000000000005</v>
      </c>
      <c r="C36" s="527">
        <v>0.21600236114234314</v>
      </c>
      <c r="D36" s="510">
        <v>1673.4900000000005</v>
      </c>
      <c r="E36" s="527">
        <v>0.78399763885765694</v>
      </c>
      <c r="F36" s="511">
        <v>2134.5600000000004</v>
      </c>
    </row>
    <row r="37" spans="1:6" ht="14.4" customHeight="1" x14ac:dyDescent="0.3">
      <c r="A37" s="590" t="s">
        <v>1812</v>
      </c>
      <c r="B37" s="510">
        <v>406.83</v>
      </c>
      <c r="C37" s="527">
        <v>1</v>
      </c>
      <c r="D37" s="510"/>
      <c r="E37" s="527">
        <v>0</v>
      </c>
      <c r="F37" s="511">
        <v>406.83</v>
      </c>
    </row>
    <row r="38" spans="1:6" ht="14.4" customHeight="1" x14ac:dyDescent="0.3">
      <c r="A38" s="590" t="s">
        <v>1813</v>
      </c>
      <c r="B38" s="510">
        <v>368.86</v>
      </c>
      <c r="C38" s="527">
        <v>0.34437494164877236</v>
      </c>
      <c r="D38" s="510">
        <v>702.24</v>
      </c>
      <c r="E38" s="527">
        <v>0.65562505835122775</v>
      </c>
      <c r="F38" s="511">
        <v>1071.0999999999999</v>
      </c>
    </row>
    <row r="39" spans="1:6" ht="14.4" customHeight="1" x14ac:dyDescent="0.3">
      <c r="A39" s="590" t="s">
        <v>1814</v>
      </c>
      <c r="B39" s="510">
        <v>330.58</v>
      </c>
      <c r="C39" s="527">
        <v>5.2049432633158414E-2</v>
      </c>
      <c r="D39" s="510">
        <v>6020.6899999999987</v>
      </c>
      <c r="E39" s="527">
        <v>0.94795056736684158</v>
      </c>
      <c r="F39" s="511">
        <v>6351.2699999999986</v>
      </c>
    </row>
    <row r="40" spans="1:6" ht="14.4" customHeight="1" x14ac:dyDescent="0.3">
      <c r="A40" s="590" t="s">
        <v>1815</v>
      </c>
      <c r="B40" s="510">
        <v>254.82</v>
      </c>
      <c r="C40" s="527">
        <v>1</v>
      </c>
      <c r="D40" s="510"/>
      <c r="E40" s="527">
        <v>0</v>
      </c>
      <c r="F40" s="511">
        <v>254.82</v>
      </c>
    </row>
    <row r="41" spans="1:6" ht="14.4" customHeight="1" x14ac:dyDescent="0.3">
      <c r="A41" s="590" t="s">
        <v>1816</v>
      </c>
      <c r="B41" s="510">
        <v>252.81</v>
      </c>
      <c r="C41" s="527">
        <v>0.13163142575979256</v>
      </c>
      <c r="D41" s="510">
        <v>1667.7800000000002</v>
      </c>
      <c r="E41" s="527">
        <v>0.86836857424020752</v>
      </c>
      <c r="F41" s="511">
        <v>1920.5900000000001</v>
      </c>
    </row>
    <row r="42" spans="1:6" ht="14.4" customHeight="1" x14ac:dyDescent="0.3">
      <c r="A42" s="590" t="s">
        <v>1817</v>
      </c>
      <c r="B42" s="510">
        <v>240.03000000000003</v>
      </c>
      <c r="C42" s="527">
        <v>0.10714142239243675</v>
      </c>
      <c r="D42" s="510">
        <v>2000.2800000000002</v>
      </c>
      <c r="E42" s="527">
        <v>0.89285857760756315</v>
      </c>
      <c r="F42" s="511">
        <v>2240.3100000000004</v>
      </c>
    </row>
    <row r="43" spans="1:6" ht="14.4" customHeight="1" x14ac:dyDescent="0.3">
      <c r="A43" s="590" t="s">
        <v>1818</v>
      </c>
      <c r="B43" s="510">
        <v>207.32</v>
      </c>
      <c r="C43" s="527">
        <v>1</v>
      </c>
      <c r="D43" s="510"/>
      <c r="E43" s="527">
        <v>0</v>
      </c>
      <c r="F43" s="511">
        <v>207.32</v>
      </c>
    </row>
    <row r="44" spans="1:6" ht="14.4" customHeight="1" x14ac:dyDescent="0.3">
      <c r="A44" s="590" t="s">
        <v>1819</v>
      </c>
      <c r="B44" s="510">
        <v>200.2</v>
      </c>
      <c r="C44" s="527">
        <v>6.896385425960308E-2</v>
      </c>
      <c r="D44" s="510">
        <v>2702.7700000000004</v>
      </c>
      <c r="E44" s="527">
        <v>0.93103614574039695</v>
      </c>
      <c r="F44" s="511">
        <v>2902.9700000000003</v>
      </c>
    </row>
    <row r="45" spans="1:6" ht="14.4" customHeight="1" x14ac:dyDescent="0.3">
      <c r="A45" s="590" t="s">
        <v>1820</v>
      </c>
      <c r="B45" s="510">
        <v>196.91</v>
      </c>
      <c r="C45" s="527">
        <v>4.7500958896509141E-2</v>
      </c>
      <c r="D45" s="510">
        <v>3948.4799999999996</v>
      </c>
      <c r="E45" s="527">
        <v>0.95249904110349093</v>
      </c>
      <c r="F45" s="511">
        <v>4145.3899999999994</v>
      </c>
    </row>
    <row r="46" spans="1:6" ht="14.4" customHeight="1" x14ac:dyDescent="0.3">
      <c r="A46" s="590" t="s">
        <v>1821</v>
      </c>
      <c r="B46" s="510">
        <v>165.26</v>
      </c>
      <c r="C46" s="527">
        <v>4.922319918030834E-2</v>
      </c>
      <c r="D46" s="510">
        <v>3192.1</v>
      </c>
      <c r="E46" s="527">
        <v>0.95077680081969174</v>
      </c>
      <c r="F46" s="511">
        <v>3357.3599999999997</v>
      </c>
    </row>
    <row r="47" spans="1:6" ht="14.4" customHeight="1" x14ac:dyDescent="0.3">
      <c r="A47" s="590" t="s">
        <v>1822</v>
      </c>
      <c r="B47" s="510">
        <v>155.30000000000001</v>
      </c>
      <c r="C47" s="527">
        <v>0.33333333333333331</v>
      </c>
      <c r="D47" s="510">
        <v>310.60000000000002</v>
      </c>
      <c r="E47" s="527">
        <v>0.66666666666666663</v>
      </c>
      <c r="F47" s="511">
        <v>465.90000000000003</v>
      </c>
    </row>
    <row r="48" spans="1:6" ht="14.4" customHeight="1" x14ac:dyDescent="0.3">
      <c r="A48" s="590" t="s">
        <v>1823</v>
      </c>
      <c r="B48" s="510">
        <v>103.8</v>
      </c>
      <c r="C48" s="527">
        <v>0.25</v>
      </c>
      <c r="D48" s="510">
        <v>311.39999999999998</v>
      </c>
      <c r="E48" s="527">
        <v>0.75</v>
      </c>
      <c r="F48" s="511">
        <v>415.2</v>
      </c>
    </row>
    <row r="49" spans="1:6" ht="14.4" customHeight="1" x14ac:dyDescent="0.3">
      <c r="A49" s="590" t="s">
        <v>1824</v>
      </c>
      <c r="B49" s="510">
        <v>83.28</v>
      </c>
      <c r="C49" s="527">
        <v>1</v>
      </c>
      <c r="D49" s="510"/>
      <c r="E49" s="527">
        <v>0</v>
      </c>
      <c r="F49" s="511">
        <v>83.28</v>
      </c>
    </row>
    <row r="50" spans="1:6" ht="14.4" customHeight="1" x14ac:dyDescent="0.3">
      <c r="A50" s="590" t="s">
        <v>1825</v>
      </c>
      <c r="B50" s="510"/>
      <c r="C50" s="527">
        <v>0</v>
      </c>
      <c r="D50" s="510">
        <v>8444.25</v>
      </c>
      <c r="E50" s="527">
        <v>1</v>
      </c>
      <c r="F50" s="511">
        <v>8444.25</v>
      </c>
    </row>
    <row r="51" spans="1:6" ht="14.4" customHeight="1" x14ac:dyDescent="0.3">
      <c r="A51" s="590" t="s">
        <v>1826</v>
      </c>
      <c r="B51" s="510">
        <v>0</v>
      </c>
      <c r="C51" s="527"/>
      <c r="D51" s="510">
        <v>0</v>
      </c>
      <c r="E51" s="527"/>
      <c r="F51" s="511">
        <v>0</v>
      </c>
    </row>
    <row r="52" spans="1:6" ht="14.4" customHeight="1" x14ac:dyDescent="0.3">
      <c r="A52" s="590" t="s">
        <v>1827</v>
      </c>
      <c r="B52" s="510"/>
      <c r="C52" s="527">
        <v>0</v>
      </c>
      <c r="D52" s="510">
        <v>3478.19</v>
      </c>
      <c r="E52" s="527">
        <v>1</v>
      </c>
      <c r="F52" s="511">
        <v>3478.19</v>
      </c>
    </row>
    <row r="53" spans="1:6" ht="14.4" customHeight="1" x14ac:dyDescent="0.3">
      <c r="A53" s="590" t="s">
        <v>1828</v>
      </c>
      <c r="B53" s="510"/>
      <c r="C53" s="527">
        <v>0</v>
      </c>
      <c r="D53" s="510">
        <v>779.05</v>
      </c>
      <c r="E53" s="527">
        <v>1</v>
      </c>
      <c r="F53" s="511">
        <v>779.05</v>
      </c>
    </row>
    <row r="54" spans="1:6" ht="14.4" customHeight="1" x14ac:dyDescent="0.3">
      <c r="A54" s="590" t="s">
        <v>1829</v>
      </c>
      <c r="B54" s="510"/>
      <c r="C54" s="527">
        <v>0</v>
      </c>
      <c r="D54" s="510">
        <v>368.88</v>
      </c>
      <c r="E54" s="527">
        <v>1</v>
      </c>
      <c r="F54" s="511">
        <v>368.88</v>
      </c>
    </row>
    <row r="55" spans="1:6" ht="14.4" customHeight="1" x14ac:dyDescent="0.3">
      <c r="A55" s="590" t="s">
        <v>1830</v>
      </c>
      <c r="B55" s="510"/>
      <c r="C55" s="527">
        <v>0</v>
      </c>
      <c r="D55" s="510">
        <v>11120.78</v>
      </c>
      <c r="E55" s="527">
        <v>1</v>
      </c>
      <c r="F55" s="511">
        <v>11120.78</v>
      </c>
    </row>
    <row r="56" spans="1:6" ht="14.4" customHeight="1" x14ac:dyDescent="0.3">
      <c r="A56" s="590" t="s">
        <v>1831</v>
      </c>
      <c r="B56" s="510"/>
      <c r="C56" s="527">
        <v>0</v>
      </c>
      <c r="D56" s="510">
        <v>700.7</v>
      </c>
      <c r="E56" s="527">
        <v>1</v>
      </c>
      <c r="F56" s="511">
        <v>700.7</v>
      </c>
    </row>
    <row r="57" spans="1:6" ht="14.4" customHeight="1" x14ac:dyDescent="0.3">
      <c r="A57" s="590" t="s">
        <v>1832</v>
      </c>
      <c r="B57" s="510"/>
      <c r="C57" s="527">
        <v>0</v>
      </c>
      <c r="D57" s="510">
        <v>82.63</v>
      </c>
      <c r="E57" s="527">
        <v>1</v>
      </c>
      <c r="F57" s="511">
        <v>82.63</v>
      </c>
    </row>
    <row r="58" spans="1:6" ht="14.4" customHeight="1" x14ac:dyDescent="0.3">
      <c r="A58" s="590" t="s">
        <v>1833</v>
      </c>
      <c r="B58" s="510"/>
      <c r="C58" s="527">
        <v>0</v>
      </c>
      <c r="D58" s="510">
        <v>516</v>
      </c>
      <c r="E58" s="527">
        <v>1</v>
      </c>
      <c r="F58" s="511">
        <v>516</v>
      </c>
    </row>
    <row r="59" spans="1:6" ht="14.4" customHeight="1" x14ac:dyDescent="0.3">
      <c r="A59" s="590" t="s">
        <v>1834</v>
      </c>
      <c r="B59" s="510"/>
      <c r="C59" s="527">
        <v>0</v>
      </c>
      <c r="D59" s="510">
        <v>1343.31</v>
      </c>
      <c r="E59" s="527">
        <v>1</v>
      </c>
      <c r="F59" s="511">
        <v>1343.31</v>
      </c>
    </row>
    <row r="60" spans="1:6" ht="14.4" customHeight="1" x14ac:dyDescent="0.3">
      <c r="A60" s="590" t="s">
        <v>1835</v>
      </c>
      <c r="B60" s="510"/>
      <c r="C60" s="527">
        <v>0</v>
      </c>
      <c r="D60" s="510">
        <v>791.94</v>
      </c>
      <c r="E60" s="527">
        <v>1</v>
      </c>
      <c r="F60" s="511">
        <v>791.94</v>
      </c>
    </row>
    <row r="61" spans="1:6" ht="14.4" customHeight="1" x14ac:dyDescent="0.3">
      <c r="A61" s="590" t="s">
        <v>1836</v>
      </c>
      <c r="B61" s="510"/>
      <c r="C61" s="527">
        <v>0</v>
      </c>
      <c r="D61" s="510">
        <v>2940.54</v>
      </c>
      <c r="E61" s="527">
        <v>1</v>
      </c>
      <c r="F61" s="511">
        <v>2940.54</v>
      </c>
    </row>
    <row r="62" spans="1:6" ht="14.4" customHeight="1" x14ac:dyDescent="0.3">
      <c r="A62" s="590" t="s">
        <v>1837</v>
      </c>
      <c r="B62" s="510"/>
      <c r="C62" s="527"/>
      <c r="D62" s="510">
        <v>0</v>
      </c>
      <c r="E62" s="527"/>
      <c r="F62" s="511">
        <v>0</v>
      </c>
    </row>
    <row r="63" spans="1:6" ht="14.4" customHeight="1" x14ac:dyDescent="0.3">
      <c r="A63" s="590" t="s">
        <v>1838</v>
      </c>
      <c r="B63" s="510"/>
      <c r="C63" s="527">
        <v>0</v>
      </c>
      <c r="D63" s="510">
        <v>63.75</v>
      </c>
      <c r="E63" s="527">
        <v>1</v>
      </c>
      <c r="F63" s="511">
        <v>63.75</v>
      </c>
    </row>
    <row r="64" spans="1:6" ht="14.4" customHeight="1" x14ac:dyDescent="0.3">
      <c r="A64" s="590" t="s">
        <v>1839</v>
      </c>
      <c r="B64" s="510"/>
      <c r="C64" s="527">
        <v>0</v>
      </c>
      <c r="D64" s="510">
        <v>596.41</v>
      </c>
      <c r="E64" s="527">
        <v>1</v>
      </c>
      <c r="F64" s="511">
        <v>596.41</v>
      </c>
    </row>
    <row r="65" spans="1:6" ht="14.4" customHeight="1" x14ac:dyDescent="0.3">
      <c r="A65" s="590" t="s">
        <v>1840</v>
      </c>
      <c r="B65" s="510"/>
      <c r="C65" s="527">
        <v>0</v>
      </c>
      <c r="D65" s="510">
        <v>293.87</v>
      </c>
      <c r="E65" s="527">
        <v>1</v>
      </c>
      <c r="F65" s="511">
        <v>293.87</v>
      </c>
    </row>
    <row r="66" spans="1:6" ht="14.4" customHeight="1" x14ac:dyDescent="0.3">
      <c r="A66" s="590" t="s">
        <v>1841</v>
      </c>
      <c r="B66" s="510"/>
      <c r="C66" s="527">
        <v>0</v>
      </c>
      <c r="D66" s="510">
        <v>272.83</v>
      </c>
      <c r="E66" s="527">
        <v>1</v>
      </c>
      <c r="F66" s="511">
        <v>272.83</v>
      </c>
    </row>
    <row r="67" spans="1:6" ht="14.4" customHeight="1" x14ac:dyDescent="0.3">
      <c r="A67" s="590" t="s">
        <v>1842</v>
      </c>
      <c r="B67" s="510"/>
      <c r="C67" s="527">
        <v>0</v>
      </c>
      <c r="D67" s="510">
        <v>133221.46</v>
      </c>
      <c r="E67" s="527">
        <v>1</v>
      </c>
      <c r="F67" s="511">
        <v>133221.46</v>
      </c>
    </row>
    <row r="68" spans="1:6" ht="14.4" customHeight="1" x14ac:dyDescent="0.3">
      <c r="A68" s="590" t="s">
        <v>1843</v>
      </c>
      <c r="B68" s="510"/>
      <c r="C68" s="527">
        <v>0</v>
      </c>
      <c r="D68" s="510">
        <v>103.64</v>
      </c>
      <c r="E68" s="527">
        <v>1</v>
      </c>
      <c r="F68" s="511">
        <v>103.64</v>
      </c>
    </row>
    <row r="69" spans="1:6" ht="14.4" customHeight="1" x14ac:dyDescent="0.3">
      <c r="A69" s="590" t="s">
        <v>1844</v>
      </c>
      <c r="B69" s="510"/>
      <c r="C69" s="527">
        <v>0</v>
      </c>
      <c r="D69" s="510">
        <v>16438.09</v>
      </c>
      <c r="E69" s="527">
        <v>1</v>
      </c>
      <c r="F69" s="511">
        <v>16438.09</v>
      </c>
    </row>
    <row r="70" spans="1:6" ht="14.4" customHeight="1" x14ac:dyDescent="0.3">
      <c r="A70" s="590" t="s">
        <v>1845</v>
      </c>
      <c r="B70" s="510"/>
      <c r="C70" s="527"/>
      <c r="D70" s="510">
        <v>0</v>
      </c>
      <c r="E70" s="527"/>
      <c r="F70" s="511">
        <v>0</v>
      </c>
    </row>
    <row r="71" spans="1:6" ht="14.4" customHeight="1" x14ac:dyDescent="0.3">
      <c r="A71" s="590" t="s">
        <v>1846</v>
      </c>
      <c r="B71" s="510"/>
      <c r="C71" s="527">
        <v>0</v>
      </c>
      <c r="D71" s="510">
        <v>154.36000000000001</v>
      </c>
      <c r="E71" s="527">
        <v>1</v>
      </c>
      <c r="F71" s="511">
        <v>154.36000000000001</v>
      </c>
    </row>
    <row r="72" spans="1:6" ht="14.4" customHeight="1" x14ac:dyDescent="0.3">
      <c r="A72" s="590" t="s">
        <v>1847</v>
      </c>
      <c r="B72" s="510"/>
      <c r="C72" s="527">
        <v>0</v>
      </c>
      <c r="D72" s="510">
        <v>1465.24</v>
      </c>
      <c r="E72" s="527">
        <v>1</v>
      </c>
      <c r="F72" s="511">
        <v>1465.24</v>
      </c>
    </row>
    <row r="73" spans="1:6" ht="14.4" customHeight="1" x14ac:dyDescent="0.3">
      <c r="A73" s="590" t="s">
        <v>1848</v>
      </c>
      <c r="B73" s="510"/>
      <c r="C73" s="527">
        <v>0</v>
      </c>
      <c r="D73" s="510">
        <v>18.8</v>
      </c>
      <c r="E73" s="527">
        <v>1</v>
      </c>
      <c r="F73" s="511">
        <v>18.8</v>
      </c>
    </row>
    <row r="74" spans="1:6" ht="14.4" customHeight="1" thickBot="1" x14ac:dyDescent="0.35">
      <c r="A74" s="591" t="s">
        <v>1849</v>
      </c>
      <c r="B74" s="582"/>
      <c r="C74" s="583">
        <v>0</v>
      </c>
      <c r="D74" s="582">
        <v>1312.17</v>
      </c>
      <c r="E74" s="583">
        <v>1</v>
      </c>
      <c r="F74" s="584">
        <v>1312.17</v>
      </c>
    </row>
    <row r="75" spans="1:6" ht="14.4" customHeight="1" thickBot="1" x14ac:dyDescent="0.35">
      <c r="A75" s="585" t="s">
        <v>3</v>
      </c>
      <c r="B75" s="586">
        <v>132536.36999999997</v>
      </c>
      <c r="C75" s="587">
        <v>0.30167716063348915</v>
      </c>
      <c r="D75" s="586">
        <v>306795.42999999993</v>
      </c>
      <c r="E75" s="587">
        <v>0.6983228393665103</v>
      </c>
      <c r="F75" s="588">
        <v>439331.80000000016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{E9E657F8-6A7E-4D7B-A0A9-7F045235C495}</x14:id>
        </ext>
      </extLst>
    </cfRule>
  </conditionalFormatting>
  <conditionalFormatting sqref="F15:F7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{632DC2F7-A57A-40A9-94AC-E1574FC1319B}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9E657F8-6A7E-4D7B-A0A9-7F045235C4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632DC2F7-A57A-40A9-94AC-E1574FC1319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F15:F74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43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1912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265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550</v>
      </c>
      <c r="G3" s="43">
        <f>SUBTOTAL(9,G6:G1048576)</f>
        <v>132536.37000000005</v>
      </c>
      <c r="H3" s="44">
        <f>IF(M3=0,0,G3/M3)</f>
        <v>0.30167716063348937</v>
      </c>
      <c r="I3" s="43">
        <f>SUBTOTAL(9,I6:I1048576)</f>
        <v>1266</v>
      </c>
      <c r="J3" s="43">
        <f>SUBTOTAL(9,J6:J1048576)</f>
        <v>306795.42999999988</v>
      </c>
      <c r="K3" s="44">
        <f>IF(M3=0,0,J3/M3)</f>
        <v>0.6983228393665103</v>
      </c>
      <c r="L3" s="43">
        <f>SUBTOTAL(9,L6:L1048576)</f>
        <v>1816</v>
      </c>
      <c r="M3" s="45">
        <f>SUBTOTAL(9,M6:M1048576)</f>
        <v>439331.8000000001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77" t="s">
        <v>134</v>
      </c>
      <c r="B5" s="593" t="s">
        <v>130</v>
      </c>
      <c r="C5" s="593" t="s">
        <v>70</v>
      </c>
      <c r="D5" s="593" t="s">
        <v>131</v>
      </c>
      <c r="E5" s="593" t="s">
        <v>132</v>
      </c>
      <c r="F5" s="594" t="s">
        <v>28</v>
      </c>
      <c r="G5" s="594" t="s">
        <v>14</v>
      </c>
      <c r="H5" s="579" t="s">
        <v>133</v>
      </c>
      <c r="I5" s="578" t="s">
        <v>28</v>
      </c>
      <c r="J5" s="594" t="s">
        <v>14</v>
      </c>
      <c r="K5" s="579" t="s">
        <v>133</v>
      </c>
      <c r="L5" s="578" t="s">
        <v>28</v>
      </c>
      <c r="M5" s="595" t="s">
        <v>14</v>
      </c>
    </row>
    <row r="6" spans="1:13" ht="14.4" customHeight="1" x14ac:dyDescent="0.3">
      <c r="A6" s="564" t="s">
        <v>497</v>
      </c>
      <c r="B6" s="565" t="s">
        <v>1850</v>
      </c>
      <c r="C6" s="565" t="s">
        <v>1395</v>
      </c>
      <c r="D6" s="565" t="s">
        <v>1396</v>
      </c>
      <c r="E6" s="565" t="s">
        <v>1397</v>
      </c>
      <c r="F6" s="116">
        <v>4</v>
      </c>
      <c r="G6" s="116">
        <v>387</v>
      </c>
      <c r="H6" s="570">
        <v>1</v>
      </c>
      <c r="I6" s="116"/>
      <c r="J6" s="116"/>
      <c r="K6" s="570">
        <v>0</v>
      </c>
      <c r="L6" s="116">
        <v>4</v>
      </c>
      <c r="M6" s="581">
        <v>387</v>
      </c>
    </row>
    <row r="7" spans="1:13" ht="14.4" customHeight="1" x14ac:dyDescent="0.3">
      <c r="A7" s="505" t="s">
        <v>497</v>
      </c>
      <c r="B7" s="506" t="s">
        <v>1850</v>
      </c>
      <c r="C7" s="506" t="s">
        <v>906</v>
      </c>
      <c r="D7" s="506" t="s">
        <v>638</v>
      </c>
      <c r="E7" s="506" t="s">
        <v>907</v>
      </c>
      <c r="F7" s="510"/>
      <c r="G7" s="510"/>
      <c r="H7" s="527">
        <v>0</v>
      </c>
      <c r="I7" s="510">
        <v>4</v>
      </c>
      <c r="J7" s="510">
        <v>230.4</v>
      </c>
      <c r="K7" s="527">
        <v>1</v>
      </c>
      <c r="L7" s="510">
        <v>4</v>
      </c>
      <c r="M7" s="511">
        <v>230.4</v>
      </c>
    </row>
    <row r="8" spans="1:13" ht="14.4" customHeight="1" x14ac:dyDescent="0.3">
      <c r="A8" s="505" t="s">
        <v>497</v>
      </c>
      <c r="B8" s="506" t="s">
        <v>1850</v>
      </c>
      <c r="C8" s="506" t="s">
        <v>637</v>
      </c>
      <c r="D8" s="506" t="s">
        <v>638</v>
      </c>
      <c r="E8" s="506" t="s">
        <v>639</v>
      </c>
      <c r="F8" s="510"/>
      <c r="G8" s="510"/>
      <c r="H8" s="527">
        <v>0</v>
      </c>
      <c r="I8" s="510">
        <v>4</v>
      </c>
      <c r="J8" s="510">
        <v>460.72</v>
      </c>
      <c r="K8" s="527">
        <v>1</v>
      </c>
      <c r="L8" s="510">
        <v>4</v>
      </c>
      <c r="M8" s="511">
        <v>460.72</v>
      </c>
    </row>
    <row r="9" spans="1:13" ht="14.4" customHeight="1" x14ac:dyDescent="0.3">
      <c r="A9" s="505" t="s">
        <v>497</v>
      </c>
      <c r="B9" s="506" t="s">
        <v>1850</v>
      </c>
      <c r="C9" s="506" t="s">
        <v>1398</v>
      </c>
      <c r="D9" s="506" t="s">
        <v>1399</v>
      </c>
      <c r="E9" s="506" t="s">
        <v>1400</v>
      </c>
      <c r="F9" s="510">
        <v>3</v>
      </c>
      <c r="G9" s="510">
        <v>345.54</v>
      </c>
      <c r="H9" s="527">
        <v>1</v>
      </c>
      <c r="I9" s="510"/>
      <c r="J9" s="510"/>
      <c r="K9" s="527">
        <v>0</v>
      </c>
      <c r="L9" s="510">
        <v>3</v>
      </c>
      <c r="M9" s="511">
        <v>345.54</v>
      </c>
    </row>
    <row r="10" spans="1:13" ht="14.4" customHeight="1" x14ac:dyDescent="0.3">
      <c r="A10" s="505" t="s">
        <v>497</v>
      </c>
      <c r="B10" s="506" t="s">
        <v>1851</v>
      </c>
      <c r="C10" s="506" t="s">
        <v>1307</v>
      </c>
      <c r="D10" s="506" t="s">
        <v>1308</v>
      </c>
      <c r="E10" s="506" t="s">
        <v>1309</v>
      </c>
      <c r="F10" s="510"/>
      <c r="G10" s="510"/>
      <c r="H10" s="527">
        <v>0</v>
      </c>
      <c r="I10" s="510">
        <v>8</v>
      </c>
      <c r="J10" s="510">
        <v>516</v>
      </c>
      <c r="K10" s="527">
        <v>1</v>
      </c>
      <c r="L10" s="510">
        <v>8</v>
      </c>
      <c r="M10" s="511">
        <v>516</v>
      </c>
    </row>
    <row r="11" spans="1:13" ht="14.4" customHeight="1" x14ac:dyDescent="0.3">
      <c r="A11" s="505" t="s">
        <v>497</v>
      </c>
      <c r="B11" s="506" t="s">
        <v>1852</v>
      </c>
      <c r="C11" s="506" t="s">
        <v>1191</v>
      </c>
      <c r="D11" s="506" t="s">
        <v>784</v>
      </c>
      <c r="E11" s="506" t="s">
        <v>1192</v>
      </c>
      <c r="F11" s="510">
        <v>1</v>
      </c>
      <c r="G11" s="510">
        <v>207.32</v>
      </c>
      <c r="H11" s="527">
        <v>1</v>
      </c>
      <c r="I11" s="510"/>
      <c r="J11" s="510"/>
      <c r="K11" s="527">
        <v>0</v>
      </c>
      <c r="L11" s="510">
        <v>1</v>
      </c>
      <c r="M11" s="511">
        <v>207.32</v>
      </c>
    </row>
    <row r="12" spans="1:13" ht="14.4" customHeight="1" x14ac:dyDescent="0.3">
      <c r="A12" s="505" t="s">
        <v>497</v>
      </c>
      <c r="B12" s="506" t="s">
        <v>1853</v>
      </c>
      <c r="C12" s="506" t="s">
        <v>1345</v>
      </c>
      <c r="D12" s="506" t="s">
        <v>1344</v>
      </c>
      <c r="E12" s="506" t="s">
        <v>1346</v>
      </c>
      <c r="F12" s="510"/>
      <c r="G12" s="510"/>
      <c r="H12" s="527">
        <v>0</v>
      </c>
      <c r="I12" s="510">
        <v>1</v>
      </c>
      <c r="J12" s="510">
        <v>146.9</v>
      </c>
      <c r="K12" s="527">
        <v>1</v>
      </c>
      <c r="L12" s="510">
        <v>1</v>
      </c>
      <c r="M12" s="511">
        <v>146.9</v>
      </c>
    </row>
    <row r="13" spans="1:13" ht="14.4" customHeight="1" x14ac:dyDescent="0.3">
      <c r="A13" s="505" t="s">
        <v>497</v>
      </c>
      <c r="B13" s="506" t="s">
        <v>1853</v>
      </c>
      <c r="C13" s="506" t="s">
        <v>1343</v>
      </c>
      <c r="D13" s="506" t="s">
        <v>1344</v>
      </c>
      <c r="E13" s="506" t="s">
        <v>1342</v>
      </c>
      <c r="F13" s="510"/>
      <c r="G13" s="510"/>
      <c r="H13" s="527">
        <v>0</v>
      </c>
      <c r="I13" s="510">
        <v>9</v>
      </c>
      <c r="J13" s="510">
        <v>777.69</v>
      </c>
      <c r="K13" s="527">
        <v>1</v>
      </c>
      <c r="L13" s="510">
        <v>9</v>
      </c>
      <c r="M13" s="511">
        <v>777.69</v>
      </c>
    </row>
    <row r="14" spans="1:13" ht="14.4" customHeight="1" x14ac:dyDescent="0.3">
      <c r="A14" s="505" t="s">
        <v>497</v>
      </c>
      <c r="B14" s="506" t="s">
        <v>1853</v>
      </c>
      <c r="C14" s="506" t="s">
        <v>1337</v>
      </c>
      <c r="D14" s="506" t="s">
        <v>1338</v>
      </c>
      <c r="E14" s="506" t="s">
        <v>1339</v>
      </c>
      <c r="F14" s="510">
        <v>9</v>
      </c>
      <c r="G14" s="510">
        <v>252.81</v>
      </c>
      <c r="H14" s="527">
        <v>1</v>
      </c>
      <c r="I14" s="510"/>
      <c r="J14" s="510"/>
      <c r="K14" s="527">
        <v>0</v>
      </c>
      <c r="L14" s="510">
        <v>9</v>
      </c>
      <c r="M14" s="511">
        <v>252.81</v>
      </c>
    </row>
    <row r="15" spans="1:13" ht="14.4" customHeight="1" x14ac:dyDescent="0.3">
      <c r="A15" s="505" t="s">
        <v>497</v>
      </c>
      <c r="B15" s="506" t="s">
        <v>1853</v>
      </c>
      <c r="C15" s="506" t="s">
        <v>1349</v>
      </c>
      <c r="D15" s="506" t="s">
        <v>1344</v>
      </c>
      <c r="E15" s="506" t="s">
        <v>1350</v>
      </c>
      <c r="F15" s="510"/>
      <c r="G15" s="510"/>
      <c r="H15" s="527">
        <v>0</v>
      </c>
      <c r="I15" s="510">
        <v>1</v>
      </c>
      <c r="J15" s="510">
        <v>146.9</v>
      </c>
      <c r="K15" s="527">
        <v>1</v>
      </c>
      <c r="L15" s="510">
        <v>1</v>
      </c>
      <c r="M15" s="511">
        <v>146.9</v>
      </c>
    </row>
    <row r="16" spans="1:13" ht="14.4" customHeight="1" x14ac:dyDescent="0.3">
      <c r="A16" s="505" t="s">
        <v>497</v>
      </c>
      <c r="B16" s="506" t="s">
        <v>1854</v>
      </c>
      <c r="C16" s="506" t="s">
        <v>1207</v>
      </c>
      <c r="D16" s="506" t="s">
        <v>1206</v>
      </c>
      <c r="E16" s="506" t="s">
        <v>1208</v>
      </c>
      <c r="F16" s="510">
        <v>1</v>
      </c>
      <c r="G16" s="510">
        <v>83.28</v>
      </c>
      <c r="H16" s="527">
        <v>1</v>
      </c>
      <c r="I16" s="510"/>
      <c r="J16" s="510"/>
      <c r="K16" s="527">
        <v>0</v>
      </c>
      <c r="L16" s="510">
        <v>1</v>
      </c>
      <c r="M16" s="511">
        <v>83.28</v>
      </c>
    </row>
    <row r="17" spans="1:13" ht="14.4" customHeight="1" x14ac:dyDescent="0.3">
      <c r="A17" s="505" t="s">
        <v>497</v>
      </c>
      <c r="B17" s="506" t="s">
        <v>1855</v>
      </c>
      <c r="C17" s="506" t="s">
        <v>681</v>
      </c>
      <c r="D17" s="506" t="s">
        <v>682</v>
      </c>
      <c r="E17" s="506" t="s">
        <v>683</v>
      </c>
      <c r="F17" s="510"/>
      <c r="G17" s="510"/>
      <c r="H17" s="527">
        <v>0</v>
      </c>
      <c r="I17" s="510">
        <v>6</v>
      </c>
      <c r="J17" s="510">
        <v>1108.44</v>
      </c>
      <c r="K17" s="527">
        <v>1</v>
      </c>
      <c r="L17" s="510">
        <v>6</v>
      </c>
      <c r="M17" s="511">
        <v>1108.44</v>
      </c>
    </row>
    <row r="18" spans="1:13" ht="14.4" customHeight="1" x14ac:dyDescent="0.3">
      <c r="A18" s="505" t="s">
        <v>497</v>
      </c>
      <c r="B18" s="506" t="s">
        <v>1855</v>
      </c>
      <c r="C18" s="506" t="s">
        <v>1554</v>
      </c>
      <c r="D18" s="506" t="s">
        <v>1555</v>
      </c>
      <c r="E18" s="506" t="s">
        <v>1556</v>
      </c>
      <c r="F18" s="510"/>
      <c r="G18" s="510"/>
      <c r="H18" s="527">
        <v>0</v>
      </c>
      <c r="I18" s="510">
        <v>2</v>
      </c>
      <c r="J18" s="510">
        <v>241.22</v>
      </c>
      <c r="K18" s="527">
        <v>1</v>
      </c>
      <c r="L18" s="510">
        <v>2</v>
      </c>
      <c r="M18" s="511">
        <v>241.22</v>
      </c>
    </row>
    <row r="19" spans="1:13" ht="14.4" customHeight="1" x14ac:dyDescent="0.3">
      <c r="A19" s="505" t="s">
        <v>497</v>
      </c>
      <c r="B19" s="506" t="s">
        <v>1856</v>
      </c>
      <c r="C19" s="506" t="s">
        <v>1379</v>
      </c>
      <c r="D19" s="506" t="s">
        <v>630</v>
      </c>
      <c r="E19" s="506" t="s">
        <v>1380</v>
      </c>
      <c r="F19" s="510"/>
      <c r="G19" s="510"/>
      <c r="H19" s="527">
        <v>0</v>
      </c>
      <c r="I19" s="510">
        <v>1</v>
      </c>
      <c r="J19" s="510">
        <v>1154.68</v>
      </c>
      <c r="K19" s="527">
        <v>1</v>
      </c>
      <c r="L19" s="510">
        <v>1</v>
      </c>
      <c r="M19" s="511">
        <v>1154.68</v>
      </c>
    </row>
    <row r="20" spans="1:13" ht="14.4" customHeight="1" x14ac:dyDescent="0.3">
      <c r="A20" s="505" t="s">
        <v>497</v>
      </c>
      <c r="B20" s="506" t="s">
        <v>1856</v>
      </c>
      <c r="C20" s="506" t="s">
        <v>1381</v>
      </c>
      <c r="D20" s="506" t="s">
        <v>630</v>
      </c>
      <c r="E20" s="506" t="s">
        <v>1382</v>
      </c>
      <c r="F20" s="510"/>
      <c r="G20" s="510"/>
      <c r="H20" s="527">
        <v>0</v>
      </c>
      <c r="I20" s="510">
        <v>1</v>
      </c>
      <c r="J20" s="510">
        <v>923.74</v>
      </c>
      <c r="K20" s="527">
        <v>1</v>
      </c>
      <c r="L20" s="510">
        <v>1</v>
      </c>
      <c r="M20" s="511">
        <v>923.74</v>
      </c>
    </row>
    <row r="21" spans="1:13" ht="14.4" customHeight="1" x14ac:dyDescent="0.3">
      <c r="A21" s="505" t="s">
        <v>497</v>
      </c>
      <c r="B21" s="506" t="s">
        <v>1857</v>
      </c>
      <c r="C21" s="506" t="s">
        <v>1048</v>
      </c>
      <c r="D21" s="506" t="s">
        <v>1049</v>
      </c>
      <c r="E21" s="506" t="s">
        <v>1050</v>
      </c>
      <c r="F21" s="510">
        <v>8</v>
      </c>
      <c r="G21" s="510">
        <v>2402.64</v>
      </c>
      <c r="H21" s="527">
        <v>1</v>
      </c>
      <c r="I21" s="510"/>
      <c r="J21" s="510"/>
      <c r="K21" s="527">
        <v>0</v>
      </c>
      <c r="L21" s="510">
        <v>8</v>
      </c>
      <c r="M21" s="511">
        <v>2402.64</v>
      </c>
    </row>
    <row r="22" spans="1:13" ht="14.4" customHeight="1" x14ac:dyDescent="0.3">
      <c r="A22" s="505" t="s">
        <v>497</v>
      </c>
      <c r="B22" s="506" t="s">
        <v>1857</v>
      </c>
      <c r="C22" s="506" t="s">
        <v>1269</v>
      </c>
      <c r="D22" s="506" t="s">
        <v>1049</v>
      </c>
      <c r="E22" s="506" t="s">
        <v>1050</v>
      </c>
      <c r="F22" s="510">
        <v>1</v>
      </c>
      <c r="G22" s="510">
        <v>300.33</v>
      </c>
      <c r="H22" s="527">
        <v>1</v>
      </c>
      <c r="I22" s="510"/>
      <c r="J22" s="510"/>
      <c r="K22" s="527">
        <v>0</v>
      </c>
      <c r="L22" s="510">
        <v>1</v>
      </c>
      <c r="M22" s="511">
        <v>300.33</v>
      </c>
    </row>
    <row r="23" spans="1:13" ht="14.4" customHeight="1" x14ac:dyDescent="0.3">
      <c r="A23" s="505" t="s">
        <v>497</v>
      </c>
      <c r="B23" s="506" t="s">
        <v>1857</v>
      </c>
      <c r="C23" s="506" t="s">
        <v>1270</v>
      </c>
      <c r="D23" s="506" t="s">
        <v>842</v>
      </c>
      <c r="E23" s="506" t="s">
        <v>1271</v>
      </c>
      <c r="F23" s="510"/>
      <c r="G23" s="510"/>
      <c r="H23" s="527">
        <v>0</v>
      </c>
      <c r="I23" s="510">
        <v>5</v>
      </c>
      <c r="J23" s="510">
        <v>934.35</v>
      </c>
      <c r="K23" s="527">
        <v>1</v>
      </c>
      <c r="L23" s="510">
        <v>5</v>
      </c>
      <c r="M23" s="511">
        <v>934.35</v>
      </c>
    </row>
    <row r="24" spans="1:13" ht="14.4" customHeight="1" x14ac:dyDescent="0.3">
      <c r="A24" s="505" t="s">
        <v>497</v>
      </c>
      <c r="B24" s="506" t="s">
        <v>1858</v>
      </c>
      <c r="C24" s="506" t="s">
        <v>652</v>
      </c>
      <c r="D24" s="506" t="s">
        <v>653</v>
      </c>
      <c r="E24" s="506" t="s">
        <v>654</v>
      </c>
      <c r="F24" s="510">
        <v>9</v>
      </c>
      <c r="G24" s="510">
        <v>2881.89</v>
      </c>
      <c r="H24" s="527">
        <v>1</v>
      </c>
      <c r="I24" s="510"/>
      <c r="J24" s="510"/>
      <c r="K24" s="527">
        <v>0</v>
      </c>
      <c r="L24" s="510">
        <v>9</v>
      </c>
      <c r="M24" s="511">
        <v>2881.89</v>
      </c>
    </row>
    <row r="25" spans="1:13" ht="14.4" customHeight="1" x14ac:dyDescent="0.3">
      <c r="A25" s="505" t="s">
        <v>497</v>
      </c>
      <c r="B25" s="506" t="s">
        <v>1858</v>
      </c>
      <c r="C25" s="506" t="s">
        <v>1436</v>
      </c>
      <c r="D25" s="506" t="s">
        <v>1437</v>
      </c>
      <c r="E25" s="506" t="s">
        <v>654</v>
      </c>
      <c r="F25" s="510">
        <v>6</v>
      </c>
      <c r="G25" s="510">
        <v>1921.2599999999998</v>
      </c>
      <c r="H25" s="527">
        <v>1</v>
      </c>
      <c r="I25" s="510"/>
      <c r="J25" s="510"/>
      <c r="K25" s="527">
        <v>0</v>
      </c>
      <c r="L25" s="510">
        <v>6</v>
      </c>
      <c r="M25" s="511">
        <v>1921.2599999999998</v>
      </c>
    </row>
    <row r="26" spans="1:13" ht="14.4" customHeight="1" x14ac:dyDescent="0.3">
      <c r="A26" s="505" t="s">
        <v>497</v>
      </c>
      <c r="B26" s="506" t="s">
        <v>1858</v>
      </c>
      <c r="C26" s="506" t="s">
        <v>1441</v>
      </c>
      <c r="D26" s="506" t="s">
        <v>653</v>
      </c>
      <c r="E26" s="506" t="s">
        <v>1442</v>
      </c>
      <c r="F26" s="510">
        <v>8</v>
      </c>
      <c r="G26" s="510">
        <v>2561.6799999999998</v>
      </c>
      <c r="H26" s="527">
        <v>1</v>
      </c>
      <c r="I26" s="510"/>
      <c r="J26" s="510"/>
      <c r="K26" s="527">
        <v>0</v>
      </c>
      <c r="L26" s="510">
        <v>8</v>
      </c>
      <c r="M26" s="511">
        <v>2561.6799999999998</v>
      </c>
    </row>
    <row r="27" spans="1:13" ht="14.4" customHeight="1" x14ac:dyDescent="0.3">
      <c r="A27" s="505" t="s">
        <v>497</v>
      </c>
      <c r="B27" s="506" t="s">
        <v>1858</v>
      </c>
      <c r="C27" s="506" t="s">
        <v>1438</v>
      </c>
      <c r="D27" s="506" t="s">
        <v>653</v>
      </c>
      <c r="E27" s="506" t="s">
        <v>1439</v>
      </c>
      <c r="F27" s="510">
        <v>4</v>
      </c>
      <c r="G27" s="510">
        <v>640.4</v>
      </c>
      <c r="H27" s="527">
        <v>1</v>
      </c>
      <c r="I27" s="510"/>
      <c r="J27" s="510"/>
      <c r="K27" s="527">
        <v>0</v>
      </c>
      <c r="L27" s="510">
        <v>4</v>
      </c>
      <c r="M27" s="511">
        <v>640.4</v>
      </c>
    </row>
    <row r="28" spans="1:13" ht="14.4" customHeight="1" x14ac:dyDescent="0.3">
      <c r="A28" s="505" t="s">
        <v>497</v>
      </c>
      <c r="B28" s="506" t="s">
        <v>1858</v>
      </c>
      <c r="C28" s="506" t="s">
        <v>912</v>
      </c>
      <c r="D28" s="506" t="s">
        <v>913</v>
      </c>
      <c r="E28" s="506" t="s">
        <v>654</v>
      </c>
      <c r="F28" s="510"/>
      <c r="G28" s="510"/>
      <c r="H28" s="527">
        <v>0</v>
      </c>
      <c r="I28" s="510">
        <v>14</v>
      </c>
      <c r="J28" s="510">
        <v>4482.9399999999996</v>
      </c>
      <c r="K28" s="527">
        <v>1</v>
      </c>
      <c r="L28" s="510">
        <v>14</v>
      </c>
      <c r="M28" s="511">
        <v>4482.9399999999996</v>
      </c>
    </row>
    <row r="29" spans="1:13" ht="14.4" customHeight="1" x14ac:dyDescent="0.3">
      <c r="A29" s="505" t="s">
        <v>497</v>
      </c>
      <c r="B29" s="506" t="s">
        <v>1858</v>
      </c>
      <c r="C29" s="506" t="s">
        <v>1440</v>
      </c>
      <c r="D29" s="506" t="s">
        <v>913</v>
      </c>
      <c r="E29" s="506" t="s">
        <v>1439</v>
      </c>
      <c r="F29" s="510"/>
      <c r="G29" s="510"/>
      <c r="H29" s="527">
        <v>0</v>
      </c>
      <c r="I29" s="510">
        <v>1</v>
      </c>
      <c r="J29" s="510">
        <v>160.1</v>
      </c>
      <c r="K29" s="527">
        <v>1</v>
      </c>
      <c r="L29" s="510">
        <v>1</v>
      </c>
      <c r="M29" s="511">
        <v>160.1</v>
      </c>
    </row>
    <row r="30" spans="1:13" ht="14.4" customHeight="1" x14ac:dyDescent="0.3">
      <c r="A30" s="505" t="s">
        <v>497</v>
      </c>
      <c r="B30" s="506" t="s">
        <v>1858</v>
      </c>
      <c r="C30" s="506" t="s">
        <v>1443</v>
      </c>
      <c r="D30" s="506" t="s">
        <v>1437</v>
      </c>
      <c r="E30" s="506" t="s">
        <v>1439</v>
      </c>
      <c r="F30" s="510">
        <v>6</v>
      </c>
      <c r="G30" s="510">
        <v>960.59999999999991</v>
      </c>
      <c r="H30" s="527">
        <v>1</v>
      </c>
      <c r="I30" s="510"/>
      <c r="J30" s="510"/>
      <c r="K30" s="527">
        <v>0</v>
      </c>
      <c r="L30" s="510">
        <v>6</v>
      </c>
      <c r="M30" s="511">
        <v>960.59999999999991</v>
      </c>
    </row>
    <row r="31" spans="1:13" ht="14.4" customHeight="1" x14ac:dyDescent="0.3">
      <c r="A31" s="505" t="s">
        <v>497</v>
      </c>
      <c r="B31" s="506" t="s">
        <v>1859</v>
      </c>
      <c r="C31" s="506" t="s">
        <v>1096</v>
      </c>
      <c r="D31" s="506" t="s">
        <v>1097</v>
      </c>
      <c r="E31" s="506" t="s">
        <v>1098</v>
      </c>
      <c r="F31" s="510"/>
      <c r="G31" s="510"/>
      <c r="H31" s="527">
        <v>0</v>
      </c>
      <c r="I31" s="510">
        <v>16</v>
      </c>
      <c r="J31" s="510">
        <v>1280.1600000000001</v>
      </c>
      <c r="K31" s="527">
        <v>1</v>
      </c>
      <c r="L31" s="510">
        <v>16</v>
      </c>
      <c r="M31" s="511">
        <v>1280.1600000000001</v>
      </c>
    </row>
    <row r="32" spans="1:13" ht="14.4" customHeight="1" x14ac:dyDescent="0.3">
      <c r="A32" s="505" t="s">
        <v>497</v>
      </c>
      <c r="B32" s="506" t="s">
        <v>1859</v>
      </c>
      <c r="C32" s="506" t="s">
        <v>1099</v>
      </c>
      <c r="D32" s="506" t="s">
        <v>1097</v>
      </c>
      <c r="E32" s="506" t="s">
        <v>1100</v>
      </c>
      <c r="F32" s="510"/>
      <c r="G32" s="510"/>
      <c r="H32" s="527">
        <v>0</v>
      </c>
      <c r="I32" s="510">
        <v>3</v>
      </c>
      <c r="J32" s="510">
        <v>480.09000000000003</v>
      </c>
      <c r="K32" s="527">
        <v>1</v>
      </c>
      <c r="L32" s="510">
        <v>3</v>
      </c>
      <c r="M32" s="511">
        <v>480.09000000000003</v>
      </c>
    </row>
    <row r="33" spans="1:13" ht="14.4" customHeight="1" x14ac:dyDescent="0.3">
      <c r="A33" s="505" t="s">
        <v>497</v>
      </c>
      <c r="B33" s="506" t="s">
        <v>1859</v>
      </c>
      <c r="C33" s="506" t="s">
        <v>1101</v>
      </c>
      <c r="D33" s="506" t="s">
        <v>1102</v>
      </c>
      <c r="E33" s="506" t="s">
        <v>1098</v>
      </c>
      <c r="F33" s="510">
        <v>3</v>
      </c>
      <c r="G33" s="510">
        <v>240.03000000000003</v>
      </c>
      <c r="H33" s="527">
        <v>1</v>
      </c>
      <c r="I33" s="510"/>
      <c r="J33" s="510"/>
      <c r="K33" s="527">
        <v>0</v>
      </c>
      <c r="L33" s="510">
        <v>3</v>
      </c>
      <c r="M33" s="511">
        <v>240.03000000000003</v>
      </c>
    </row>
    <row r="34" spans="1:13" ht="14.4" customHeight="1" x14ac:dyDescent="0.3">
      <c r="A34" s="505" t="s">
        <v>497</v>
      </c>
      <c r="B34" s="506" t="s">
        <v>1860</v>
      </c>
      <c r="C34" s="506" t="s">
        <v>981</v>
      </c>
      <c r="D34" s="506" t="s">
        <v>982</v>
      </c>
      <c r="E34" s="506" t="s">
        <v>983</v>
      </c>
      <c r="F34" s="510"/>
      <c r="G34" s="510"/>
      <c r="H34" s="527">
        <v>0</v>
      </c>
      <c r="I34" s="510">
        <v>5</v>
      </c>
      <c r="J34" s="510">
        <v>656.59999999999991</v>
      </c>
      <c r="K34" s="527">
        <v>1</v>
      </c>
      <c r="L34" s="510">
        <v>5</v>
      </c>
      <c r="M34" s="511">
        <v>656.59999999999991</v>
      </c>
    </row>
    <row r="35" spans="1:13" ht="14.4" customHeight="1" x14ac:dyDescent="0.3">
      <c r="A35" s="505" t="s">
        <v>497</v>
      </c>
      <c r="B35" s="506" t="s">
        <v>1860</v>
      </c>
      <c r="C35" s="506" t="s">
        <v>978</v>
      </c>
      <c r="D35" s="506" t="s">
        <v>979</v>
      </c>
      <c r="E35" s="506" t="s">
        <v>980</v>
      </c>
      <c r="F35" s="510">
        <v>17</v>
      </c>
      <c r="G35" s="510">
        <v>2232.44</v>
      </c>
      <c r="H35" s="527">
        <v>1</v>
      </c>
      <c r="I35" s="510"/>
      <c r="J35" s="510"/>
      <c r="K35" s="527">
        <v>0</v>
      </c>
      <c r="L35" s="510">
        <v>17</v>
      </c>
      <c r="M35" s="511">
        <v>2232.44</v>
      </c>
    </row>
    <row r="36" spans="1:13" ht="14.4" customHeight="1" x14ac:dyDescent="0.3">
      <c r="A36" s="505" t="s">
        <v>497</v>
      </c>
      <c r="B36" s="506" t="s">
        <v>1860</v>
      </c>
      <c r="C36" s="506" t="s">
        <v>1243</v>
      </c>
      <c r="D36" s="506" t="s">
        <v>1861</v>
      </c>
      <c r="E36" s="506" t="s">
        <v>1862</v>
      </c>
      <c r="F36" s="510">
        <v>4</v>
      </c>
      <c r="G36" s="510">
        <v>0</v>
      </c>
      <c r="H36" s="527"/>
      <c r="I36" s="510"/>
      <c r="J36" s="510"/>
      <c r="K36" s="527"/>
      <c r="L36" s="510">
        <v>4</v>
      </c>
      <c r="M36" s="511">
        <v>0</v>
      </c>
    </row>
    <row r="37" spans="1:13" ht="14.4" customHeight="1" x14ac:dyDescent="0.3">
      <c r="A37" s="505" t="s">
        <v>497</v>
      </c>
      <c r="B37" s="506" t="s">
        <v>1863</v>
      </c>
      <c r="C37" s="506" t="s">
        <v>1373</v>
      </c>
      <c r="D37" s="506" t="s">
        <v>883</v>
      </c>
      <c r="E37" s="506" t="s">
        <v>1374</v>
      </c>
      <c r="F37" s="510"/>
      <c r="G37" s="510"/>
      <c r="H37" s="527">
        <v>0</v>
      </c>
      <c r="I37" s="510">
        <v>1</v>
      </c>
      <c r="J37" s="510">
        <v>468.63</v>
      </c>
      <c r="K37" s="527">
        <v>1</v>
      </c>
      <c r="L37" s="510">
        <v>1</v>
      </c>
      <c r="M37" s="511">
        <v>468.63</v>
      </c>
    </row>
    <row r="38" spans="1:13" ht="14.4" customHeight="1" x14ac:dyDescent="0.3">
      <c r="A38" s="505" t="s">
        <v>497</v>
      </c>
      <c r="B38" s="506" t="s">
        <v>1864</v>
      </c>
      <c r="C38" s="506" t="s">
        <v>1175</v>
      </c>
      <c r="D38" s="506" t="s">
        <v>776</v>
      </c>
      <c r="E38" s="506" t="s">
        <v>642</v>
      </c>
      <c r="F38" s="510"/>
      <c r="G38" s="510"/>
      <c r="H38" s="527">
        <v>0</v>
      </c>
      <c r="I38" s="510">
        <v>6</v>
      </c>
      <c r="J38" s="510">
        <v>1801.8600000000001</v>
      </c>
      <c r="K38" s="527">
        <v>1</v>
      </c>
      <c r="L38" s="510">
        <v>6</v>
      </c>
      <c r="M38" s="511">
        <v>1801.8600000000001</v>
      </c>
    </row>
    <row r="39" spans="1:13" ht="14.4" customHeight="1" x14ac:dyDescent="0.3">
      <c r="A39" s="505" t="s">
        <v>497</v>
      </c>
      <c r="B39" s="506" t="s">
        <v>1864</v>
      </c>
      <c r="C39" s="506" t="s">
        <v>775</v>
      </c>
      <c r="D39" s="506" t="s">
        <v>776</v>
      </c>
      <c r="E39" s="506" t="s">
        <v>777</v>
      </c>
      <c r="F39" s="510"/>
      <c r="G39" s="510"/>
      <c r="H39" s="527">
        <v>0</v>
      </c>
      <c r="I39" s="510">
        <v>9</v>
      </c>
      <c r="J39" s="510">
        <v>450.44999999999993</v>
      </c>
      <c r="K39" s="527">
        <v>1</v>
      </c>
      <c r="L39" s="510">
        <v>9</v>
      </c>
      <c r="M39" s="511">
        <v>450.44999999999993</v>
      </c>
    </row>
    <row r="40" spans="1:13" ht="14.4" customHeight="1" x14ac:dyDescent="0.3">
      <c r="A40" s="505" t="s">
        <v>497</v>
      </c>
      <c r="B40" s="506" t="s">
        <v>1864</v>
      </c>
      <c r="C40" s="506" t="s">
        <v>1176</v>
      </c>
      <c r="D40" s="506" t="s">
        <v>776</v>
      </c>
      <c r="E40" s="506" t="s">
        <v>1177</v>
      </c>
      <c r="F40" s="510">
        <v>2</v>
      </c>
      <c r="G40" s="510">
        <v>200.2</v>
      </c>
      <c r="H40" s="527">
        <v>1</v>
      </c>
      <c r="I40" s="510"/>
      <c r="J40" s="510"/>
      <c r="K40" s="527">
        <v>0</v>
      </c>
      <c r="L40" s="510">
        <v>2</v>
      </c>
      <c r="M40" s="511">
        <v>200.2</v>
      </c>
    </row>
    <row r="41" spans="1:13" ht="14.4" customHeight="1" x14ac:dyDescent="0.3">
      <c r="A41" s="505" t="s">
        <v>497</v>
      </c>
      <c r="B41" s="506" t="s">
        <v>1865</v>
      </c>
      <c r="C41" s="506" t="s">
        <v>799</v>
      </c>
      <c r="D41" s="506" t="s">
        <v>800</v>
      </c>
      <c r="E41" s="506" t="s">
        <v>801</v>
      </c>
      <c r="F41" s="510"/>
      <c r="G41" s="510"/>
      <c r="H41" s="527">
        <v>0</v>
      </c>
      <c r="I41" s="510">
        <v>5</v>
      </c>
      <c r="J41" s="510">
        <v>212.54999999999998</v>
      </c>
      <c r="K41" s="527">
        <v>1</v>
      </c>
      <c r="L41" s="510">
        <v>5</v>
      </c>
      <c r="M41" s="511">
        <v>212.54999999999998</v>
      </c>
    </row>
    <row r="42" spans="1:13" ht="14.4" customHeight="1" x14ac:dyDescent="0.3">
      <c r="A42" s="505" t="s">
        <v>497</v>
      </c>
      <c r="B42" s="506" t="s">
        <v>1865</v>
      </c>
      <c r="C42" s="506" t="s">
        <v>802</v>
      </c>
      <c r="D42" s="506" t="s">
        <v>800</v>
      </c>
      <c r="E42" s="506" t="s">
        <v>803</v>
      </c>
      <c r="F42" s="510"/>
      <c r="G42" s="510"/>
      <c r="H42" s="527">
        <v>0</v>
      </c>
      <c r="I42" s="510">
        <v>1</v>
      </c>
      <c r="J42" s="510">
        <v>85.02</v>
      </c>
      <c r="K42" s="527">
        <v>1</v>
      </c>
      <c r="L42" s="510">
        <v>1</v>
      </c>
      <c r="M42" s="511">
        <v>85.02</v>
      </c>
    </row>
    <row r="43" spans="1:13" ht="14.4" customHeight="1" x14ac:dyDescent="0.3">
      <c r="A43" s="505" t="s">
        <v>497</v>
      </c>
      <c r="B43" s="506" t="s">
        <v>1865</v>
      </c>
      <c r="C43" s="506" t="s">
        <v>804</v>
      </c>
      <c r="D43" s="506" t="s">
        <v>805</v>
      </c>
      <c r="E43" s="506" t="s">
        <v>801</v>
      </c>
      <c r="F43" s="510">
        <v>13</v>
      </c>
      <c r="G43" s="510">
        <v>552.63</v>
      </c>
      <c r="H43" s="527">
        <v>1</v>
      </c>
      <c r="I43" s="510"/>
      <c r="J43" s="510"/>
      <c r="K43" s="527">
        <v>0</v>
      </c>
      <c r="L43" s="510">
        <v>13</v>
      </c>
      <c r="M43" s="511">
        <v>552.63</v>
      </c>
    </row>
    <row r="44" spans="1:13" ht="14.4" customHeight="1" x14ac:dyDescent="0.3">
      <c r="A44" s="505" t="s">
        <v>497</v>
      </c>
      <c r="B44" s="506" t="s">
        <v>1866</v>
      </c>
      <c r="C44" s="506" t="s">
        <v>1356</v>
      </c>
      <c r="D44" s="506" t="s">
        <v>1357</v>
      </c>
      <c r="E44" s="506" t="s">
        <v>1358</v>
      </c>
      <c r="F44" s="510">
        <v>2</v>
      </c>
      <c r="G44" s="510">
        <v>165.26</v>
      </c>
      <c r="H44" s="527">
        <v>1</v>
      </c>
      <c r="I44" s="510"/>
      <c r="J44" s="510"/>
      <c r="K44" s="527">
        <v>0</v>
      </c>
      <c r="L44" s="510">
        <v>2</v>
      </c>
      <c r="M44" s="511">
        <v>165.26</v>
      </c>
    </row>
    <row r="45" spans="1:13" ht="14.4" customHeight="1" x14ac:dyDescent="0.3">
      <c r="A45" s="505" t="s">
        <v>497</v>
      </c>
      <c r="B45" s="506" t="s">
        <v>1866</v>
      </c>
      <c r="C45" s="506" t="s">
        <v>623</v>
      </c>
      <c r="D45" s="506" t="s">
        <v>624</v>
      </c>
      <c r="E45" s="506" t="s">
        <v>625</v>
      </c>
      <c r="F45" s="510"/>
      <c r="G45" s="510"/>
      <c r="H45" s="527">
        <v>0</v>
      </c>
      <c r="I45" s="510">
        <v>1</v>
      </c>
      <c r="J45" s="510">
        <v>38.04</v>
      </c>
      <c r="K45" s="527">
        <v>1</v>
      </c>
      <c r="L45" s="510">
        <v>1</v>
      </c>
      <c r="M45" s="511">
        <v>38.04</v>
      </c>
    </row>
    <row r="46" spans="1:13" ht="14.4" customHeight="1" x14ac:dyDescent="0.3">
      <c r="A46" s="505" t="s">
        <v>497</v>
      </c>
      <c r="B46" s="506" t="s">
        <v>1866</v>
      </c>
      <c r="C46" s="506" t="s">
        <v>1359</v>
      </c>
      <c r="D46" s="506" t="s">
        <v>624</v>
      </c>
      <c r="E46" s="506" t="s">
        <v>1360</v>
      </c>
      <c r="F46" s="510"/>
      <c r="G46" s="510"/>
      <c r="H46" s="527">
        <v>0</v>
      </c>
      <c r="I46" s="510">
        <v>9</v>
      </c>
      <c r="J46" s="510">
        <v>95.85</v>
      </c>
      <c r="K46" s="527">
        <v>1</v>
      </c>
      <c r="L46" s="510">
        <v>9</v>
      </c>
      <c r="M46" s="511">
        <v>95.85</v>
      </c>
    </row>
    <row r="47" spans="1:13" ht="14.4" customHeight="1" x14ac:dyDescent="0.3">
      <c r="A47" s="505" t="s">
        <v>497</v>
      </c>
      <c r="B47" s="506" t="s">
        <v>1866</v>
      </c>
      <c r="C47" s="506" t="s">
        <v>1361</v>
      </c>
      <c r="D47" s="506" t="s">
        <v>624</v>
      </c>
      <c r="E47" s="506" t="s">
        <v>635</v>
      </c>
      <c r="F47" s="510"/>
      <c r="G47" s="510"/>
      <c r="H47" s="527">
        <v>0</v>
      </c>
      <c r="I47" s="510">
        <v>2</v>
      </c>
      <c r="J47" s="510">
        <v>234.06</v>
      </c>
      <c r="K47" s="527">
        <v>1</v>
      </c>
      <c r="L47" s="510">
        <v>2</v>
      </c>
      <c r="M47" s="511">
        <v>234.06</v>
      </c>
    </row>
    <row r="48" spans="1:13" ht="14.4" customHeight="1" x14ac:dyDescent="0.3">
      <c r="A48" s="505" t="s">
        <v>497</v>
      </c>
      <c r="B48" s="506" t="s">
        <v>1866</v>
      </c>
      <c r="C48" s="506" t="s">
        <v>626</v>
      </c>
      <c r="D48" s="506" t="s">
        <v>624</v>
      </c>
      <c r="E48" s="506" t="s">
        <v>627</v>
      </c>
      <c r="F48" s="510"/>
      <c r="G48" s="510"/>
      <c r="H48" s="527">
        <v>0</v>
      </c>
      <c r="I48" s="510">
        <v>4</v>
      </c>
      <c r="J48" s="510">
        <v>70.239999999999995</v>
      </c>
      <c r="K48" s="527">
        <v>1</v>
      </c>
      <c r="L48" s="510">
        <v>4</v>
      </c>
      <c r="M48" s="511">
        <v>70.239999999999995</v>
      </c>
    </row>
    <row r="49" spans="1:13" ht="14.4" customHeight="1" x14ac:dyDescent="0.3">
      <c r="A49" s="505" t="s">
        <v>497</v>
      </c>
      <c r="B49" s="506" t="s">
        <v>1866</v>
      </c>
      <c r="C49" s="506" t="s">
        <v>1362</v>
      </c>
      <c r="D49" s="506" t="s">
        <v>624</v>
      </c>
      <c r="E49" s="506" t="s">
        <v>1363</v>
      </c>
      <c r="F49" s="510"/>
      <c r="G49" s="510"/>
      <c r="H49" s="527">
        <v>0</v>
      </c>
      <c r="I49" s="510">
        <v>3</v>
      </c>
      <c r="J49" s="510">
        <v>175.56</v>
      </c>
      <c r="K49" s="527">
        <v>1</v>
      </c>
      <c r="L49" s="510">
        <v>3</v>
      </c>
      <c r="M49" s="511">
        <v>175.56</v>
      </c>
    </row>
    <row r="50" spans="1:13" ht="14.4" customHeight="1" x14ac:dyDescent="0.3">
      <c r="A50" s="505" t="s">
        <v>497</v>
      </c>
      <c r="B50" s="506" t="s">
        <v>1866</v>
      </c>
      <c r="C50" s="506" t="s">
        <v>1364</v>
      </c>
      <c r="D50" s="506" t="s">
        <v>624</v>
      </c>
      <c r="E50" s="506" t="s">
        <v>876</v>
      </c>
      <c r="F50" s="510"/>
      <c r="G50" s="510"/>
      <c r="H50" s="527">
        <v>0</v>
      </c>
      <c r="I50" s="510">
        <v>4</v>
      </c>
      <c r="J50" s="510">
        <v>280.92</v>
      </c>
      <c r="K50" s="527">
        <v>1</v>
      </c>
      <c r="L50" s="510">
        <v>4</v>
      </c>
      <c r="M50" s="511">
        <v>280.92</v>
      </c>
    </row>
    <row r="51" spans="1:13" ht="14.4" customHeight="1" x14ac:dyDescent="0.3">
      <c r="A51" s="505" t="s">
        <v>497</v>
      </c>
      <c r="B51" s="506" t="s">
        <v>1867</v>
      </c>
      <c r="C51" s="506" t="s">
        <v>1128</v>
      </c>
      <c r="D51" s="506" t="s">
        <v>1129</v>
      </c>
      <c r="E51" s="506" t="s">
        <v>574</v>
      </c>
      <c r="F51" s="510">
        <v>3</v>
      </c>
      <c r="G51" s="510">
        <v>702.21</v>
      </c>
      <c r="H51" s="527">
        <v>1</v>
      </c>
      <c r="I51" s="510"/>
      <c r="J51" s="510"/>
      <c r="K51" s="527">
        <v>0</v>
      </c>
      <c r="L51" s="510">
        <v>3</v>
      </c>
      <c r="M51" s="511">
        <v>702.21</v>
      </c>
    </row>
    <row r="52" spans="1:13" ht="14.4" customHeight="1" x14ac:dyDescent="0.3">
      <c r="A52" s="505" t="s">
        <v>497</v>
      </c>
      <c r="B52" s="506" t="s">
        <v>1867</v>
      </c>
      <c r="C52" s="506" t="s">
        <v>1130</v>
      </c>
      <c r="D52" s="506" t="s">
        <v>728</v>
      </c>
      <c r="E52" s="506" t="s">
        <v>574</v>
      </c>
      <c r="F52" s="510">
        <v>4</v>
      </c>
      <c r="G52" s="510">
        <v>936.28</v>
      </c>
      <c r="H52" s="527">
        <v>1</v>
      </c>
      <c r="I52" s="510"/>
      <c r="J52" s="510"/>
      <c r="K52" s="527">
        <v>0</v>
      </c>
      <c r="L52" s="510">
        <v>4</v>
      </c>
      <c r="M52" s="511">
        <v>936.28</v>
      </c>
    </row>
    <row r="53" spans="1:13" ht="14.4" customHeight="1" x14ac:dyDescent="0.3">
      <c r="A53" s="505" t="s">
        <v>497</v>
      </c>
      <c r="B53" s="506" t="s">
        <v>1867</v>
      </c>
      <c r="C53" s="506" t="s">
        <v>722</v>
      </c>
      <c r="D53" s="506" t="s">
        <v>723</v>
      </c>
      <c r="E53" s="506" t="s">
        <v>724</v>
      </c>
      <c r="F53" s="510"/>
      <c r="G53" s="510"/>
      <c r="H53" s="527">
        <v>0</v>
      </c>
      <c r="I53" s="510">
        <v>2</v>
      </c>
      <c r="J53" s="510">
        <v>131.08000000000001</v>
      </c>
      <c r="K53" s="527">
        <v>1</v>
      </c>
      <c r="L53" s="510">
        <v>2</v>
      </c>
      <c r="M53" s="511">
        <v>131.08000000000001</v>
      </c>
    </row>
    <row r="54" spans="1:13" ht="14.4" customHeight="1" x14ac:dyDescent="0.3">
      <c r="A54" s="505" t="s">
        <v>497</v>
      </c>
      <c r="B54" s="506" t="s">
        <v>1867</v>
      </c>
      <c r="C54" s="506" t="s">
        <v>725</v>
      </c>
      <c r="D54" s="506" t="s">
        <v>723</v>
      </c>
      <c r="E54" s="506" t="s">
        <v>726</v>
      </c>
      <c r="F54" s="510"/>
      <c r="G54" s="510"/>
      <c r="H54" s="527">
        <v>0</v>
      </c>
      <c r="I54" s="510">
        <v>1</v>
      </c>
      <c r="J54" s="510">
        <v>229.38</v>
      </c>
      <c r="K54" s="527">
        <v>1</v>
      </c>
      <c r="L54" s="510">
        <v>1</v>
      </c>
      <c r="M54" s="511">
        <v>229.38</v>
      </c>
    </row>
    <row r="55" spans="1:13" ht="14.4" customHeight="1" x14ac:dyDescent="0.3">
      <c r="A55" s="505" t="s">
        <v>497</v>
      </c>
      <c r="B55" s="506" t="s">
        <v>1868</v>
      </c>
      <c r="C55" s="506" t="s">
        <v>580</v>
      </c>
      <c r="D55" s="506" t="s">
        <v>581</v>
      </c>
      <c r="E55" s="506" t="s">
        <v>532</v>
      </c>
      <c r="F55" s="510"/>
      <c r="G55" s="510"/>
      <c r="H55" s="527">
        <v>0</v>
      </c>
      <c r="I55" s="510">
        <v>2</v>
      </c>
      <c r="J55" s="510">
        <v>70.22</v>
      </c>
      <c r="K55" s="527">
        <v>1</v>
      </c>
      <c r="L55" s="510">
        <v>2</v>
      </c>
      <c r="M55" s="511">
        <v>70.22</v>
      </c>
    </row>
    <row r="56" spans="1:13" ht="14.4" customHeight="1" x14ac:dyDescent="0.3">
      <c r="A56" s="505" t="s">
        <v>497</v>
      </c>
      <c r="B56" s="506" t="s">
        <v>1868</v>
      </c>
      <c r="C56" s="506" t="s">
        <v>1137</v>
      </c>
      <c r="D56" s="506" t="s">
        <v>581</v>
      </c>
      <c r="E56" s="506" t="s">
        <v>713</v>
      </c>
      <c r="F56" s="510"/>
      <c r="G56" s="510"/>
      <c r="H56" s="527">
        <v>0</v>
      </c>
      <c r="I56" s="510">
        <v>1</v>
      </c>
      <c r="J56" s="510">
        <v>234.07</v>
      </c>
      <c r="K56" s="527">
        <v>1</v>
      </c>
      <c r="L56" s="510">
        <v>1</v>
      </c>
      <c r="M56" s="511">
        <v>234.07</v>
      </c>
    </row>
    <row r="57" spans="1:13" ht="14.4" customHeight="1" x14ac:dyDescent="0.3">
      <c r="A57" s="505" t="s">
        <v>497</v>
      </c>
      <c r="B57" s="506" t="s">
        <v>1868</v>
      </c>
      <c r="C57" s="506" t="s">
        <v>729</v>
      </c>
      <c r="D57" s="506" t="s">
        <v>730</v>
      </c>
      <c r="E57" s="506" t="s">
        <v>731</v>
      </c>
      <c r="F57" s="510">
        <v>3</v>
      </c>
      <c r="G57" s="510">
        <v>315.95999999999998</v>
      </c>
      <c r="H57" s="527">
        <v>1</v>
      </c>
      <c r="I57" s="510"/>
      <c r="J57" s="510"/>
      <c r="K57" s="527">
        <v>0</v>
      </c>
      <c r="L57" s="510">
        <v>3</v>
      </c>
      <c r="M57" s="511">
        <v>315.95999999999998</v>
      </c>
    </row>
    <row r="58" spans="1:13" ht="14.4" customHeight="1" x14ac:dyDescent="0.3">
      <c r="A58" s="505" t="s">
        <v>497</v>
      </c>
      <c r="B58" s="506" t="s">
        <v>1868</v>
      </c>
      <c r="C58" s="506" t="s">
        <v>1131</v>
      </c>
      <c r="D58" s="506" t="s">
        <v>730</v>
      </c>
      <c r="E58" s="506" t="s">
        <v>1036</v>
      </c>
      <c r="F58" s="510">
        <v>4</v>
      </c>
      <c r="G58" s="510">
        <v>842.64</v>
      </c>
      <c r="H58" s="527">
        <v>1</v>
      </c>
      <c r="I58" s="510"/>
      <c r="J58" s="510"/>
      <c r="K58" s="527">
        <v>0</v>
      </c>
      <c r="L58" s="510">
        <v>4</v>
      </c>
      <c r="M58" s="511">
        <v>842.64</v>
      </c>
    </row>
    <row r="59" spans="1:13" ht="14.4" customHeight="1" x14ac:dyDescent="0.3">
      <c r="A59" s="505" t="s">
        <v>497</v>
      </c>
      <c r="B59" s="506" t="s">
        <v>1868</v>
      </c>
      <c r="C59" s="506" t="s">
        <v>1132</v>
      </c>
      <c r="D59" s="506" t="s">
        <v>733</v>
      </c>
      <c r="E59" s="506" t="s">
        <v>1133</v>
      </c>
      <c r="F59" s="510">
        <v>6</v>
      </c>
      <c r="G59" s="510">
        <v>98.28</v>
      </c>
      <c r="H59" s="527">
        <v>1</v>
      </c>
      <c r="I59" s="510"/>
      <c r="J59" s="510"/>
      <c r="K59" s="527">
        <v>0</v>
      </c>
      <c r="L59" s="510">
        <v>6</v>
      </c>
      <c r="M59" s="511">
        <v>98.28</v>
      </c>
    </row>
    <row r="60" spans="1:13" ht="14.4" customHeight="1" x14ac:dyDescent="0.3">
      <c r="A60" s="505" t="s">
        <v>497</v>
      </c>
      <c r="B60" s="506" t="s">
        <v>1868</v>
      </c>
      <c r="C60" s="506" t="s">
        <v>732</v>
      </c>
      <c r="D60" s="506" t="s">
        <v>733</v>
      </c>
      <c r="E60" s="506" t="s">
        <v>734</v>
      </c>
      <c r="F60" s="510">
        <v>2</v>
      </c>
      <c r="G60" s="510">
        <v>65.52</v>
      </c>
      <c r="H60" s="527">
        <v>1</v>
      </c>
      <c r="I60" s="510"/>
      <c r="J60" s="510"/>
      <c r="K60" s="527">
        <v>0</v>
      </c>
      <c r="L60" s="510">
        <v>2</v>
      </c>
      <c r="M60" s="511">
        <v>65.52</v>
      </c>
    </row>
    <row r="61" spans="1:13" ht="14.4" customHeight="1" x14ac:dyDescent="0.3">
      <c r="A61" s="505" t="s">
        <v>497</v>
      </c>
      <c r="B61" s="506" t="s">
        <v>1868</v>
      </c>
      <c r="C61" s="506" t="s">
        <v>1134</v>
      </c>
      <c r="D61" s="506" t="s">
        <v>730</v>
      </c>
      <c r="E61" s="506" t="s">
        <v>532</v>
      </c>
      <c r="F61" s="510">
        <v>9</v>
      </c>
      <c r="G61" s="510">
        <v>315.99</v>
      </c>
      <c r="H61" s="527">
        <v>1</v>
      </c>
      <c r="I61" s="510"/>
      <c r="J61" s="510"/>
      <c r="K61" s="527">
        <v>0</v>
      </c>
      <c r="L61" s="510">
        <v>9</v>
      </c>
      <c r="M61" s="511">
        <v>315.99</v>
      </c>
    </row>
    <row r="62" spans="1:13" ht="14.4" customHeight="1" x14ac:dyDescent="0.3">
      <c r="A62" s="505" t="s">
        <v>497</v>
      </c>
      <c r="B62" s="506" t="s">
        <v>1868</v>
      </c>
      <c r="C62" s="506" t="s">
        <v>1135</v>
      </c>
      <c r="D62" s="506" t="s">
        <v>1136</v>
      </c>
      <c r="E62" s="506" t="s">
        <v>665</v>
      </c>
      <c r="F62" s="510">
        <v>2</v>
      </c>
      <c r="G62" s="510">
        <v>140.46</v>
      </c>
      <c r="H62" s="527">
        <v>1</v>
      </c>
      <c r="I62" s="510"/>
      <c r="J62" s="510"/>
      <c r="K62" s="527">
        <v>0</v>
      </c>
      <c r="L62" s="510">
        <v>2</v>
      </c>
      <c r="M62" s="511">
        <v>140.46</v>
      </c>
    </row>
    <row r="63" spans="1:13" ht="14.4" customHeight="1" x14ac:dyDescent="0.3">
      <c r="A63" s="505" t="s">
        <v>497</v>
      </c>
      <c r="B63" s="506" t="s">
        <v>1868</v>
      </c>
      <c r="C63" s="506" t="s">
        <v>578</v>
      </c>
      <c r="D63" s="506" t="s">
        <v>579</v>
      </c>
      <c r="E63" s="506" t="s">
        <v>532</v>
      </c>
      <c r="F63" s="510">
        <v>16</v>
      </c>
      <c r="G63" s="510">
        <v>561.76</v>
      </c>
      <c r="H63" s="527">
        <v>1</v>
      </c>
      <c r="I63" s="510"/>
      <c r="J63" s="510"/>
      <c r="K63" s="527">
        <v>0</v>
      </c>
      <c r="L63" s="510">
        <v>16</v>
      </c>
      <c r="M63" s="511">
        <v>561.76</v>
      </c>
    </row>
    <row r="64" spans="1:13" ht="14.4" customHeight="1" x14ac:dyDescent="0.3">
      <c r="A64" s="505" t="s">
        <v>497</v>
      </c>
      <c r="B64" s="506" t="s">
        <v>1868</v>
      </c>
      <c r="C64" s="506" t="s">
        <v>1138</v>
      </c>
      <c r="D64" s="506" t="s">
        <v>581</v>
      </c>
      <c r="E64" s="506" t="s">
        <v>665</v>
      </c>
      <c r="F64" s="510"/>
      <c r="G64" s="510"/>
      <c r="H64" s="527">
        <v>0</v>
      </c>
      <c r="I64" s="510">
        <v>4</v>
      </c>
      <c r="J64" s="510">
        <v>280.92</v>
      </c>
      <c r="K64" s="527">
        <v>1</v>
      </c>
      <c r="L64" s="510">
        <v>4</v>
      </c>
      <c r="M64" s="511">
        <v>280.92</v>
      </c>
    </row>
    <row r="65" spans="1:13" ht="14.4" customHeight="1" x14ac:dyDescent="0.3">
      <c r="A65" s="505" t="s">
        <v>497</v>
      </c>
      <c r="B65" s="506" t="s">
        <v>1868</v>
      </c>
      <c r="C65" s="506" t="s">
        <v>738</v>
      </c>
      <c r="D65" s="506" t="s">
        <v>581</v>
      </c>
      <c r="E65" s="506" t="s">
        <v>739</v>
      </c>
      <c r="F65" s="510"/>
      <c r="G65" s="510"/>
      <c r="H65" s="527">
        <v>0</v>
      </c>
      <c r="I65" s="510">
        <v>5</v>
      </c>
      <c r="J65" s="510">
        <v>585.15000000000009</v>
      </c>
      <c r="K65" s="527">
        <v>1</v>
      </c>
      <c r="L65" s="510">
        <v>5</v>
      </c>
      <c r="M65" s="511">
        <v>585.15000000000009</v>
      </c>
    </row>
    <row r="66" spans="1:13" ht="14.4" customHeight="1" x14ac:dyDescent="0.3">
      <c r="A66" s="505" t="s">
        <v>497</v>
      </c>
      <c r="B66" s="506" t="s">
        <v>1868</v>
      </c>
      <c r="C66" s="506" t="s">
        <v>1139</v>
      </c>
      <c r="D66" s="506" t="s">
        <v>579</v>
      </c>
      <c r="E66" s="506" t="s">
        <v>739</v>
      </c>
      <c r="F66" s="510">
        <v>1</v>
      </c>
      <c r="G66" s="510">
        <v>117.03</v>
      </c>
      <c r="H66" s="527">
        <v>1</v>
      </c>
      <c r="I66" s="510"/>
      <c r="J66" s="510"/>
      <c r="K66" s="527">
        <v>0</v>
      </c>
      <c r="L66" s="510">
        <v>1</v>
      </c>
      <c r="M66" s="511">
        <v>117.03</v>
      </c>
    </row>
    <row r="67" spans="1:13" ht="14.4" customHeight="1" x14ac:dyDescent="0.3">
      <c r="A67" s="505" t="s">
        <v>497</v>
      </c>
      <c r="B67" s="506" t="s">
        <v>1868</v>
      </c>
      <c r="C67" s="506" t="s">
        <v>1142</v>
      </c>
      <c r="D67" s="506" t="s">
        <v>733</v>
      </c>
      <c r="E67" s="506" t="s">
        <v>713</v>
      </c>
      <c r="F67" s="510">
        <v>1</v>
      </c>
      <c r="G67" s="510">
        <v>234.07</v>
      </c>
      <c r="H67" s="527">
        <v>1</v>
      </c>
      <c r="I67" s="510"/>
      <c r="J67" s="510"/>
      <c r="K67" s="527">
        <v>0</v>
      </c>
      <c r="L67" s="510">
        <v>1</v>
      </c>
      <c r="M67" s="511">
        <v>234.07</v>
      </c>
    </row>
    <row r="68" spans="1:13" ht="14.4" customHeight="1" x14ac:dyDescent="0.3">
      <c r="A68" s="505" t="s">
        <v>497</v>
      </c>
      <c r="B68" s="506" t="s">
        <v>1868</v>
      </c>
      <c r="C68" s="506" t="s">
        <v>1140</v>
      </c>
      <c r="D68" s="506" t="s">
        <v>733</v>
      </c>
      <c r="E68" s="506" t="s">
        <v>1141</v>
      </c>
      <c r="F68" s="510">
        <v>1</v>
      </c>
      <c r="G68" s="510">
        <v>58.52</v>
      </c>
      <c r="H68" s="527">
        <v>1</v>
      </c>
      <c r="I68" s="510"/>
      <c r="J68" s="510"/>
      <c r="K68" s="527">
        <v>0</v>
      </c>
      <c r="L68" s="510">
        <v>1</v>
      </c>
      <c r="M68" s="511">
        <v>58.52</v>
      </c>
    </row>
    <row r="69" spans="1:13" ht="14.4" customHeight="1" x14ac:dyDescent="0.3">
      <c r="A69" s="505" t="s">
        <v>497</v>
      </c>
      <c r="B69" s="506" t="s">
        <v>1869</v>
      </c>
      <c r="C69" s="506" t="s">
        <v>1384</v>
      </c>
      <c r="D69" s="506" t="s">
        <v>1385</v>
      </c>
      <c r="E69" s="506" t="s">
        <v>1386</v>
      </c>
      <c r="F69" s="510">
        <v>15</v>
      </c>
      <c r="G69" s="510">
        <v>491.40000000000003</v>
      </c>
      <c r="H69" s="527">
        <v>1</v>
      </c>
      <c r="I69" s="510"/>
      <c r="J69" s="510"/>
      <c r="K69" s="527">
        <v>0</v>
      </c>
      <c r="L69" s="510">
        <v>15</v>
      </c>
      <c r="M69" s="511">
        <v>491.40000000000003</v>
      </c>
    </row>
    <row r="70" spans="1:13" ht="14.4" customHeight="1" x14ac:dyDescent="0.3">
      <c r="A70" s="505" t="s">
        <v>497</v>
      </c>
      <c r="B70" s="506" t="s">
        <v>1869</v>
      </c>
      <c r="C70" s="506" t="s">
        <v>1387</v>
      </c>
      <c r="D70" s="506" t="s">
        <v>1388</v>
      </c>
      <c r="E70" s="506" t="s">
        <v>1386</v>
      </c>
      <c r="F70" s="510"/>
      <c r="G70" s="510"/>
      <c r="H70" s="527">
        <v>0</v>
      </c>
      <c r="I70" s="510">
        <v>12</v>
      </c>
      <c r="J70" s="510">
        <v>393.12</v>
      </c>
      <c r="K70" s="527">
        <v>1</v>
      </c>
      <c r="L70" s="510">
        <v>12</v>
      </c>
      <c r="M70" s="511">
        <v>393.12</v>
      </c>
    </row>
    <row r="71" spans="1:13" ht="14.4" customHeight="1" x14ac:dyDescent="0.3">
      <c r="A71" s="505" t="s">
        <v>497</v>
      </c>
      <c r="B71" s="506" t="s">
        <v>1869</v>
      </c>
      <c r="C71" s="506" t="s">
        <v>1389</v>
      </c>
      <c r="D71" s="506" t="s">
        <v>1385</v>
      </c>
      <c r="E71" s="506" t="s">
        <v>703</v>
      </c>
      <c r="F71" s="510">
        <v>3</v>
      </c>
      <c r="G71" s="510">
        <v>315.95999999999998</v>
      </c>
      <c r="H71" s="527">
        <v>1</v>
      </c>
      <c r="I71" s="510"/>
      <c r="J71" s="510"/>
      <c r="K71" s="527">
        <v>0</v>
      </c>
      <c r="L71" s="510">
        <v>3</v>
      </c>
      <c r="M71" s="511">
        <v>315.95999999999998</v>
      </c>
    </row>
    <row r="72" spans="1:13" ht="14.4" customHeight="1" x14ac:dyDescent="0.3">
      <c r="A72" s="505" t="s">
        <v>497</v>
      </c>
      <c r="B72" s="506" t="s">
        <v>1870</v>
      </c>
      <c r="C72" s="506" t="s">
        <v>1264</v>
      </c>
      <c r="D72" s="506" t="s">
        <v>1265</v>
      </c>
      <c r="E72" s="506" t="s">
        <v>1266</v>
      </c>
      <c r="F72" s="510"/>
      <c r="G72" s="510"/>
      <c r="H72" s="527">
        <v>0</v>
      </c>
      <c r="I72" s="510">
        <v>10</v>
      </c>
      <c r="J72" s="510">
        <v>351.1</v>
      </c>
      <c r="K72" s="527">
        <v>1</v>
      </c>
      <c r="L72" s="510">
        <v>10</v>
      </c>
      <c r="M72" s="511">
        <v>351.1</v>
      </c>
    </row>
    <row r="73" spans="1:13" ht="14.4" customHeight="1" x14ac:dyDescent="0.3">
      <c r="A73" s="505" t="s">
        <v>497</v>
      </c>
      <c r="B73" s="506" t="s">
        <v>1870</v>
      </c>
      <c r="C73" s="506" t="s">
        <v>1267</v>
      </c>
      <c r="D73" s="506" t="s">
        <v>1265</v>
      </c>
      <c r="E73" s="506" t="s">
        <v>951</v>
      </c>
      <c r="F73" s="510"/>
      <c r="G73" s="510"/>
      <c r="H73" s="527">
        <v>0</v>
      </c>
      <c r="I73" s="510">
        <v>2</v>
      </c>
      <c r="J73" s="510">
        <v>234.06</v>
      </c>
      <c r="K73" s="527">
        <v>1</v>
      </c>
      <c r="L73" s="510">
        <v>2</v>
      </c>
      <c r="M73" s="511">
        <v>234.06</v>
      </c>
    </row>
    <row r="74" spans="1:13" ht="14.4" customHeight="1" x14ac:dyDescent="0.3">
      <c r="A74" s="505" t="s">
        <v>497</v>
      </c>
      <c r="B74" s="506" t="s">
        <v>1871</v>
      </c>
      <c r="C74" s="506" t="s">
        <v>1144</v>
      </c>
      <c r="D74" s="506" t="s">
        <v>1145</v>
      </c>
      <c r="E74" s="506" t="s">
        <v>1146</v>
      </c>
      <c r="F74" s="510"/>
      <c r="G74" s="510"/>
      <c r="H74" s="527">
        <v>0</v>
      </c>
      <c r="I74" s="510">
        <v>9</v>
      </c>
      <c r="J74" s="510">
        <v>520.47</v>
      </c>
      <c r="K74" s="527">
        <v>1</v>
      </c>
      <c r="L74" s="510">
        <v>9</v>
      </c>
      <c r="M74" s="511">
        <v>520.47</v>
      </c>
    </row>
    <row r="75" spans="1:13" ht="14.4" customHeight="1" x14ac:dyDescent="0.3">
      <c r="A75" s="505" t="s">
        <v>497</v>
      </c>
      <c r="B75" s="506" t="s">
        <v>1871</v>
      </c>
      <c r="C75" s="506" t="s">
        <v>1147</v>
      </c>
      <c r="D75" s="506" t="s">
        <v>1145</v>
      </c>
      <c r="E75" s="506" t="s">
        <v>1148</v>
      </c>
      <c r="F75" s="510"/>
      <c r="G75" s="510"/>
      <c r="H75" s="527">
        <v>0</v>
      </c>
      <c r="I75" s="510">
        <v>6</v>
      </c>
      <c r="J75" s="510">
        <v>218.21999999999997</v>
      </c>
      <c r="K75" s="527">
        <v>1</v>
      </c>
      <c r="L75" s="510">
        <v>6</v>
      </c>
      <c r="M75" s="511">
        <v>218.21999999999997</v>
      </c>
    </row>
    <row r="76" spans="1:13" ht="14.4" customHeight="1" x14ac:dyDescent="0.3">
      <c r="A76" s="505" t="s">
        <v>497</v>
      </c>
      <c r="B76" s="506" t="s">
        <v>1871</v>
      </c>
      <c r="C76" s="506" t="s">
        <v>1149</v>
      </c>
      <c r="D76" s="506" t="s">
        <v>1145</v>
      </c>
      <c r="E76" s="506" t="s">
        <v>1150</v>
      </c>
      <c r="F76" s="510"/>
      <c r="G76" s="510"/>
      <c r="H76" s="527">
        <v>0</v>
      </c>
      <c r="I76" s="510">
        <v>6</v>
      </c>
      <c r="J76" s="510">
        <v>604.62</v>
      </c>
      <c r="K76" s="527">
        <v>1</v>
      </c>
      <c r="L76" s="510">
        <v>6</v>
      </c>
      <c r="M76" s="511">
        <v>604.62</v>
      </c>
    </row>
    <row r="77" spans="1:13" ht="14.4" customHeight="1" x14ac:dyDescent="0.3">
      <c r="A77" s="505" t="s">
        <v>497</v>
      </c>
      <c r="B77" s="506" t="s">
        <v>1872</v>
      </c>
      <c r="C77" s="506" t="s">
        <v>702</v>
      </c>
      <c r="D77" s="506" t="s">
        <v>569</v>
      </c>
      <c r="E77" s="506" t="s">
        <v>703</v>
      </c>
      <c r="F77" s="510"/>
      <c r="G77" s="510"/>
      <c r="H77" s="527">
        <v>0</v>
      </c>
      <c r="I77" s="510">
        <v>12</v>
      </c>
      <c r="J77" s="510">
        <v>1119.24</v>
      </c>
      <c r="K77" s="527">
        <v>1</v>
      </c>
      <c r="L77" s="510">
        <v>12</v>
      </c>
      <c r="M77" s="511">
        <v>1119.24</v>
      </c>
    </row>
    <row r="78" spans="1:13" ht="14.4" customHeight="1" x14ac:dyDescent="0.3">
      <c r="A78" s="505" t="s">
        <v>497</v>
      </c>
      <c r="B78" s="506" t="s">
        <v>1872</v>
      </c>
      <c r="C78" s="506" t="s">
        <v>1034</v>
      </c>
      <c r="D78" s="506" t="s">
        <v>569</v>
      </c>
      <c r="E78" s="506" t="s">
        <v>790</v>
      </c>
      <c r="F78" s="510"/>
      <c r="G78" s="510"/>
      <c r="H78" s="527">
        <v>0</v>
      </c>
      <c r="I78" s="510">
        <v>2</v>
      </c>
      <c r="J78" s="510">
        <v>373.1</v>
      </c>
      <c r="K78" s="527">
        <v>1</v>
      </c>
      <c r="L78" s="510">
        <v>2</v>
      </c>
      <c r="M78" s="511">
        <v>373.1</v>
      </c>
    </row>
    <row r="79" spans="1:13" ht="14.4" customHeight="1" x14ac:dyDescent="0.3">
      <c r="A79" s="505" t="s">
        <v>497</v>
      </c>
      <c r="B79" s="506" t="s">
        <v>1872</v>
      </c>
      <c r="C79" s="506" t="s">
        <v>568</v>
      </c>
      <c r="D79" s="506" t="s">
        <v>569</v>
      </c>
      <c r="E79" s="506" t="s">
        <v>570</v>
      </c>
      <c r="F79" s="510"/>
      <c r="G79" s="510"/>
      <c r="H79" s="527">
        <v>0</v>
      </c>
      <c r="I79" s="510">
        <v>19</v>
      </c>
      <c r="J79" s="510">
        <v>590.70999999999992</v>
      </c>
      <c r="K79" s="527">
        <v>1</v>
      </c>
      <c r="L79" s="510">
        <v>19</v>
      </c>
      <c r="M79" s="511">
        <v>590.70999999999992</v>
      </c>
    </row>
    <row r="80" spans="1:13" ht="14.4" customHeight="1" x14ac:dyDescent="0.3">
      <c r="A80" s="505" t="s">
        <v>497</v>
      </c>
      <c r="B80" s="506" t="s">
        <v>1873</v>
      </c>
      <c r="C80" s="506" t="s">
        <v>1311</v>
      </c>
      <c r="D80" s="506" t="s">
        <v>1312</v>
      </c>
      <c r="E80" s="506" t="s">
        <v>1313</v>
      </c>
      <c r="F80" s="510"/>
      <c r="G80" s="510"/>
      <c r="H80" s="527">
        <v>0</v>
      </c>
      <c r="I80" s="510">
        <v>1</v>
      </c>
      <c r="J80" s="510">
        <v>103.64</v>
      </c>
      <c r="K80" s="527">
        <v>1</v>
      </c>
      <c r="L80" s="510">
        <v>1</v>
      </c>
      <c r="M80" s="511">
        <v>103.64</v>
      </c>
    </row>
    <row r="81" spans="1:13" ht="14.4" customHeight="1" x14ac:dyDescent="0.3">
      <c r="A81" s="505" t="s">
        <v>497</v>
      </c>
      <c r="B81" s="506" t="s">
        <v>1874</v>
      </c>
      <c r="C81" s="506" t="s">
        <v>1548</v>
      </c>
      <c r="D81" s="506" t="s">
        <v>1549</v>
      </c>
      <c r="E81" s="506" t="s">
        <v>1550</v>
      </c>
      <c r="F81" s="510"/>
      <c r="G81" s="510"/>
      <c r="H81" s="527">
        <v>0</v>
      </c>
      <c r="I81" s="510">
        <v>1</v>
      </c>
      <c r="J81" s="510">
        <v>729.09</v>
      </c>
      <c r="K81" s="527">
        <v>1</v>
      </c>
      <c r="L81" s="510">
        <v>1</v>
      </c>
      <c r="M81" s="511">
        <v>729.09</v>
      </c>
    </row>
    <row r="82" spans="1:13" ht="14.4" customHeight="1" x14ac:dyDescent="0.3">
      <c r="A82" s="505" t="s">
        <v>497</v>
      </c>
      <c r="B82" s="506" t="s">
        <v>1875</v>
      </c>
      <c r="C82" s="506" t="s">
        <v>531</v>
      </c>
      <c r="D82" s="506" t="s">
        <v>519</v>
      </c>
      <c r="E82" s="506" t="s">
        <v>532</v>
      </c>
      <c r="F82" s="510"/>
      <c r="G82" s="510"/>
      <c r="H82" s="527">
        <v>0</v>
      </c>
      <c r="I82" s="510">
        <v>7</v>
      </c>
      <c r="J82" s="510">
        <v>333.90000000000003</v>
      </c>
      <c r="K82" s="527">
        <v>1</v>
      </c>
      <c r="L82" s="510">
        <v>7</v>
      </c>
      <c r="M82" s="511">
        <v>333.90000000000003</v>
      </c>
    </row>
    <row r="83" spans="1:13" ht="14.4" customHeight="1" x14ac:dyDescent="0.3">
      <c r="A83" s="505" t="s">
        <v>497</v>
      </c>
      <c r="B83" s="506" t="s">
        <v>1875</v>
      </c>
      <c r="C83" s="506" t="s">
        <v>518</v>
      </c>
      <c r="D83" s="506" t="s">
        <v>519</v>
      </c>
      <c r="E83" s="506" t="s">
        <v>520</v>
      </c>
      <c r="F83" s="510"/>
      <c r="G83" s="510"/>
      <c r="H83" s="527">
        <v>0</v>
      </c>
      <c r="I83" s="510">
        <v>8</v>
      </c>
      <c r="J83" s="510">
        <v>1144.72</v>
      </c>
      <c r="K83" s="527">
        <v>1</v>
      </c>
      <c r="L83" s="510">
        <v>8</v>
      </c>
      <c r="M83" s="511">
        <v>1144.72</v>
      </c>
    </row>
    <row r="84" spans="1:13" ht="14.4" customHeight="1" x14ac:dyDescent="0.3">
      <c r="A84" s="505" t="s">
        <v>497</v>
      </c>
      <c r="B84" s="506" t="s">
        <v>1875</v>
      </c>
      <c r="C84" s="506" t="s">
        <v>1406</v>
      </c>
      <c r="D84" s="506" t="s">
        <v>1407</v>
      </c>
      <c r="E84" s="506" t="s">
        <v>1408</v>
      </c>
      <c r="F84" s="510"/>
      <c r="G84" s="510"/>
      <c r="H84" s="527">
        <v>0</v>
      </c>
      <c r="I84" s="510">
        <v>7</v>
      </c>
      <c r="J84" s="510">
        <v>2003.2600000000002</v>
      </c>
      <c r="K84" s="527">
        <v>1</v>
      </c>
      <c r="L84" s="510">
        <v>7</v>
      </c>
      <c r="M84" s="511">
        <v>2003.2600000000002</v>
      </c>
    </row>
    <row r="85" spans="1:13" ht="14.4" customHeight="1" x14ac:dyDescent="0.3">
      <c r="A85" s="505" t="s">
        <v>497</v>
      </c>
      <c r="B85" s="506" t="s">
        <v>1875</v>
      </c>
      <c r="C85" s="506" t="s">
        <v>1409</v>
      </c>
      <c r="D85" s="506" t="s">
        <v>1410</v>
      </c>
      <c r="E85" s="506" t="s">
        <v>1411</v>
      </c>
      <c r="F85" s="510">
        <v>2</v>
      </c>
      <c r="G85" s="510">
        <v>317.98</v>
      </c>
      <c r="H85" s="527">
        <v>1</v>
      </c>
      <c r="I85" s="510"/>
      <c r="J85" s="510"/>
      <c r="K85" s="527">
        <v>0</v>
      </c>
      <c r="L85" s="510">
        <v>2</v>
      </c>
      <c r="M85" s="511">
        <v>317.98</v>
      </c>
    </row>
    <row r="86" spans="1:13" ht="14.4" customHeight="1" x14ac:dyDescent="0.3">
      <c r="A86" s="505" t="s">
        <v>497</v>
      </c>
      <c r="B86" s="506" t="s">
        <v>1875</v>
      </c>
      <c r="C86" s="506" t="s">
        <v>1412</v>
      </c>
      <c r="D86" s="506" t="s">
        <v>641</v>
      </c>
      <c r="E86" s="506" t="s">
        <v>1177</v>
      </c>
      <c r="F86" s="510">
        <v>4</v>
      </c>
      <c r="G86" s="510">
        <v>190.8</v>
      </c>
      <c r="H86" s="527">
        <v>1</v>
      </c>
      <c r="I86" s="510"/>
      <c r="J86" s="510"/>
      <c r="K86" s="527">
        <v>0</v>
      </c>
      <c r="L86" s="510">
        <v>4</v>
      </c>
      <c r="M86" s="511">
        <v>190.8</v>
      </c>
    </row>
    <row r="87" spans="1:13" ht="14.4" customHeight="1" x14ac:dyDescent="0.3">
      <c r="A87" s="505" t="s">
        <v>497</v>
      </c>
      <c r="B87" s="506" t="s">
        <v>1875</v>
      </c>
      <c r="C87" s="506" t="s">
        <v>1413</v>
      </c>
      <c r="D87" s="506" t="s">
        <v>641</v>
      </c>
      <c r="E87" s="506" t="s">
        <v>642</v>
      </c>
      <c r="F87" s="510">
        <v>1</v>
      </c>
      <c r="G87" s="510">
        <v>143.09</v>
      </c>
      <c r="H87" s="527">
        <v>1</v>
      </c>
      <c r="I87" s="510"/>
      <c r="J87" s="510"/>
      <c r="K87" s="527">
        <v>0</v>
      </c>
      <c r="L87" s="510">
        <v>1</v>
      </c>
      <c r="M87" s="511">
        <v>143.09</v>
      </c>
    </row>
    <row r="88" spans="1:13" ht="14.4" customHeight="1" x14ac:dyDescent="0.3">
      <c r="A88" s="505" t="s">
        <v>497</v>
      </c>
      <c r="B88" s="506" t="s">
        <v>1876</v>
      </c>
      <c r="C88" s="506" t="s">
        <v>1449</v>
      </c>
      <c r="D88" s="506" t="s">
        <v>1450</v>
      </c>
      <c r="E88" s="506" t="s">
        <v>703</v>
      </c>
      <c r="F88" s="510">
        <v>1</v>
      </c>
      <c r="G88" s="510">
        <v>143.09</v>
      </c>
      <c r="H88" s="527">
        <v>1</v>
      </c>
      <c r="I88" s="510"/>
      <c r="J88" s="510"/>
      <c r="K88" s="527">
        <v>0</v>
      </c>
      <c r="L88" s="510">
        <v>1</v>
      </c>
      <c r="M88" s="511">
        <v>143.09</v>
      </c>
    </row>
    <row r="89" spans="1:13" ht="14.4" customHeight="1" x14ac:dyDescent="0.3">
      <c r="A89" s="505" t="s">
        <v>497</v>
      </c>
      <c r="B89" s="506" t="s">
        <v>1876</v>
      </c>
      <c r="C89" s="506" t="s">
        <v>1445</v>
      </c>
      <c r="D89" s="506" t="s">
        <v>918</v>
      </c>
      <c r="E89" s="506" t="s">
        <v>1446</v>
      </c>
      <c r="F89" s="510"/>
      <c r="G89" s="510"/>
      <c r="H89" s="527">
        <v>0</v>
      </c>
      <c r="I89" s="510">
        <v>5</v>
      </c>
      <c r="J89" s="510">
        <v>51.7</v>
      </c>
      <c r="K89" s="527">
        <v>1</v>
      </c>
      <c r="L89" s="510">
        <v>5</v>
      </c>
      <c r="M89" s="511">
        <v>51.7</v>
      </c>
    </row>
    <row r="90" spans="1:13" ht="14.4" customHeight="1" x14ac:dyDescent="0.3">
      <c r="A90" s="505" t="s">
        <v>497</v>
      </c>
      <c r="B90" s="506" t="s">
        <v>1876</v>
      </c>
      <c r="C90" s="506" t="s">
        <v>917</v>
      </c>
      <c r="D90" s="506" t="s">
        <v>918</v>
      </c>
      <c r="E90" s="506" t="s">
        <v>919</v>
      </c>
      <c r="F90" s="510"/>
      <c r="G90" s="510"/>
      <c r="H90" s="527">
        <v>0</v>
      </c>
      <c r="I90" s="510">
        <v>14</v>
      </c>
      <c r="J90" s="510">
        <v>222.60000000000002</v>
      </c>
      <c r="K90" s="527">
        <v>1</v>
      </c>
      <c r="L90" s="510">
        <v>14</v>
      </c>
      <c r="M90" s="511">
        <v>222.60000000000002</v>
      </c>
    </row>
    <row r="91" spans="1:13" ht="14.4" customHeight="1" x14ac:dyDescent="0.3">
      <c r="A91" s="505" t="s">
        <v>497</v>
      </c>
      <c r="B91" s="506" t="s">
        <v>1876</v>
      </c>
      <c r="C91" s="506" t="s">
        <v>1447</v>
      </c>
      <c r="D91" s="506" t="s">
        <v>918</v>
      </c>
      <c r="E91" s="506" t="s">
        <v>570</v>
      </c>
      <c r="F91" s="510"/>
      <c r="G91" s="510"/>
      <c r="H91" s="527">
        <v>0</v>
      </c>
      <c r="I91" s="510">
        <v>11</v>
      </c>
      <c r="J91" s="510">
        <v>524.70000000000005</v>
      </c>
      <c r="K91" s="527">
        <v>1</v>
      </c>
      <c r="L91" s="510">
        <v>11</v>
      </c>
      <c r="M91" s="511">
        <v>524.70000000000005</v>
      </c>
    </row>
    <row r="92" spans="1:13" ht="14.4" customHeight="1" x14ac:dyDescent="0.3">
      <c r="A92" s="505" t="s">
        <v>497</v>
      </c>
      <c r="B92" s="506" t="s">
        <v>1876</v>
      </c>
      <c r="C92" s="506" t="s">
        <v>1448</v>
      </c>
      <c r="D92" s="506" t="s">
        <v>918</v>
      </c>
      <c r="E92" s="506" t="s">
        <v>706</v>
      </c>
      <c r="F92" s="510"/>
      <c r="G92" s="510"/>
      <c r="H92" s="527">
        <v>0</v>
      </c>
      <c r="I92" s="510">
        <v>1</v>
      </c>
      <c r="J92" s="510">
        <v>158.99</v>
      </c>
      <c r="K92" s="527">
        <v>1</v>
      </c>
      <c r="L92" s="510">
        <v>1</v>
      </c>
      <c r="M92" s="511">
        <v>158.99</v>
      </c>
    </row>
    <row r="93" spans="1:13" ht="14.4" customHeight="1" x14ac:dyDescent="0.3">
      <c r="A93" s="505" t="s">
        <v>497</v>
      </c>
      <c r="B93" s="506" t="s">
        <v>1876</v>
      </c>
      <c r="C93" s="506" t="s">
        <v>1451</v>
      </c>
      <c r="D93" s="506" t="s">
        <v>1452</v>
      </c>
      <c r="E93" s="506" t="s">
        <v>706</v>
      </c>
      <c r="F93" s="510">
        <v>2</v>
      </c>
      <c r="G93" s="510">
        <v>317.98</v>
      </c>
      <c r="H93" s="527">
        <v>1</v>
      </c>
      <c r="I93" s="510"/>
      <c r="J93" s="510"/>
      <c r="K93" s="527">
        <v>0</v>
      </c>
      <c r="L93" s="510">
        <v>2</v>
      </c>
      <c r="M93" s="511">
        <v>317.98</v>
      </c>
    </row>
    <row r="94" spans="1:13" ht="14.4" customHeight="1" x14ac:dyDescent="0.3">
      <c r="A94" s="505" t="s">
        <v>497</v>
      </c>
      <c r="B94" s="506" t="s">
        <v>1877</v>
      </c>
      <c r="C94" s="506" t="s">
        <v>546</v>
      </c>
      <c r="D94" s="506" t="s">
        <v>547</v>
      </c>
      <c r="E94" s="506" t="s">
        <v>548</v>
      </c>
      <c r="F94" s="510"/>
      <c r="G94" s="510"/>
      <c r="H94" s="527">
        <v>0</v>
      </c>
      <c r="I94" s="510">
        <v>1</v>
      </c>
      <c r="J94" s="510">
        <v>155.81</v>
      </c>
      <c r="K94" s="527">
        <v>1</v>
      </c>
      <c r="L94" s="510">
        <v>1</v>
      </c>
      <c r="M94" s="511">
        <v>155.81</v>
      </c>
    </row>
    <row r="95" spans="1:13" ht="14.4" customHeight="1" x14ac:dyDescent="0.3">
      <c r="A95" s="505" t="s">
        <v>497</v>
      </c>
      <c r="B95" s="506" t="s">
        <v>1878</v>
      </c>
      <c r="C95" s="506" t="s">
        <v>1414</v>
      </c>
      <c r="D95" s="506" t="s">
        <v>1415</v>
      </c>
      <c r="E95" s="506" t="s">
        <v>1416</v>
      </c>
      <c r="F95" s="510"/>
      <c r="G95" s="510"/>
      <c r="H95" s="527">
        <v>0</v>
      </c>
      <c r="I95" s="510">
        <v>2</v>
      </c>
      <c r="J95" s="510">
        <v>1091.6400000000001</v>
      </c>
      <c r="K95" s="527">
        <v>1</v>
      </c>
      <c r="L95" s="510">
        <v>2</v>
      </c>
      <c r="M95" s="511">
        <v>1091.6400000000001</v>
      </c>
    </row>
    <row r="96" spans="1:13" ht="14.4" customHeight="1" x14ac:dyDescent="0.3">
      <c r="A96" s="505" t="s">
        <v>497</v>
      </c>
      <c r="B96" s="506" t="s">
        <v>1878</v>
      </c>
      <c r="C96" s="506" t="s">
        <v>1417</v>
      </c>
      <c r="D96" s="506" t="s">
        <v>1418</v>
      </c>
      <c r="E96" s="506" t="s">
        <v>1419</v>
      </c>
      <c r="F96" s="510">
        <v>2</v>
      </c>
      <c r="G96" s="510">
        <v>271.36</v>
      </c>
      <c r="H96" s="527">
        <v>1</v>
      </c>
      <c r="I96" s="510"/>
      <c r="J96" s="510"/>
      <c r="K96" s="527">
        <v>0</v>
      </c>
      <c r="L96" s="510">
        <v>2</v>
      </c>
      <c r="M96" s="511">
        <v>271.36</v>
      </c>
    </row>
    <row r="97" spans="1:13" ht="14.4" customHeight="1" x14ac:dyDescent="0.3">
      <c r="A97" s="505" t="s">
        <v>497</v>
      </c>
      <c r="B97" s="506" t="s">
        <v>1878</v>
      </c>
      <c r="C97" s="506" t="s">
        <v>1420</v>
      </c>
      <c r="D97" s="506" t="s">
        <v>1418</v>
      </c>
      <c r="E97" s="506" t="s">
        <v>1421</v>
      </c>
      <c r="F97" s="510">
        <v>1</v>
      </c>
      <c r="G97" s="510">
        <v>407.03</v>
      </c>
      <c r="H97" s="527">
        <v>1</v>
      </c>
      <c r="I97" s="510"/>
      <c r="J97" s="510"/>
      <c r="K97" s="527">
        <v>0</v>
      </c>
      <c r="L97" s="510">
        <v>1</v>
      </c>
      <c r="M97" s="511">
        <v>407.03</v>
      </c>
    </row>
    <row r="98" spans="1:13" ht="14.4" customHeight="1" x14ac:dyDescent="0.3">
      <c r="A98" s="505" t="s">
        <v>497</v>
      </c>
      <c r="B98" s="506" t="s">
        <v>1878</v>
      </c>
      <c r="C98" s="506" t="s">
        <v>1422</v>
      </c>
      <c r="D98" s="506" t="s">
        <v>1423</v>
      </c>
      <c r="E98" s="506" t="s">
        <v>1424</v>
      </c>
      <c r="F98" s="510">
        <v>1</v>
      </c>
      <c r="G98" s="510">
        <v>84.45</v>
      </c>
      <c r="H98" s="527">
        <v>1</v>
      </c>
      <c r="I98" s="510"/>
      <c r="J98" s="510"/>
      <c r="K98" s="527">
        <v>0</v>
      </c>
      <c r="L98" s="510">
        <v>1</v>
      </c>
      <c r="M98" s="511">
        <v>84.45</v>
      </c>
    </row>
    <row r="99" spans="1:13" ht="14.4" customHeight="1" x14ac:dyDescent="0.3">
      <c r="A99" s="505" t="s">
        <v>497</v>
      </c>
      <c r="B99" s="506" t="s">
        <v>1879</v>
      </c>
      <c r="C99" s="506" t="s">
        <v>1317</v>
      </c>
      <c r="D99" s="506" t="s">
        <v>863</v>
      </c>
      <c r="E99" s="506" t="s">
        <v>1318</v>
      </c>
      <c r="F99" s="510"/>
      <c r="G99" s="510"/>
      <c r="H99" s="527">
        <v>0</v>
      </c>
      <c r="I99" s="510">
        <v>3</v>
      </c>
      <c r="J99" s="510">
        <v>118.64999999999999</v>
      </c>
      <c r="K99" s="527">
        <v>1</v>
      </c>
      <c r="L99" s="510">
        <v>3</v>
      </c>
      <c r="M99" s="511">
        <v>118.64999999999999</v>
      </c>
    </row>
    <row r="100" spans="1:13" ht="14.4" customHeight="1" x14ac:dyDescent="0.3">
      <c r="A100" s="505" t="s">
        <v>497</v>
      </c>
      <c r="B100" s="506" t="s">
        <v>1879</v>
      </c>
      <c r="C100" s="506" t="s">
        <v>862</v>
      </c>
      <c r="D100" s="506" t="s">
        <v>863</v>
      </c>
      <c r="E100" s="506" t="s">
        <v>864</v>
      </c>
      <c r="F100" s="510"/>
      <c r="G100" s="510"/>
      <c r="H100" s="527">
        <v>0</v>
      </c>
      <c r="I100" s="510">
        <v>1</v>
      </c>
      <c r="J100" s="510">
        <v>118.65</v>
      </c>
      <c r="K100" s="527">
        <v>1</v>
      </c>
      <c r="L100" s="510">
        <v>1</v>
      </c>
      <c r="M100" s="511">
        <v>118.65</v>
      </c>
    </row>
    <row r="101" spans="1:13" ht="14.4" customHeight="1" x14ac:dyDescent="0.3">
      <c r="A101" s="505" t="s">
        <v>497</v>
      </c>
      <c r="B101" s="506" t="s">
        <v>1879</v>
      </c>
      <c r="C101" s="506" t="s">
        <v>1319</v>
      </c>
      <c r="D101" s="506" t="s">
        <v>863</v>
      </c>
      <c r="E101" s="506" t="s">
        <v>1320</v>
      </c>
      <c r="F101" s="510">
        <v>4</v>
      </c>
      <c r="G101" s="510">
        <v>158.19999999999999</v>
      </c>
      <c r="H101" s="527">
        <v>1</v>
      </c>
      <c r="I101" s="510"/>
      <c r="J101" s="510"/>
      <c r="K101" s="527">
        <v>0</v>
      </c>
      <c r="L101" s="510">
        <v>4</v>
      </c>
      <c r="M101" s="511">
        <v>158.19999999999999</v>
      </c>
    </row>
    <row r="102" spans="1:13" ht="14.4" customHeight="1" x14ac:dyDescent="0.3">
      <c r="A102" s="505" t="s">
        <v>497</v>
      </c>
      <c r="B102" s="506" t="s">
        <v>1879</v>
      </c>
      <c r="C102" s="506" t="s">
        <v>1321</v>
      </c>
      <c r="D102" s="506" t="s">
        <v>863</v>
      </c>
      <c r="E102" s="506" t="s">
        <v>1322</v>
      </c>
      <c r="F102" s="510">
        <v>3</v>
      </c>
      <c r="G102" s="510">
        <v>355.95000000000005</v>
      </c>
      <c r="H102" s="527">
        <v>1</v>
      </c>
      <c r="I102" s="510"/>
      <c r="J102" s="510"/>
      <c r="K102" s="527">
        <v>0</v>
      </c>
      <c r="L102" s="510">
        <v>3</v>
      </c>
      <c r="M102" s="511">
        <v>355.95000000000005</v>
      </c>
    </row>
    <row r="103" spans="1:13" ht="14.4" customHeight="1" x14ac:dyDescent="0.3">
      <c r="A103" s="505" t="s">
        <v>497</v>
      </c>
      <c r="B103" s="506" t="s">
        <v>1879</v>
      </c>
      <c r="C103" s="506" t="s">
        <v>865</v>
      </c>
      <c r="D103" s="506" t="s">
        <v>866</v>
      </c>
      <c r="E103" s="506" t="s">
        <v>867</v>
      </c>
      <c r="F103" s="510">
        <v>2</v>
      </c>
      <c r="G103" s="510">
        <v>221.48</v>
      </c>
      <c r="H103" s="527">
        <v>1</v>
      </c>
      <c r="I103" s="510"/>
      <c r="J103" s="510"/>
      <c r="K103" s="527">
        <v>0</v>
      </c>
      <c r="L103" s="510">
        <v>2</v>
      </c>
      <c r="M103" s="511">
        <v>221.48</v>
      </c>
    </row>
    <row r="104" spans="1:13" ht="14.4" customHeight="1" x14ac:dyDescent="0.3">
      <c r="A104" s="505" t="s">
        <v>497</v>
      </c>
      <c r="B104" s="506" t="s">
        <v>1880</v>
      </c>
      <c r="C104" s="506" t="s">
        <v>1509</v>
      </c>
      <c r="D104" s="506" t="s">
        <v>1507</v>
      </c>
      <c r="E104" s="506" t="s">
        <v>1510</v>
      </c>
      <c r="F104" s="510">
        <v>2</v>
      </c>
      <c r="G104" s="510">
        <v>237.3</v>
      </c>
      <c r="H104" s="527">
        <v>1</v>
      </c>
      <c r="I104" s="510"/>
      <c r="J104" s="510"/>
      <c r="K104" s="527">
        <v>0</v>
      </c>
      <c r="L104" s="510">
        <v>2</v>
      </c>
      <c r="M104" s="511">
        <v>237.3</v>
      </c>
    </row>
    <row r="105" spans="1:13" ht="14.4" customHeight="1" x14ac:dyDescent="0.3">
      <c r="A105" s="505" t="s">
        <v>497</v>
      </c>
      <c r="B105" s="506" t="s">
        <v>1880</v>
      </c>
      <c r="C105" s="506" t="s">
        <v>1506</v>
      </c>
      <c r="D105" s="506" t="s">
        <v>1507</v>
      </c>
      <c r="E105" s="506" t="s">
        <v>1508</v>
      </c>
      <c r="F105" s="510">
        <v>1</v>
      </c>
      <c r="G105" s="510">
        <v>237.31</v>
      </c>
      <c r="H105" s="527">
        <v>1</v>
      </c>
      <c r="I105" s="510"/>
      <c r="J105" s="510"/>
      <c r="K105" s="527">
        <v>0</v>
      </c>
      <c r="L105" s="510">
        <v>1</v>
      </c>
      <c r="M105" s="511">
        <v>237.31</v>
      </c>
    </row>
    <row r="106" spans="1:13" ht="14.4" customHeight="1" x14ac:dyDescent="0.3">
      <c r="A106" s="505" t="s">
        <v>497</v>
      </c>
      <c r="B106" s="506" t="s">
        <v>1880</v>
      </c>
      <c r="C106" s="506" t="s">
        <v>1511</v>
      </c>
      <c r="D106" s="506" t="s">
        <v>1507</v>
      </c>
      <c r="E106" s="506" t="s">
        <v>962</v>
      </c>
      <c r="F106" s="510">
        <v>4</v>
      </c>
      <c r="G106" s="510">
        <v>295.32</v>
      </c>
      <c r="H106" s="527">
        <v>1</v>
      </c>
      <c r="I106" s="510"/>
      <c r="J106" s="510"/>
      <c r="K106" s="527">
        <v>0</v>
      </c>
      <c r="L106" s="510">
        <v>4</v>
      </c>
      <c r="M106" s="511">
        <v>295.32</v>
      </c>
    </row>
    <row r="107" spans="1:13" ht="14.4" customHeight="1" x14ac:dyDescent="0.3">
      <c r="A107" s="505" t="s">
        <v>497</v>
      </c>
      <c r="B107" s="506" t="s">
        <v>1881</v>
      </c>
      <c r="C107" s="506" t="s">
        <v>1323</v>
      </c>
      <c r="D107" s="506" t="s">
        <v>1057</v>
      </c>
      <c r="E107" s="506" t="s">
        <v>1324</v>
      </c>
      <c r="F107" s="510"/>
      <c r="G107" s="510"/>
      <c r="H107" s="527">
        <v>0</v>
      </c>
      <c r="I107" s="510">
        <v>2</v>
      </c>
      <c r="J107" s="510">
        <v>51.88</v>
      </c>
      <c r="K107" s="527">
        <v>1</v>
      </c>
      <c r="L107" s="510">
        <v>2</v>
      </c>
      <c r="M107" s="511">
        <v>51.88</v>
      </c>
    </row>
    <row r="108" spans="1:13" ht="14.4" customHeight="1" x14ac:dyDescent="0.3">
      <c r="A108" s="505" t="s">
        <v>497</v>
      </c>
      <c r="B108" s="506" t="s">
        <v>1881</v>
      </c>
      <c r="C108" s="506" t="s">
        <v>1056</v>
      </c>
      <c r="D108" s="506" t="s">
        <v>1057</v>
      </c>
      <c r="E108" s="506" t="s">
        <v>1058</v>
      </c>
      <c r="F108" s="510"/>
      <c r="G108" s="510"/>
      <c r="H108" s="527">
        <v>0</v>
      </c>
      <c r="I108" s="510">
        <v>4</v>
      </c>
      <c r="J108" s="510">
        <v>311.16000000000003</v>
      </c>
      <c r="K108" s="527">
        <v>1</v>
      </c>
      <c r="L108" s="510">
        <v>4</v>
      </c>
      <c r="M108" s="511">
        <v>311.16000000000003</v>
      </c>
    </row>
    <row r="109" spans="1:13" ht="14.4" customHeight="1" x14ac:dyDescent="0.3">
      <c r="A109" s="505" t="s">
        <v>497</v>
      </c>
      <c r="B109" s="506" t="s">
        <v>1882</v>
      </c>
      <c r="C109" s="506" t="s">
        <v>1515</v>
      </c>
      <c r="D109" s="506" t="s">
        <v>1516</v>
      </c>
      <c r="E109" s="506" t="s">
        <v>1517</v>
      </c>
      <c r="F109" s="510">
        <v>7</v>
      </c>
      <c r="G109" s="510">
        <v>2177.84</v>
      </c>
      <c r="H109" s="527">
        <v>1</v>
      </c>
      <c r="I109" s="510"/>
      <c r="J109" s="510"/>
      <c r="K109" s="527">
        <v>0</v>
      </c>
      <c r="L109" s="510">
        <v>7</v>
      </c>
      <c r="M109" s="511">
        <v>2177.84</v>
      </c>
    </row>
    <row r="110" spans="1:13" ht="14.4" customHeight="1" x14ac:dyDescent="0.3">
      <c r="A110" s="505" t="s">
        <v>497</v>
      </c>
      <c r="B110" s="506" t="s">
        <v>1882</v>
      </c>
      <c r="C110" s="506" t="s">
        <v>1518</v>
      </c>
      <c r="D110" s="506" t="s">
        <v>1516</v>
      </c>
      <c r="E110" s="506" t="s">
        <v>1519</v>
      </c>
      <c r="F110" s="510">
        <v>6</v>
      </c>
      <c r="G110" s="510">
        <v>485.64</v>
      </c>
      <c r="H110" s="527">
        <v>1</v>
      </c>
      <c r="I110" s="510"/>
      <c r="J110" s="510"/>
      <c r="K110" s="527">
        <v>0</v>
      </c>
      <c r="L110" s="510">
        <v>6</v>
      </c>
      <c r="M110" s="511">
        <v>485.64</v>
      </c>
    </row>
    <row r="111" spans="1:13" ht="14.4" customHeight="1" x14ac:dyDescent="0.3">
      <c r="A111" s="505" t="s">
        <v>497</v>
      </c>
      <c r="B111" s="506" t="s">
        <v>1882</v>
      </c>
      <c r="C111" s="506" t="s">
        <v>1520</v>
      </c>
      <c r="D111" s="506" t="s">
        <v>1516</v>
      </c>
      <c r="E111" s="506" t="s">
        <v>968</v>
      </c>
      <c r="F111" s="510">
        <v>7</v>
      </c>
      <c r="G111" s="510">
        <v>677.6</v>
      </c>
      <c r="H111" s="527">
        <v>1</v>
      </c>
      <c r="I111" s="510"/>
      <c r="J111" s="510"/>
      <c r="K111" s="527">
        <v>0</v>
      </c>
      <c r="L111" s="510">
        <v>7</v>
      </c>
      <c r="M111" s="511">
        <v>677.6</v>
      </c>
    </row>
    <row r="112" spans="1:13" ht="14.4" customHeight="1" x14ac:dyDescent="0.3">
      <c r="A112" s="505" t="s">
        <v>497</v>
      </c>
      <c r="B112" s="506" t="s">
        <v>1883</v>
      </c>
      <c r="C112" s="506" t="s">
        <v>1512</v>
      </c>
      <c r="D112" s="506" t="s">
        <v>1513</v>
      </c>
      <c r="E112" s="506" t="s">
        <v>1514</v>
      </c>
      <c r="F112" s="510">
        <v>1</v>
      </c>
      <c r="G112" s="510">
        <v>330.58</v>
      </c>
      <c r="H112" s="527">
        <v>1</v>
      </c>
      <c r="I112" s="510"/>
      <c r="J112" s="510"/>
      <c r="K112" s="527">
        <v>0</v>
      </c>
      <c r="L112" s="510">
        <v>1</v>
      </c>
      <c r="M112" s="511">
        <v>330.58</v>
      </c>
    </row>
    <row r="113" spans="1:13" ht="14.4" customHeight="1" x14ac:dyDescent="0.3">
      <c r="A113" s="505" t="s">
        <v>497</v>
      </c>
      <c r="B113" s="506" t="s">
        <v>1884</v>
      </c>
      <c r="C113" s="506" t="s">
        <v>1471</v>
      </c>
      <c r="D113" s="506" t="s">
        <v>1472</v>
      </c>
      <c r="E113" s="506" t="s">
        <v>574</v>
      </c>
      <c r="F113" s="510">
        <v>1</v>
      </c>
      <c r="G113" s="510">
        <v>155.30000000000001</v>
      </c>
      <c r="H113" s="527">
        <v>1</v>
      </c>
      <c r="I113" s="510"/>
      <c r="J113" s="510"/>
      <c r="K113" s="527">
        <v>0</v>
      </c>
      <c r="L113" s="510">
        <v>1</v>
      </c>
      <c r="M113" s="511">
        <v>155.30000000000001</v>
      </c>
    </row>
    <row r="114" spans="1:13" ht="14.4" customHeight="1" x14ac:dyDescent="0.3">
      <c r="A114" s="505" t="s">
        <v>497</v>
      </c>
      <c r="B114" s="506" t="s">
        <v>1885</v>
      </c>
      <c r="C114" s="506" t="s">
        <v>1103</v>
      </c>
      <c r="D114" s="506" t="s">
        <v>573</v>
      </c>
      <c r="E114" s="506" t="s">
        <v>1104</v>
      </c>
      <c r="F114" s="510"/>
      <c r="G114" s="510"/>
      <c r="H114" s="527">
        <v>0</v>
      </c>
      <c r="I114" s="510">
        <v>1</v>
      </c>
      <c r="J114" s="510">
        <v>278.63</v>
      </c>
      <c r="K114" s="527">
        <v>1</v>
      </c>
      <c r="L114" s="510">
        <v>1</v>
      </c>
      <c r="M114" s="511">
        <v>278.63</v>
      </c>
    </row>
    <row r="115" spans="1:13" ht="14.4" customHeight="1" x14ac:dyDescent="0.3">
      <c r="A115" s="505" t="s">
        <v>497</v>
      </c>
      <c r="B115" s="506" t="s">
        <v>1885</v>
      </c>
      <c r="C115" s="506" t="s">
        <v>1111</v>
      </c>
      <c r="D115" s="506" t="s">
        <v>1106</v>
      </c>
      <c r="E115" s="506" t="s">
        <v>719</v>
      </c>
      <c r="F115" s="510">
        <v>1</v>
      </c>
      <c r="G115" s="510">
        <v>279.52999999999997</v>
      </c>
      <c r="H115" s="527">
        <v>1</v>
      </c>
      <c r="I115" s="510"/>
      <c r="J115" s="510"/>
      <c r="K115" s="527">
        <v>0</v>
      </c>
      <c r="L115" s="510">
        <v>1</v>
      </c>
      <c r="M115" s="511">
        <v>279.52999999999997</v>
      </c>
    </row>
    <row r="116" spans="1:13" ht="14.4" customHeight="1" x14ac:dyDescent="0.3">
      <c r="A116" s="505" t="s">
        <v>497</v>
      </c>
      <c r="B116" s="506" t="s">
        <v>1885</v>
      </c>
      <c r="C116" s="506" t="s">
        <v>710</v>
      </c>
      <c r="D116" s="506" t="s">
        <v>708</v>
      </c>
      <c r="E116" s="506" t="s">
        <v>711</v>
      </c>
      <c r="F116" s="510"/>
      <c r="G116" s="510"/>
      <c r="H116" s="527">
        <v>0</v>
      </c>
      <c r="I116" s="510">
        <v>1</v>
      </c>
      <c r="J116" s="510">
        <v>279.52999999999997</v>
      </c>
      <c r="K116" s="527">
        <v>1</v>
      </c>
      <c r="L116" s="510">
        <v>1</v>
      </c>
      <c r="M116" s="511">
        <v>279.52999999999997</v>
      </c>
    </row>
    <row r="117" spans="1:13" ht="14.4" customHeight="1" x14ac:dyDescent="0.3">
      <c r="A117" s="505" t="s">
        <v>497</v>
      </c>
      <c r="B117" s="506" t="s">
        <v>1885</v>
      </c>
      <c r="C117" s="506" t="s">
        <v>572</v>
      </c>
      <c r="D117" s="506" t="s">
        <v>573</v>
      </c>
      <c r="E117" s="506" t="s">
        <v>574</v>
      </c>
      <c r="F117" s="510">
        <v>3</v>
      </c>
      <c r="G117" s="510">
        <v>1177.23</v>
      </c>
      <c r="H117" s="527">
        <v>1</v>
      </c>
      <c r="I117" s="510"/>
      <c r="J117" s="510"/>
      <c r="K117" s="527">
        <v>0</v>
      </c>
      <c r="L117" s="510">
        <v>3</v>
      </c>
      <c r="M117" s="511">
        <v>1177.23</v>
      </c>
    </row>
    <row r="118" spans="1:13" ht="14.4" customHeight="1" x14ac:dyDescent="0.3">
      <c r="A118" s="505" t="s">
        <v>497</v>
      </c>
      <c r="B118" s="506" t="s">
        <v>1885</v>
      </c>
      <c r="C118" s="506" t="s">
        <v>714</v>
      </c>
      <c r="D118" s="506" t="s">
        <v>573</v>
      </c>
      <c r="E118" s="506" t="s">
        <v>663</v>
      </c>
      <c r="F118" s="510">
        <v>3</v>
      </c>
      <c r="G118" s="510">
        <v>543.33000000000004</v>
      </c>
      <c r="H118" s="527">
        <v>1</v>
      </c>
      <c r="I118" s="510"/>
      <c r="J118" s="510"/>
      <c r="K118" s="527">
        <v>0</v>
      </c>
      <c r="L118" s="510">
        <v>3</v>
      </c>
      <c r="M118" s="511">
        <v>543.33000000000004</v>
      </c>
    </row>
    <row r="119" spans="1:13" ht="14.4" customHeight="1" x14ac:dyDescent="0.3">
      <c r="A119" s="505" t="s">
        <v>497</v>
      </c>
      <c r="B119" s="506" t="s">
        <v>1885</v>
      </c>
      <c r="C119" s="506" t="s">
        <v>575</v>
      </c>
      <c r="D119" s="506" t="s">
        <v>573</v>
      </c>
      <c r="E119" s="506" t="s">
        <v>576</v>
      </c>
      <c r="F119" s="510">
        <v>1</v>
      </c>
      <c r="G119" s="510">
        <v>603.72</v>
      </c>
      <c r="H119" s="527">
        <v>1</v>
      </c>
      <c r="I119" s="510"/>
      <c r="J119" s="510"/>
      <c r="K119" s="527">
        <v>0</v>
      </c>
      <c r="L119" s="510">
        <v>1</v>
      </c>
      <c r="M119" s="511">
        <v>603.72</v>
      </c>
    </row>
    <row r="120" spans="1:13" ht="14.4" customHeight="1" x14ac:dyDescent="0.3">
      <c r="A120" s="505" t="s">
        <v>497</v>
      </c>
      <c r="B120" s="506" t="s">
        <v>1885</v>
      </c>
      <c r="C120" s="506" t="s">
        <v>1105</v>
      </c>
      <c r="D120" s="506" t="s">
        <v>1106</v>
      </c>
      <c r="E120" s="506" t="s">
        <v>719</v>
      </c>
      <c r="F120" s="510">
        <v>2</v>
      </c>
      <c r="G120" s="510">
        <v>559.05999999999995</v>
      </c>
      <c r="H120" s="527">
        <v>1</v>
      </c>
      <c r="I120" s="510"/>
      <c r="J120" s="510"/>
      <c r="K120" s="527">
        <v>0</v>
      </c>
      <c r="L120" s="510">
        <v>2</v>
      </c>
      <c r="M120" s="511">
        <v>559.05999999999995</v>
      </c>
    </row>
    <row r="121" spans="1:13" ht="14.4" customHeight="1" x14ac:dyDescent="0.3">
      <c r="A121" s="505" t="s">
        <v>497</v>
      </c>
      <c r="B121" s="506" t="s">
        <v>1885</v>
      </c>
      <c r="C121" s="506" t="s">
        <v>1035</v>
      </c>
      <c r="D121" s="506" t="s">
        <v>718</v>
      </c>
      <c r="E121" s="506" t="s">
        <v>1036</v>
      </c>
      <c r="F121" s="510">
        <v>12</v>
      </c>
      <c r="G121" s="510">
        <v>1677.2400000000002</v>
      </c>
      <c r="H121" s="527">
        <v>1</v>
      </c>
      <c r="I121" s="510"/>
      <c r="J121" s="510"/>
      <c r="K121" s="527">
        <v>0</v>
      </c>
      <c r="L121" s="510">
        <v>12</v>
      </c>
      <c r="M121" s="511">
        <v>1677.2400000000002</v>
      </c>
    </row>
    <row r="122" spans="1:13" ht="14.4" customHeight="1" x14ac:dyDescent="0.3">
      <c r="A122" s="505" t="s">
        <v>497</v>
      </c>
      <c r="B122" s="506" t="s">
        <v>1885</v>
      </c>
      <c r="C122" s="506" t="s">
        <v>1107</v>
      </c>
      <c r="D122" s="506" t="s">
        <v>718</v>
      </c>
      <c r="E122" s="506" t="s">
        <v>719</v>
      </c>
      <c r="F122" s="510">
        <v>21</v>
      </c>
      <c r="G122" s="510">
        <v>5870.1299999999992</v>
      </c>
      <c r="H122" s="527">
        <v>1</v>
      </c>
      <c r="I122" s="510"/>
      <c r="J122" s="510"/>
      <c r="K122" s="527">
        <v>0</v>
      </c>
      <c r="L122" s="510">
        <v>21</v>
      </c>
      <c r="M122" s="511">
        <v>5870.1299999999992</v>
      </c>
    </row>
    <row r="123" spans="1:13" ht="14.4" customHeight="1" x14ac:dyDescent="0.3">
      <c r="A123" s="505" t="s">
        <v>497</v>
      </c>
      <c r="B123" s="506" t="s">
        <v>1885</v>
      </c>
      <c r="C123" s="506" t="s">
        <v>1110</v>
      </c>
      <c r="D123" s="506" t="s">
        <v>718</v>
      </c>
      <c r="E123" s="506" t="s">
        <v>658</v>
      </c>
      <c r="F123" s="510">
        <v>12</v>
      </c>
      <c r="G123" s="510">
        <v>5160.6000000000004</v>
      </c>
      <c r="H123" s="527">
        <v>1</v>
      </c>
      <c r="I123" s="510"/>
      <c r="J123" s="510"/>
      <c r="K123" s="527">
        <v>0</v>
      </c>
      <c r="L123" s="510">
        <v>12</v>
      </c>
      <c r="M123" s="511">
        <v>5160.6000000000004</v>
      </c>
    </row>
    <row r="124" spans="1:13" ht="14.4" customHeight="1" x14ac:dyDescent="0.3">
      <c r="A124" s="505" t="s">
        <v>497</v>
      </c>
      <c r="B124" s="506" t="s">
        <v>1885</v>
      </c>
      <c r="C124" s="506" t="s">
        <v>1109</v>
      </c>
      <c r="D124" s="506" t="s">
        <v>718</v>
      </c>
      <c r="E124" s="506" t="s">
        <v>663</v>
      </c>
      <c r="F124" s="510">
        <v>3</v>
      </c>
      <c r="G124" s="510">
        <v>430.04999999999995</v>
      </c>
      <c r="H124" s="527">
        <v>1</v>
      </c>
      <c r="I124" s="510"/>
      <c r="J124" s="510"/>
      <c r="K124" s="527">
        <v>0</v>
      </c>
      <c r="L124" s="510">
        <v>3</v>
      </c>
      <c r="M124" s="511">
        <v>430.04999999999995</v>
      </c>
    </row>
    <row r="125" spans="1:13" ht="14.4" customHeight="1" x14ac:dyDescent="0.3">
      <c r="A125" s="505" t="s">
        <v>497</v>
      </c>
      <c r="B125" s="506" t="s">
        <v>1885</v>
      </c>
      <c r="C125" s="506" t="s">
        <v>1108</v>
      </c>
      <c r="D125" s="506" t="s">
        <v>718</v>
      </c>
      <c r="E125" s="506" t="s">
        <v>1104</v>
      </c>
      <c r="F125" s="510">
        <v>6</v>
      </c>
      <c r="G125" s="510">
        <v>1323.18</v>
      </c>
      <c r="H125" s="527">
        <v>1</v>
      </c>
      <c r="I125" s="510"/>
      <c r="J125" s="510"/>
      <c r="K125" s="527">
        <v>0</v>
      </c>
      <c r="L125" s="510">
        <v>6</v>
      </c>
      <c r="M125" s="511">
        <v>1323.18</v>
      </c>
    </row>
    <row r="126" spans="1:13" ht="14.4" customHeight="1" x14ac:dyDescent="0.3">
      <c r="A126" s="505" t="s">
        <v>497</v>
      </c>
      <c r="B126" s="506" t="s">
        <v>1885</v>
      </c>
      <c r="C126" s="506" t="s">
        <v>717</v>
      </c>
      <c r="D126" s="506" t="s">
        <v>718</v>
      </c>
      <c r="E126" s="506" t="s">
        <v>719</v>
      </c>
      <c r="F126" s="510">
        <v>6</v>
      </c>
      <c r="G126" s="510">
        <v>1677.1799999999998</v>
      </c>
      <c r="H126" s="527">
        <v>1</v>
      </c>
      <c r="I126" s="510"/>
      <c r="J126" s="510"/>
      <c r="K126" s="527">
        <v>0</v>
      </c>
      <c r="L126" s="510">
        <v>6</v>
      </c>
      <c r="M126" s="511">
        <v>1677.1799999999998</v>
      </c>
    </row>
    <row r="127" spans="1:13" ht="14.4" customHeight="1" x14ac:dyDescent="0.3">
      <c r="A127" s="505" t="s">
        <v>497</v>
      </c>
      <c r="B127" s="506" t="s">
        <v>1886</v>
      </c>
      <c r="C127" s="506" t="s">
        <v>1461</v>
      </c>
      <c r="D127" s="506" t="s">
        <v>657</v>
      </c>
      <c r="E127" s="506" t="s">
        <v>1036</v>
      </c>
      <c r="F127" s="510">
        <v>6</v>
      </c>
      <c r="G127" s="510">
        <v>1677.1799999999998</v>
      </c>
      <c r="H127" s="527">
        <v>1</v>
      </c>
      <c r="I127" s="510"/>
      <c r="J127" s="510"/>
      <c r="K127" s="527">
        <v>0</v>
      </c>
      <c r="L127" s="510">
        <v>6</v>
      </c>
      <c r="M127" s="511">
        <v>1677.1799999999998</v>
      </c>
    </row>
    <row r="128" spans="1:13" ht="14.4" customHeight="1" x14ac:dyDescent="0.3">
      <c r="A128" s="505" t="s">
        <v>497</v>
      </c>
      <c r="B128" s="506" t="s">
        <v>1886</v>
      </c>
      <c r="C128" s="506" t="s">
        <v>933</v>
      </c>
      <c r="D128" s="506" t="s">
        <v>657</v>
      </c>
      <c r="E128" s="506" t="s">
        <v>719</v>
      </c>
      <c r="F128" s="510">
        <v>14</v>
      </c>
      <c r="G128" s="510">
        <v>6020.7</v>
      </c>
      <c r="H128" s="527">
        <v>1</v>
      </c>
      <c r="I128" s="510"/>
      <c r="J128" s="510"/>
      <c r="K128" s="527">
        <v>0</v>
      </c>
      <c r="L128" s="510">
        <v>14</v>
      </c>
      <c r="M128" s="511">
        <v>6020.7</v>
      </c>
    </row>
    <row r="129" spans="1:13" ht="14.4" customHeight="1" x14ac:dyDescent="0.3">
      <c r="A129" s="505" t="s">
        <v>497</v>
      </c>
      <c r="B129" s="506" t="s">
        <v>1886</v>
      </c>
      <c r="C129" s="506" t="s">
        <v>656</v>
      </c>
      <c r="D129" s="506" t="s">
        <v>657</v>
      </c>
      <c r="E129" s="506" t="s">
        <v>658</v>
      </c>
      <c r="F129" s="510">
        <v>3</v>
      </c>
      <c r="G129" s="510">
        <v>1984.8600000000001</v>
      </c>
      <c r="H129" s="527">
        <v>1</v>
      </c>
      <c r="I129" s="510"/>
      <c r="J129" s="510"/>
      <c r="K129" s="527">
        <v>0</v>
      </c>
      <c r="L129" s="510">
        <v>3</v>
      </c>
      <c r="M129" s="511">
        <v>1984.8600000000001</v>
      </c>
    </row>
    <row r="130" spans="1:13" ht="14.4" customHeight="1" x14ac:dyDescent="0.3">
      <c r="A130" s="505" t="s">
        <v>497</v>
      </c>
      <c r="B130" s="506" t="s">
        <v>1887</v>
      </c>
      <c r="C130" s="506" t="s">
        <v>596</v>
      </c>
      <c r="D130" s="506" t="s">
        <v>597</v>
      </c>
      <c r="E130" s="506" t="s">
        <v>598</v>
      </c>
      <c r="F130" s="510"/>
      <c r="G130" s="510"/>
      <c r="H130" s="527">
        <v>0</v>
      </c>
      <c r="I130" s="510">
        <v>2</v>
      </c>
      <c r="J130" s="510">
        <v>1112.08</v>
      </c>
      <c r="K130" s="527">
        <v>1</v>
      </c>
      <c r="L130" s="510">
        <v>2</v>
      </c>
      <c r="M130" s="511">
        <v>1112.08</v>
      </c>
    </row>
    <row r="131" spans="1:13" ht="14.4" customHeight="1" x14ac:dyDescent="0.3">
      <c r="A131" s="505" t="s">
        <v>497</v>
      </c>
      <c r="B131" s="506" t="s">
        <v>1888</v>
      </c>
      <c r="C131" s="506" t="s">
        <v>786</v>
      </c>
      <c r="D131" s="506" t="s">
        <v>593</v>
      </c>
      <c r="E131" s="506" t="s">
        <v>787</v>
      </c>
      <c r="F131" s="510">
        <v>1</v>
      </c>
      <c r="G131" s="510">
        <v>3480.65</v>
      </c>
      <c r="H131" s="527">
        <v>1</v>
      </c>
      <c r="I131" s="510"/>
      <c r="J131" s="510"/>
      <c r="K131" s="527">
        <v>0</v>
      </c>
      <c r="L131" s="510">
        <v>1</v>
      </c>
      <c r="M131" s="511">
        <v>3480.65</v>
      </c>
    </row>
    <row r="132" spans="1:13" ht="14.4" customHeight="1" x14ac:dyDescent="0.3">
      <c r="A132" s="505" t="s">
        <v>497</v>
      </c>
      <c r="B132" s="506" t="s">
        <v>1888</v>
      </c>
      <c r="C132" s="506" t="s">
        <v>788</v>
      </c>
      <c r="D132" s="506" t="s">
        <v>789</v>
      </c>
      <c r="E132" s="506" t="s">
        <v>790</v>
      </c>
      <c r="F132" s="510">
        <v>6</v>
      </c>
      <c r="G132" s="510">
        <v>11957.16</v>
      </c>
      <c r="H132" s="527">
        <v>1</v>
      </c>
      <c r="I132" s="510"/>
      <c r="J132" s="510"/>
      <c r="K132" s="527">
        <v>0</v>
      </c>
      <c r="L132" s="510">
        <v>6</v>
      </c>
      <c r="M132" s="511">
        <v>11957.16</v>
      </c>
    </row>
    <row r="133" spans="1:13" ht="14.4" customHeight="1" x14ac:dyDescent="0.3">
      <c r="A133" s="505" t="s">
        <v>497</v>
      </c>
      <c r="B133" s="506" t="s">
        <v>1889</v>
      </c>
      <c r="C133" s="506" t="s">
        <v>1115</v>
      </c>
      <c r="D133" s="506" t="s">
        <v>1116</v>
      </c>
      <c r="E133" s="506" t="s">
        <v>1117</v>
      </c>
      <c r="F133" s="510">
        <v>2</v>
      </c>
      <c r="G133" s="510">
        <v>466.08</v>
      </c>
      <c r="H133" s="527">
        <v>1</v>
      </c>
      <c r="I133" s="510"/>
      <c r="J133" s="510"/>
      <c r="K133" s="527">
        <v>0</v>
      </c>
      <c r="L133" s="510">
        <v>2</v>
      </c>
      <c r="M133" s="511">
        <v>466.08</v>
      </c>
    </row>
    <row r="134" spans="1:13" ht="14.4" customHeight="1" x14ac:dyDescent="0.3">
      <c r="A134" s="505" t="s">
        <v>497</v>
      </c>
      <c r="B134" s="506" t="s">
        <v>1889</v>
      </c>
      <c r="C134" s="506" t="s">
        <v>1118</v>
      </c>
      <c r="D134" s="506" t="s">
        <v>1116</v>
      </c>
      <c r="E134" s="506" t="s">
        <v>1119</v>
      </c>
      <c r="F134" s="510"/>
      <c r="G134" s="510"/>
      <c r="H134" s="527">
        <v>0</v>
      </c>
      <c r="I134" s="510">
        <v>3</v>
      </c>
      <c r="J134" s="510">
        <v>233.07</v>
      </c>
      <c r="K134" s="527">
        <v>1</v>
      </c>
      <c r="L134" s="510">
        <v>3</v>
      </c>
      <c r="M134" s="511">
        <v>233.07</v>
      </c>
    </row>
    <row r="135" spans="1:13" ht="14.4" customHeight="1" x14ac:dyDescent="0.3">
      <c r="A135" s="505" t="s">
        <v>497</v>
      </c>
      <c r="B135" s="506" t="s">
        <v>1890</v>
      </c>
      <c r="C135" s="506" t="s">
        <v>1500</v>
      </c>
      <c r="D135" s="506" t="s">
        <v>1501</v>
      </c>
      <c r="E135" s="506" t="s">
        <v>1502</v>
      </c>
      <c r="F135" s="510">
        <v>6</v>
      </c>
      <c r="G135" s="510">
        <v>600.59999999999991</v>
      </c>
      <c r="H135" s="527">
        <v>1</v>
      </c>
      <c r="I135" s="510"/>
      <c r="J135" s="510"/>
      <c r="K135" s="527">
        <v>0</v>
      </c>
      <c r="L135" s="510">
        <v>6</v>
      </c>
      <c r="M135" s="511">
        <v>600.59999999999991</v>
      </c>
    </row>
    <row r="136" spans="1:13" ht="14.4" customHeight="1" x14ac:dyDescent="0.3">
      <c r="A136" s="505" t="s">
        <v>497</v>
      </c>
      <c r="B136" s="506" t="s">
        <v>1890</v>
      </c>
      <c r="C136" s="506" t="s">
        <v>1503</v>
      </c>
      <c r="D136" s="506" t="s">
        <v>1504</v>
      </c>
      <c r="E136" s="506" t="s">
        <v>1505</v>
      </c>
      <c r="F136" s="510">
        <v>1</v>
      </c>
      <c r="G136" s="510">
        <v>333.68</v>
      </c>
      <c r="H136" s="527">
        <v>1</v>
      </c>
      <c r="I136" s="510"/>
      <c r="J136" s="510"/>
      <c r="K136" s="527">
        <v>0</v>
      </c>
      <c r="L136" s="510">
        <v>1</v>
      </c>
      <c r="M136" s="511">
        <v>333.68</v>
      </c>
    </row>
    <row r="137" spans="1:13" ht="14.4" customHeight="1" x14ac:dyDescent="0.3">
      <c r="A137" s="505" t="s">
        <v>497</v>
      </c>
      <c r="B137" s="506" t="s">
        <v>1891</v>
      </c>
      <c r="C137" s="506" t="s">
        <v>1599</v>
      </c>
      <c r="D137" s="506" t="s">
        <v>1019</v>
      </c>
      <c r="E137" s="506" t="s">
        <v>1600</v>
      </c>
      <c r="F137" s="510"/>
      <c r="G137" s="510"/>
      <c r="H137" s="527">
        <v>0</v>
      </c>
      <c r="I137" s="510">
        <v>1</v>
      </c>
      <c r="J137" s="510">
        <v>74.08</v>
      </c>
      <c r="K137" s="527">
        <v>1</v>
      </c>
      <c r="L137" s="510">
        <v>1</v>
      </c>
      <c r="M137" s="511">
        <v>74.08</v>
      </c>
    </row>
    <row r="138" spans="1:13" ht="14.4" customHeight="1" x14ac:dyDescent="0.3">
      <c r="A138" s="505" t="s">
        <v>497</v>
      </c>
      <c r="B138" s="506" t="s">
        <v>1891</v>
      </c>
      <c r="C138" s="506" t="s">
        <v>1601</v>
      </c>
      <c r="D138" s="506" t="s">
        <v>1019</v>
      </c>
      <c r="E138" s="506" t="s">
        <v>1602</v>
      </c>
      <c r="F138" s="510"/>
      <c r="G138" s="510"/>
      <c r="H138" s="527">
        <v>0</v>
      </c>
      <c r="I138" s="510">
        <v>1</v>
      </c>
      <c r="J138" s="510">
        <v>94.28</v>
      </c>
      <c r="K138" s="527">
        <v>1</v>
      </c>
      <c r="L138" s="510">
        <v>1</v>
      </c>
      <c r="M138" s="511">
        <v>94.28</v>
      </c>
    </row>
    <row r="139" spans="1:13" ht="14.4" customHeight="1" x14ac:dyDescent="0.3">
      <c r="A139" s="505" t="s">
        <v>497</v>
      </c>
      <c r="B139" s="506" t="s">
        <v>1891</v>
      </c>
      <c r="C139" s="506" t="s">
        <v>1603</v>
      </c>
      <c r="D139" s="506" t="s">
        <v>688</v>
      </c>
      <c r="E139" s="506" t="s">
        <v>1604</v>
      </c>
      <c r="F139" s="510"/>
      <c r="G139" s="510"/>
      <c r="H139" s="527">
        <v>0</v>
      </c>
      <c r="I139" s="510">
        <v>1</v>
      </c>
      <c r="J139" s="510">
        <v>105.23</v>
      </c>
      <c r="K139" s="527">
        <v>1</v>
      </c>
      <c r="L139" s="510">
        <v>1</v>
      </c>
      <c r="M139" s="511">
        <v>105.23</v>
      </c>
    </row>
    <row r="140" spans="1:13" ht="14.4" customHeight="1" x14ac:dyDescent="0.3">
      <c r="A140" s="505" t="s">
        <v>497</v>
      </c>
      <c r="B140" s="506" t="s">
        <v>1891</v>
      </c>
      <c r="C140" s="506" t="s">
        <v>1021</v>
      </c>
      <c r="D140" s="506" t="s">
        <v>688</v>
      </c>
      <c r="E140" s="506" t="s">
        <v>1022</v>
      </c>
      <c r="F140" s="510"/>
      <c r="G140" s="510"/>
      <c r="H140" s="527">
        <v>0</v>
      </c>
      <c r="I140" s="510">
        <v>4</v>
      </c>
      <c r="J140" s="510">
        <v>336.72</v>
      </c>
      <c r="K140" s="527">
        <v>1</v>
      </c>
      <c r="L140" s="510">
        <v>4</v>
      </c>
      <c r="M140" s="511">
        <v>336.72</v>
      </c>
    </row>
    <row r="141" spans="1:13" ht="14.4" customHeight="1" x14ac:dyDescent="0.3">
      <c r="A141" s="505" t="s">
        <v>497</v>
      </c>
      <c r="B141" s="506" t="s">
        <v>1891</v>
      </c>
      <c r="C141" s="506" t="s">
        <v>1609</v>
      </c>
      <c r="D141" s="506" t="s">
        <v>1019</v>
      </c>
      <c r="E141" s="506" t="s">
        <v>1610</v>
      </c>
      <c r="F141" s="510">
        <v>2</v>
      </c>
      <c r="G141" s="510">
        <v>210.46</v>
      </c>
      <c r="H141" s="527">
        <v>1</v>
      </c>
      <c r="I141" s="510"/>
      <c r="J141" s="510"/>
      <c r="K141" s="527">
        <v>0</v>
      </c>
      <c r="L141" s="510">
        <v>2</v>
      </c>
      <c r="M141" s="511">
        <v>210.46</v>
      </c>
    </row>
    <row r="142" spans="1:13" ht="14.4" customHeight="1" x14ac:dyDescent="0.3">
      <c r="A142" s="505" t="s">
        <v>497</v>
      </c>
      <c r="B142" s="506" t="s">
        <v>1891</v>
      </c>
      <c r="C142" s="506" t="s">
        <v>1611</v>
      </c>
      <c r="D142" s="506" t="s">
        <v>1019</v>
      </c>
      <c r="E142" s="506" t="s">
        <v>1612</v>
      </c>
      <c r="F142" s="510"/>
      <c r="G142" s="510"/>
      <c r="H142" s="527">
        <v>0</v>
      </c>
      <c r="I142" s="510">
        <v>1</v>
      </c>
      <c r="J142" s="510">
        <v>49.08</v>
      </c>
      <c r="K142" s="527">
        <v>1</v>
      </c>
      <c r="L142" s="510">
        <v>1</v>
      </c>
      <c r="M142" s="511">
        <v>49.08</v>
      </c>
    </row>
    <row r="143" spans="1:13" ht="14.4" customHeight="1" x14ac:dyDescent="0.3">
      <c r="A143" s="505" t="s">
        <v>497</v>
      </c>
      <c r="B143" s="506" t="s">
        <v>1891</v>
      </c>
      <c r="C143" s="506" t="s">
        <v>1613</v>
      </c>
      <c r="D143" s="506" t="s">
        <v>1019</v>
      </c>
      <c r="E143" s="506" t="s">
        <v>1614</v>
      </c>
      <c r="F143" s="510">
        <v>3</v>
      </c>
      <c r="G143" s="510">
        <v>252.54000000000002</v>
      </c>
      <c r="H143" s="527">
        <v>1</v>
      </c>
      <c r="I143" s="510"/>
      <c r="J143" s="510"/>
      <c r="K143" s="527">
        <v>0</v>
      </c>
      <c r="L143" s="510">
        <v>3</v>
      </c>
      <c r="M143" s="511">
        <v>252.54000000000002</v>
      </c>
    </row>
    <row r="144" spans="1:13" ht="14.4" customHeight="1" x14ac:dyDescent="0.3">
      <c r="A144" s="505" t="s">
        <v>497</v>
      </c>
      <c r="B144" s="506" t="s">
        <v>1891</v>
      </c>
      <c r="C144" s="506" t="s">
        <v>1605</v>
      </c>
      <c r="D144" s="506" t="s">
        <v>688</v>
      </c>
      <c r="E144" s="506" t="s">
        <v>1606</v>
      </c>
      <c r="F144" s="510"/>
      <c r="G144" s="510"/>
      <c r="H144" s="527">
        <v>0</v>
      </c>
      <c r="I144" s="510">
        <v>1</v>
      </c>
      <c r="J144" s="510">
        <v>126.27</v>
      </c>
      <c r="K144" s="527">
        <v>1</v>
      </c>
      <c r="L144" s="510">
        <v>1</v>
      </c>
      <c r="M144" s="511">
        <v>126.27</v>
      </c>
    </row>
    <row r="145" spans="1:13" ht="14.4" customHeight="1" x14ac:dyDescent="0.3">
      <c r="A145" s="505" t="s">
        <v>497</v>
      </c>
      <c r="B145" s="506" t="s">
        <v>1891</v>
      </c>
      <c r="C145" s="506" t="s">
        <v>1607</v>
      </c>
      <c r="D145" s="506" t="s">
        <v>688</v>
      </c>
      <c r="E145" s="506" t="s">
        <v>1608</v>
      </c>
      <c r="F145" s="510"/>
      <c r="G145" s="510"/>
      <c r="H145" s="527">
        <v>0</v>
      </c>
      <c r="I145" s="510">
        <v>4</v>
      </c>
      <c r="J145" s="510">
        <v>252.56</v>
      </c>
      <c r="K145" s="527">
        <v>1</v>
      </c>
      <c r="L145" s="510">
        <v>4</v>
      </c>
      <c r="M145" s="511">
        <v>252.56</v>
      </c>
    </row>
    <row r="146" spans="1:13" ht="14.4" customHeight="1" x14ac:dyDescent="0.3">
      <c r="A146" s="505" t="s">
        <v>497</v>
      </c>
      <c r="B146" s="506" t="s">
        <v>1891</v>
      </c>
      <c r="C146" s="506" t="s">
        <v>687</v>
      </c>
      <c r="D146" s="506" t="s">
        <v>688</v>
      </c>
      <c r="E146" s="506" t="s">
        <v>689</v>
      </c>
      <c r="F146" s="510"/>
      <c r="G146" s="510"/>
      <c r="H146" s="527">
        <v>0</v>
      </c>
      <c r="I146" s="510">
        <v>7</v>
      </c>
      <c r="J146" s="510">
        <v>343.56</v>
      </c>
      <c r="K146" s="527">
        <v>1</v>
      </c>
      <c r="L146" s="510">
        <v>7</v>
      </c>
      <c r="M146" s="511">
        <v>343.56</v>
      </c>
    </row>
    <row r="147" spans="1:13" ht="14.4" customHeight="1" x14ac:dyDescent="0.3">
      <c r="A147" s="505" t="s">
        <v>497</v>
      </c>
      <c r="B147" s="506" t="s">
        <v>1892</v>
      </c>
      <c r="C147" s="506" t="s">
        <v>1152</v>
      </c>
      <c r="D147" s="506" t="s">
        <v>1153</v>
      </c>
      <c r="E147" s="506" t="s">
        <v>1154</v>
      </c>
      <c r="F147" s="510"/>
      <c r="G147" s="510"/>
      <c r="H147" s="527">
        <v>0</v>
      </c>
      <c r="I147" s="510">
        <v>1</v>
      </c>
      <c r="J147" s="510">
        <v>272.83</v>
      </c>
      <c r="K147" s="527">
        <v>1</v>
      </c>
      <c r="L147" s="510">
        <v>1</v>
      </c>
      <c r="M147" s="511">
        <v>272.83</v>
      </c>
    </row>
    <row r="148" spans="1:13" ht="14.4" customHeight="1" x14ac:dyDescent="0.3">
      <c r="A148" s="505" t="s">
        <v>497</v>
      </c>
      <c r="B148" s="506" t="s">
        <v>1893</v>
      </c>
      <c r="C148" s="506" t="s">
        <v>1087</v>
      </c>
      <c r="D148" s="506" t="s">
        <v>1088</v>
      </c>
      <c r="E148" s="506" t="s">
        <v>621</v>
      </c>
      <c r="F148" s="510">
        <v>3</v>
      </c>
      <c r="G148" s="510">
        <v>217.64999999999998</v>
      </c>
      <c r="H148" s="527">
        <v>1</v>
      </c>
      <c r="I148" s="510"/>
      <c r="J148" s="510"/>
      <c r="K148" s="527">
        <v>0</v>
      </c>
      <c r="L148" s="510">
        <v>3</v>
      </c>
      <c r="M148" s="511">
        <v>217.64999999999998</v>
      </c>
    </row>
    <row r="149" spans="1:13" ht="14.4" customHeight="1" x14ac:dyDescent="0.3">
      <c r="A149" s="505" t="s">
        <v>497</v>
      </c>
      <c r="B149" s="506" t="s">
        <v>1893</v>
      </c>
      <c r="C149" s="506" t="s">
        <v>1089</v>
      </c>
      <c r="D149" s="506" t="s">
        <v>694</v>
      </c>
      <c r="E149" s="506" t="s">
        <v>701</v>
      </c>
      <c r="F149" s="510">
        <v>3</v>
      </c>
      <c r="G149" s="510">
        <v>195.84</v>
      </c>
      <c r="H149" s="527">
        <v>1</v>
      </c>
      <c r="I149" s="510"/>
      <c r="J149" s="510"/>
      <c r="K149" s="527">
        <v>0</v>
      </c>
      <c r="L149" s="510">
        <v>3</v>
      </c>
      <c r="M149" s="511">
        <v>195.84</v>
      </c>
    </row>
    <row r="150" spans="1:13" ht="14.4" customHeight="1" x14ac:dyDescent="0.3">
      <c r="A150" s="505" t="s">
        <v>497</v>
      </c>
      <c r="B150" s="506" t="s">
        <v>1893</v>
      </c>
      <c r="C150" s="506" t="s">
        <v>1090</v>
      </c>
      <c r="D150" s="506" t="s">
        <v>694</v>
      </c>
      <c r="E150" s="506" t="s">
        <v>695</v>
      </c>
      <c r="F150" s="510">
        <v>7</v>
      </c>
      <c r="G150" s="510">
        <v>253.89000000000001</v>
      </c>
      <c r="H150" s="527">
        <v>1</v>
      </c>
      <c r="I150" s="510"/>
      <c r="J150" s="510"/>
      <c r="K150" s="527">
        <v>0</v>
      </c>
      <c r="L150" s="510">
        <v>7</v>
      </c>
      <c r="M150" s="511">
        <v>253.89000000000001</v>
      </c>
    </row>
    <row r="151" spans="1:13" ht="14.4" customHeight="1" x14ac:dyDescent="0.3">
      <c r="A151" s="505" t="s">
        <v>497</v>
      </c>
      <c r="B151" s="506" t="s">
        <v>1893</v>
      </c>
      <c r="C151" s="506" t="s">
        <v>693</v>
      </c>
      <c r="D151" s="506" t="s">
        <v>694</v>
      </c>
      <c r="E151" s="506" t="s">
        <v>695</v>
      </c>
      <c r="F151" s="510">
        <v>2</v>
      </c>
      <c r="G151" s="510">
        <v>72.540000000000006</v>
      </c>
      <c r="H151" s="527">
        <v>1</v>
      </c>
      <c r="I151" s="510"/>
      <c r="J151" s="510"/>
      <c r="K151" s="527">
        <v>0</v>
      </c>
      <c r="L151" s="510">
        <v>2</v>
      </c>
      <c r="M151" s="511">
        <v>72.540000000000006</v>
      </c>
    </row>
    <row r="152" spans="1:13" ht="14.4" customHeight="1" x14ac:dyDescent="0.3">
      <c r="A152" s="505" t="s">
        <v>497</v>
      </c>
      <c r="B152" s="506" t="s">
        <v>1893</v>
      </c>
      <c r="C152" s="506" t="s">
        <v>1091</v>
      </c>
      <c r="D152" s="506" t="s">
        <v>694</v>
      </c>
      <c r="E152" s="506" t="s">
        <v>1092</v>
      </c>
      <c r="F152" s="510">
        <v>1</v>
      </c>
      <c r="G152" s="510">
        <v>121.75</v>
      </c>
      <c r="H152" s="527">
        <v>1</v>
      </c>
      <c r="I152" s="510"/>
      <c r="J152" s="510"/>
      <c r="K152" s="527">
        <v>0</v>
      </c>
      <c r="L152" s="510">
        <v>1</v>
      </c>
      <c r="M152" s="511">
        <v>121.75</v>
      </c>
    </row>
    <row r="153" spans="1:13" ht="14.4" customHeight="1" x14ac:dyDescent="0.3">
      <c r="A153" s="505" t="s">
        <v>497</v>
      </c>
      <c r="B153" s="506" t="s">
        <v>1893</v>
      </c>
      <c r="C153" s="506" t="s">
        <v>1093</v>
      </c>
      <c r="D153" s="506" t="s">
        <v>1094</v>
      </c>
      <c r="E153" s="506" t="s">
        <v>695</v>
      </c>
      <c r="F153" s="510">
        <v>1</v>
      </c>
      <c r="G153" s="510">
        <v>36.270000000000003</v>
      </c>
      <c r="H153" s="527">
        <v>1</v>
      </c>
      <c r="I153" s="510"/>
      <c r="J153" s="510"/>
      <c r="K153" s="527">
        <v>0</v>
      </c>
      <c r="L153" s="510">
        <v>1</v>
      </c>
      <c r="M153" s="511">
        <v>36.270000000000003</v>
      </c>
    </row>
    <row r="154" spans="1:13" ht="14.4" customHeight="1" x14ac:dyDescent="0.3">
      <c r="A154" s="505" t="s">
        <v>497</v>
      </c>
      <c r="B154" s="506" t="s">
        <v>1893</v>
      </c>
      <c r="C154" s="506" t="s">
        <v>696</v>
      </c>
      <c r="D154" s="506" t="s">
        <v>697</v>
      </c>
      <c r="E154" s="506" t="s">
        <v>621</v>
      </c>
      <c r="F154" s="510"/>
      <c r="G154" s="510"/>
      <c r="H154" s="527">
        <v>0</v>
      </c>
      <c r="I154" s="510">
        <v>4</v>
      </c>
      <c r="J154" s="510">
        <v>290.2</v>
      </c>
      <c r="K154" s="527">
        <v>1</v>
      </c>
      <c r="L154" s="510">
        <v>4</v>
      </c>
      <c r="M154" s="511">
        <v>290.2</v>
      </c>
    </row>
    <row r="155" spans="1:13" ht="14.4" customHeight="1" x14ac:dyDescent="0.3">
      <c r="A155" s="505" t="s">
        <v>497</v>
      </c>
      <c r="B155" s="506" t="s">
        <v>1894</v>
      </c>
      <c r="C155" s="506" t="s">
        <v>1482</v>
      </c>
      <c r="D155" s="506" t="s">
        <v>1483</v>
      </c>
      <c r="E155" s="506" t="s">
        <v>1484</v>
      </c>
      <c r="F155" s="510"/>
      <c r="G155" s="510"/>
      <c r="H155" s="527"/>
      <c r="I155" s="510">
        <v>3</v>
      </c>
      <c r="J155" s="510">
        <v>0</v>
      </c>
      <c r="K155" s="527"/>
      <c r="L155" s="510">
        <v>3</v>
      </c>
      <c r="M155" s="511">
        <v>0</v>
      </c>
    </row>
    <row r="156" spans="1:13" ht="14.4" customHeight="1" x14ac:dyDescent="0.3">
      <c r="A156" s="505" t="s">
        <v>497</v>
      </c>
      <c r="B156" s="506" t="s">
        <v>1895</v>
      </c>
      <c r="C156" s="506" t="s">
        <v>1299</v>
      </c>
      <c r="D156" s="506" t="s">
        <v>1300</v>
      </c>
      <c r="E156" s="506" t="s">
        <v>1301</v>
      </c>
      <c r="F156" s="510"/>
      <c r="G156" s="510"/>
      <c r="H156" s="527">
        <v>0</v>
      </c>
      <c r="I156" s="510">
        <v>4</v>
      </c>
      <c r="J156" s="510">
        <v>1465.24</v>
      </c>
      <c r="K156" s="527">
        <v>1</v>
      </c>
      <c r="L156" s="510">
        <v>4</v>
      </c>
      <c r="M156" s="511">
        <v>1465.24</v>
      </c>
    </row>
    <row r="157" spans="1:13" ht="14.4" customHeight="1" x14ac:dyDescent="0.3">
      <c r="A157" s="505" t="s">
        <v>497</v>
      </c>
      <c r="B157" s="506" t="s">
        <v>1896</v>
      </c>
      <c r="C157" s="506" t="s">
        <v>1559</v>
      </c>
      <c r="D157" s="506" t="s">
        <v>1560</v>
      </c>
      <c r="E157" s="506" t="s">
        <v>713</v>
      </c>
      <c r="F157" s="510">
        <v>1</v>
      </c>
      <c r="G157" s="510">
        <v>0</v>
      </c>
      <c r="H157" s="527"/>
      <c r="I157" s="510"/>
      <c r="J157" s="510"/>
      <c r="K157" s="527"/>
      <c r="L157" s="510">
        <v>1</v>
      </c>
      <c r="M157" s="511">
        <v>0</v>
      </c>
    </row>
    <row r="158" spans="1:13" ht="14.4" customHeight="1" x14ac:dyDescent="0.3">
      <c r="A158" s="505" t="s">
        <v>497</v>
      </c>
      <c r="B158" s="506" t="s">
        <v>1896</v>
      </c>
      <c r="C158" s="506" t="s">
        <v>1557</v>
      </c>
      <c r="D158" s="506" t="s">
        <v>1082</v>
      </c>
      <c r="E158" s="506" t="s">
        <v>1558</v>
      </c>
      <c r="F158" s="510"/>
      <c r="G158" s="510"/>
      <c r="H158" s="527"/>
      <c r="I158" s="510">
        <v>10</v>
      </c>
      <c r="J158" s="510">
        <v>0</v>
      </c>
      <c r="K158" s="527"/>
      <c r="L158" s="510">
        <v>10</v>
      </c>
      <c r="M158" s="511">
        <v>0</v>
      </c>
    </row>
    <row r="159" spans="1:13" ht="14.4" customHeight="1" x14ac:dyDescent="0.3">
      <c r="A159" s="505" t="s">
        <v>497</v>
      </c>
      <c r="B159" s="506" t="s">
        <v>1897</v>
      </c>
      <c r="C159" s="506" t="s">
        <v>1552</v>
      </c>
      <c r="D159" s="506" t="s">
        <v>1553</v>
      </c>
      <c r="E159" s="506" t="s">
        <v>790</v>
      </c>
      <c r="F159" s="510"/>
      <c r="G159" s="510"/>
      <c r="H159" s="527"/>
      <c r="I159" s="510">
        <v>1</v>
      </c>
      <c r="J159" s="510">
        <v>0</v>
      </c>
      <c r="K159" s="527"/>
      <c r="L159" s="510">
        <v>1</v>
      </c>
      <c r="M159" s="511">
        <v>0</v>
      </c>
    </row>
    <row r="160" spans="1:13" ht="14.4" customHeight="1" x14ac:dyDescent="0.3">
      <c r="A160" s="505" t="s">
        <v>497</v>
      </c>
      <c r="B160" s="506" t="s">
        <v>1898</v>
      </c>
      <c r="C160" s="506" t="s">
        <v>1121</v>
      </c>
      <c r="D160" s="506" t="s">
        <v>1122</v>
      </c>
      <c r="E160" s="506" t="s">
        <v>1123</v>
      </c>
      <c r="F160" s="510"/>
      <c r="G160" s="510"/>
      <c r="H160" s="527">
        <v>0</v>
      </c>
      <c r="I160" s="510">
        <v>3</v>
      </c>
      <c r="J160" s="510">
        <v>311.39999999999998</v>
      </c>
      <c r="K160" s="527">
        <v>1</v>
      </c>
      <c r="L160" s="510">
        <v>3</v>
      </c>
      <c r="M160" s="511">
        <v>311.39999999999998</v>
      </c>
    </row>
    <row r="161" spans="1:13" ht="14.4" customHeight="1" x14ac:dyDescent="0.3">
      <c r="A161" s="505" t="s">
        <v>497</v>
      </c>
      <c r="B161" s="506" t="s">
        <v>1899</v>
      </c>
      <c r="C161" s="506" t="s">
        <v>1465</v>
      </c>
      <c r="D161" s="506" t="s">
        <v>1466</v>
      </c>
      <c r="E161" s="506" t="s">
        <v>1467</v>
      </c>
      <c r="F161" s="510"/>
      <c r="G161" s="510"/>
      <c r="H161" s="527">
        <v>0</v>
      </c>
      <c r="I161" s="510">
        <v>1</v>
      </c>
      <c r="J161" s="510">
        <v>63.75</v>
      </c>
      <c r="K161" s="527">
        <v>1</v>
      </c>
      <c r="L161" s="510">
        <v>1</v>
      </c>
      <c r="M161" s="511">
        <v>63.75</v>
      </c>
    </row>
    <row r="162" spans="1:13" ht="14.4" customHeight="1" x14ac:dyDescent="0.3">
      <c r="A162" s="505" t="s">
        <v>497</v>
      </c>
      <c r="B162" s="506" t="s">
        <v>1900</v>
      </c>
      <c r="C162" s="506" t="s">
        <v>1162</v>
      </c>
      <c r="D162" s="506" t="s">
        <v>1042</v>
      </c>
      <c r="E162" s="506" t="s">
        <v>739</v>
      </c>
      <c r="F162" s="510">
        <v>1</v>
      </c>
      <c r="G162" s="510">
        <v>230.51</v>
      </c>
      <c r="H162" s="527">
        <v>1</v>
      </c>
      <c r="I162" s="510"/>
      <c r="J162" s="510"/>
      <c r="K162" s="527">
        <v>0</v>
      </c>
      <c r="L162" s="510">
        <v>1</v>
      </c>
      <c r="M162" s="511">
        <v>230.51</v>
      </c>
    </row>
    <row r="163" spans="1:13" ht="14.4" customHeight="1" x14ac:dyDescent="0.3">
      <c r="A163" s="505" t="s">
        <v>497</v>
      </c>
      <c r="B163" s="506" t="s">
        <v>1901</v>
      </c>
      <c r="C163" s="506" t="s">
        <v>989</v>
      </c>
      <c r="D163" s="506" t="s">
        <v>990</v>
      </c>
      <c r="E163" s="506" t="s">
        <v>991</v>
      </c>
      <c r="F163" s="510"/>
      <c r="G163" s="510"/>
      <c r="H163" s="527">
        <v>0</v>
      </c>
      <c r="I163" s="510">
        <v>1</v>
      </c>
      <c r="J163" s="510">
        <v>1906.97</v>
      </c>
      <c r="K163" s="527">
        <v>1</v>
      </c>
      <c r="L163" s="510">
        <v>1</v>
      </c>
      <c r="M163" s="511">
        <v>1906.97</v>
      </c>
    </row>
    <row r="164" spans="1:13" ht="14.4" customHeight="1" x14ac:dyDescent="0.3">
      <c r="A164" s="505" t="s">
        <v>497</v>
      </c>
      <c r="B164" s="506" t="s">
        <v>1901</v>
      </c>
      <c r="C164" s="506" t="s">
        <v>1565</v>
      </c>
      <c r="D164" s="506" t="s">
        <v>990</v>
      </c>
      <c r="E164" s="506" t="s">
        <v>1566</v>
      </c>
      <c r="F164" s="510"/>
      <c r="G164" s="510"/>
      <c r="H164" s="527">
        <v>0</v>
      </c>
      <c r="I164" s="510">
        <v>7</v>
      </c>
      <c r="J164" s="510">
        <v>37376.639999999999</v>
      </c>
      <c r="K164" s="527">
        <v>1</v>
      </c>
      <c r="L164" s="510">
        <v>7</v>
      </c>
      <c r="M164" s="511">
        <v>37376.639999999999</v>
      </c>
    </row>
    <row r="165" spans="1:13" ht="14.4" customHeight="1" x14ac:dyDescent="0.3">
      <c r="A165" s="505" t="s">
        <v>497</v>
      </c>
      <c r="B165" s="506" t="s">
        <v>1901</v>
      </c>
      <c r="C165" s="506" t="s">
        <v>992</v>
      </c>
      <c r="D165" s="506" t="s">
        <v>990</v>
      </c>
      <c r="E165" s="506" t="s">
        <v>993</v>
      </c>
      <c r="F165" s="510"/>
      <c r="G165" s="510"/>
      <c r="H165" s="527">
        <v>0</v>
      </c>
      <c r="I165" s="510">
        <v>3</v>
      </c>
      <c r="J165" s="510">
        <v>8009.25</v>
      </c>
      <c r="K165" s="527">
        <v>1</v>
      </c>
      <c r="L165" s="510">
        <v>3</v>
      </c>
      <c r="M165" s="511">
        <v>8009.25</v>
      </c>
    </row>
    <row r="166" spans="1:13" ht="14.4" customHeight="1" x14ac:dyDescent="0.3">
      <c r="A166" s="505" t="s">
        <v>497</v>
      </c>
      <c r="B166" s="506" t="s">
        <v>1902</v>
      </c>
      <c r="C166" s="506" t="s">
        <v>521</v>
      </c>
      <c r="D166" s="506" t="s">
        <v>515</v>
      </c>
      <c r="E166" s="506" t="s">
        <v>522</v>
      </c>
      <c r="F166" s="510"/>
      <c r="G166" s="510"/>
      <c r="H166" s="527">
        <v>0</v>
      </c>
      <c r="I166" s="510">
        <v>2</v>
      </c>
      <c r="J166" s="510">
        <v>1088.76</v>
      </c>
      <c r="K166" s="527">
        <v>1</v>
      </c>
      <c r="L166" s="510">
        <v>2</v>
      </c>
      <c r="M166" s="511">
        <v>1088.76</v>
      </c>
    </row>
    <row r="167" spans="1:13" ht="14.4" customHeight="1" x14ac:dyDescent="0.3">
      <c r="A167" s="505" t="s">
        <v>497</v>
      </c>
      <c r="B167" s="506" t="s">
        <v>1902</v>
      </c>
      <c r="C167" s="506" t="s">
        <v>514</v>
      </c>
      <c r="D167" s="506" t="s">
        <v>515</v>
      </c>
      <c r="E167" s="506" t="s">
        <v>516</v>
      </c>
      <c r="F167" s="510"/>
      <c r="G167" s="510"/>
      <c r="H167" s="527">
        <v>0</v>
      </c>
      <c r="I167" s="510">
        <v>1</v>
      </c>
      <c r="J167" s="510">
        <v>327.49</v>
      </c>
      <c r="K167" s="527">
        <v>1</v>
      </c>
      <c r="L167" s="510">
        <v>1</v>
      </c>
      <c r="M167" s="511">
        <v>327.49</v>
      </c>
    </row>
    <row r="168" spans="1:13" ht="14.4" customHeight="1" x14ac:dyDescent="0.3">
      <c r="A168" s="505" t="s">
        <v>497</v>
      </c>
      <c r="B168" s="506" t="s">
        <v>1903</v>
      </c>
      <c r="C168" s="506" t="s">
        <v>1579</v>
      </c>
      <c r="D168" s="506" t="s">
        <v>1003</v>
      </c>
      <c r="E168" s="506" t="s">
        <v>1580</v>
      </c>
      <c r="F168" s="510"/>
      <c r="G168" s="510"/>
      <c r="H168" s="527">
        <v>0</v>
      </c>
      <c r="I168" s="510">
        <v>1</v>
      </c>
      <c r="J168" s="510">
        <v>165.63</v>
      </c>
      <c r="K168" s="527">
        <v>1</v>
      </c>
      <c r="L168" s="510">
        <v>1</v>
      </c>
      <c r="M168" s="511">
        <v>165.63</v>
      </c>
    </row>
    <row r="169" spans="1:13" ht="14.4" customHeight="1" x14ac:dyDescent="0.3">
      <c r="A169" s="505" t="s">
        <v>497</v>
      </c>
      <c r="B169" s="506" t="s">
        <v>1903</v>
      </c>
      <c r="C169" s="506" t="s">
        <v>1002</v>
      </c>
      <c r="D169" s="506" t="s">
        <v>1003</v>
      </c>
      <c r="E169" s="506" t="s">
        <v>1004</v>
      </c>
      <c r="F169" s="510"/>
      <c r="G169" s="510"/>
      <c r="H169" s="527">
        <v>0</v>
      </c>
      <c r="I169" s="510">
        <v>4</v>
      </c>
      <c r="J169" s="510">
        <v>1656.28</v>
      </c>
      <c r="K169" s="527">
        <v>1</v>
      </c>
      <c r="L169" s="510">
        <v>4</v>
      </c>
      <c r="M169" s="511">
        <v>1656.28</v>
      </c>
    </row>
    <row r="170" spans="1:13" ht="14.4" customHeight="1" x14ac:dyDescent="0.3">
      <c r="A170" s="505" t="s">
        <v>498</v>
      </c>
      <c r="B170" s="506" t="s">
        <v>1878</v>
      </c>
      <c r="C170" s="506" t="s">
        <v>510</v>
      </c>
      <c r="D170" s="506" t="s">
        <v>511</v>
      </c>
      <c r="E170" s="506" t="s">
        <v>512</v>
      </c>
      <c r="F170" s="510"/>
      <c r="G170" s="510"/>
      <c r="H170" s="527">
        <v>0</v>
      </c>
      <c r="I170" s="510">
        <v>1</v>
      </c>
      <c r="J170" s="510">
        <v>352.37</v>
      </c>
      <c r="K170" s="527">
        <v>1</v>
      </c>
      <c r="L170" s="510">
        <v>1</v>
      </c>
      <c r="M170" s="511">
        <v>352.37</v>
      </c>
    </row>
    <row r="171" spans="1:13" ht="14.4" customHeight="1" x14ac:dyDescent="0.3">
      <c r="A171" s="505" t="s">
        <v>498</v>
      </c>
      <c r="B171" s="506" t="s">
        <v>1902</v>
      </c>
      <c r="C171" s="506" t="s">
        <v>514</v>
      </c>
      <c r="D171" s="506" t="s">
        <v>515</v>
      </c>
      <c r="E171" s="506" t="s">
        <v>516</v>
      </c>
      <c r="F171" s="510"/>
      <c r="G171" s="510"/>
      <c r="H171" s="527">
        <v>0</v>
      </c>
      <c r="I171" s="510">
        <v>1</v>
      </c>
      <c r="J171" s="510">
        <v>327.49</v>
      </c>
      <c r="K171" s="527">
        <v>1</v>
      </c>
      <c r="L171" s="510">
        <v>1</v>
      </c>
      <c r="M171" s="511">
        <v>327.49</v>
      </c>
    </row>
    <row r="172" spans="1:13" ht="14.4" customHeight="1" x14ac:dyDescent="0.3">
      <c r="A172" s="505" t="s">
        <v>499</v>
      </c>
      <c r="B172" s="506" t="s">
        <v>1855</v>
      </c>
      <c r="C172" s="506" t="s">
        <v>681</v>
      </c>
      <c r="D172" s="506" t="s">
        <v>682</v>
      </c>
      <c r="E172" s="506" t="s">
        <v>683</v>
      </c>
      <c r="F172" s="510"/>
      <c r="G172" s="510"/>
      <c r="H172" s="527">
        <v>0</v>
      </c>
      <c r="I172" s="510">
        <v>1</v>
      </c>
      <c r="J172" s="510">
        <v>184.74</v>
      </c>
      <c r="K172" s="527">
        <v>1</v>
      </c>
      <c r="L172" s="510">
        <v>1</v>
      </c>
      <c r="M172" s="511">
        <v>184.74</v>
      </c>
    </row>
    <row r="173" spans="1:13" ht="14.4" customHeight="1" x14ac:dyDescent="0.3">
      <c r="A173" s="505" t="s">
        <v>499</v>
      </c>
      <c r="B173" s="506" t="s">
        <v>1857</v>
      </c>
      <c r="C173" s="506" t="s">
        <v>1048</v>
      </c>
      <c r="D173" s="506" t="s">
        <v>1049</v>
      </c>
      <c r="E173" s="506" t="s">
        <v>1050</v>
      </c>
      <c r="F173" s="510">
        <v>1</v>
      </c>
      <c r="G173" s="510">
        <v>300.33</v>
      </c>
      <c r="H173" s="527">
        <v>1</v>
      </c>
      <c r="I173" s="510"/>
      <c r="J173" s="510"/>
      <c r="K173" s="527">
        <v>0</v>
      </c>
      <c r="L173" s="510">
        <v>1</v>
      </c>
      <c r="M173" s="511">
        <v>300.33</v>
      </c>
    </row>
    <row r="174" spans="1:13" ht="14.4" customHeight="1" x14ac:dyDescent="0.3">
      <c r="A174" s="505" t="s">
        <v>499</v>
      </c>
      <c r="B174" s="506" t="s">
        <v>1860</v>
      </c>
      <c r="C174" s="506" t="s">
        <v>1026</v>
      </c>
      <c r="D174" s="506" t="s">
        <v>979</v>
      </c>
      <c r="E174" s="506" t="s">
        <v>1027</v>
      </c>
      <c r="F174" s="510">
        <v>1</v>
      </c>
      <c r="G174" s="510">
        <v>393.94</v>
      </c>
      <c r="H174" s="527">
        <v>1</v>
      </c>
      <c r="I174" s="510"/>
      <c r="J174" s="510"/>
      <c r="K174" s="527">
        <v>0</v>
      </c>
      <c r="L174" s="510">
        <v>1</v>
      </c>
      <c r="M174" s="511">
        <v>393.94</v>
      </c>
    </row>
    <row r="175" spans="1:13" ht="14.4" customHeight="1" x14ac:dyDescent="0.3">
      <c r="A175" s="505" t="s">
        <v>499</v>
      </c>
      <c r="B175" s="506" t="s">
        <v>1866</v>
      </c>
      <c r="C175" s="506" t="s">
        <v>877</v>
      </c>
      <c r="D175" s="506" t="s">
        <v>878</v>
      </c>
      <c r="E175" s="506" t="s">
        <v>879</v>
      </c>
      <c r="F175" s="510"/>
      <c r="G175" s="510"/>
      <c r="H175" s="527">
        <v>0</v>
      </c>
      <c r="I175" s="510">
        <v>2</v>
      </c>
      <c r="J175" s="510">
        <v>82.64</v>
      </c>
      <c r="K175" s="527">
        <v>1</v>
      </c>
      <c r="L175" s="510">
        <v>2</v>
      </c>
      <c r="M175" s="511">
        <v>82.64</v>
      </c>
    </row>
    <row r="176" spans="1:13" ht="14.4" customHeight="1" x14ac:dyDescent="0.3">
      <c r="A176" s="505" t="s">
        <v>499</v>
      </c>
      <c r="B176" s="506" t="s">
        <v>1868</v>
      </c>
      <c r="C176" s="506" t="s">
        <v>1040</v>
      </c>
      <c r="D176" s="506" t="s">
        <v>581</v>
      </c>
      <c r="E176" s="506" t="s">
        <v>741</v>
      </c>
      <c r="F176" s="510"/>
      <c r="G176" s="510"/>
      <c r="H176" s="527">
        <v>0</v>
      </c>
      <c r="I176" s="510">
        <v>3</v>
      </c>
      <c r="J176" s="510">
        <v>52.679999999999993</v>
      </c>
      <c r="K176" s="527">
        <v>1</v>
      </c>
      <c r="L176" s="510">
        <v>3</v>
      </c>
      <c r="M176" s="511">
        <v>52.679999999999993</v>
      </c>
    </row>
    <row r="177" spans="1:13" ht="14.4" customHeight="1" x14ac:dyDescent="0.3">
      <c r="A177" s="505" t="s">
        <v>499</v>
      </c>
      <c r="B177" s="506" t="s">
        <v>1872</v>
      </c>
      <c r="C177" s="506" t="s">
        <v>1034</v>
      </c>
      <c r="D177" s="506" t="s">
        <v>569</v>
      </c>
      <c r="E177" s="506" t="s">
        <v>790</v>
      </c>
      <c r="F177" s="510"/>
      <c r="G177" s="510"/>
      <c r="H177" s="527">
        <v>0</v>
      </c>
      <c r="I177" s="510">
        <v>1</v>
      </c>
      <c r="J177" s="510">
        <v>186.55</v>
      </c>
      <c r="K177" s="527">
        <v>1</v>
      </c>
      <c r="L177" s="510">
        <v>1</v>
      </c>
      <c r="M177" s="511">
        <v>186.55</v>
      </c>
    </row>
    <row r="178" spans="1:13" ht="14.4" customHeight="1" x14ac:dyDescent="0.3">
      <c r="A178" s="505" t="s">
        <v>499</v>
      </c>
      <c r="B178" s="506" t="s">
        <v>1872</v>
      </c>
      <c r="C178" s="506" t="s">
        <v>568</v>
      </c>
      <c r="D178" s="506" t="s">
        <v>569</v>
      </c>
      <c r="E178" s="506" t="s">
        <v>570</v>
      </c>
      <c r="F178" s="510"/>
      <c r="G178" s="510"/>
      <c r="H178" s="527">
        <v>0</v>
      </c>
      <c r="I178" s="510">
        <v>4</v>
      </c>
      <c r="J178" s="510">
        <v>124.36</v>
      </c>
      <c r="K178" s="527">
        <v>1</v>
      </c>
      <c r="L178" s="510">
        <v>4</v>
      </c>
      <c r="M178" s="511">
        <v>124.36</v>
      </c>
    </row>
    <row r="179" spans="1:13" ht="14.4" customHeight="1" x14ac:dyDescent="0.3">
      <c r="A179" s="505" t="s">
        <v>499</v>
      </c>
      <c r="B179" s="506" t="s">
        <v>1875</v>
      </c>
      <c r="C179" s="506" t="s">
        <v>531</v>
      </c>
      <c r="D179" s="506" t="s">
        <v>519</v>
      </c>
      <c r="E179" s="506" t="s">
        <v>532</v>
      </c>
      <c r="F179" s="510"/>
      <c r="G179" s="510"/>
      <c r="H179" s="527">
        <v>0</v>
      </c>
      <c r="I179" s="510">
        <v>5</v>
      </c>
      <c r="J179" s="510">
        <v>238.50000000000003</v>
      </c>
      <c r="K179" s="527">
        <v>1</v>
      </c>
      <c r="L179" s="510">
        <v>5</v>
      </c>
      <c r="M179" s="511">
        <v>238.50000000000003</v>
      </c>
    </row>
    <row r="180" spans="1:13" ht="14.4" customHeight="1" x14ac:dyDescent="0.3">
      <c r="A180" s="505" t="s">
        <v>499</v>
      </c>
      <c r="B180" s="506" t="s">
        <v>1875</v>
      </c>
      <c r="C180" s="506" t="s">
        <v>518</v>
      </c>
      <c r="D180" s="506" t="s">
        <v>519</v>
      </c>
      <c r="E180" s="506" t="s">
        <v>520</v>
      </c>
      <c r="F180" s="510"/>
      <c r="G180" s="510"/>
      <c r="H180" s="527">
        <v>0</v>
      </c>
      <c r="I180" s="510">
        <v>1</v>
      </c>
      <c r="J180" s="510">
        <v>143.09</v>
      </c>
      <c r="K180" s="527">
        <v>1</v>
      </c>
      <c r="L180" s="510">
        <v>1</v>
      </c>
      <c r="M180" s="511">
        <v>143.09</v>
      </c>
    </row>
    <row r="181" spans="1:13" ht="14.4" customHeight="1" x14ac:dyDescent="0.3">
      <c r="A181" s="505" t="s">
        <v>499</v>
      </c>
      <c r="B181" s="506" t="s">
        <v>1876</v>
      </c>
      <c r="C181" s="506" t="s">
        <v>917</v>
      </c>
      <c r="D181" s="506" t="s">
        <v>918</v>
      </c>
      <c r="E181" s="506" t="s">
        <v>919</v>
      </c>
      <c r="F181" s="510"/>
      <c r="G181" s="510"/>
      <c r="H181" s="527">
        <v>0</v>
      </c>
      <c r="I181" s="510">
        <v>4</v>
      </c>
      <c r="J181" s="510">
        <v>63.6</v>
      </c>
      <c r="K181" s="527">
        <v>1</v>
      </c>
      <c r="L181" s="510">
        <v>4</v>
      </c>
      <c r="M181" s="511">
        <v>63.6</v>
      </c>
    </row>
    <row r="182" spans="1:13" ht="14.4" customHeight="1" x14ac:dyDescent="0.3">
      <c r="A182" s="505" t="s">
        <v>499</v>
      </c>
      <c r="B182" s="506" t="s">
        <v>1878</v>
      </c>
      <c r="C182" s="506" t="s">
        <v>643</v>
      </c>
      <c r="D182" s="506" t="s">
        <v>511</v>
      </c>
      <c r="E182" s="506" t="s">
        <v>644</v>
      </c>
      <c r="F182" s="510"/>
      <c r="G182" s="510"/>
      <c r="H182" s="527">
        <v>0</v>
      </c>
      <c r="I182" s="510">
        <v>3</v>
      </c>
      <c r="J182" s="510">
        <v>352.38</v>
      </c>
      <c r="K182" s="527">
        <v>1</v>
      </c>
      <c r="L182" s="510">
        <v>3</v>
      </c>
      <c r="M182" s="511">
        <v>352.38</v>
      </c>
    </row>
    <row r="183" spans="1:13" ht="14.4" customHeight="1" x14ac:dyDescent="0.3">
      <c r="A183" s="505" t="s">
        <v>499</v>
      </c>
      <c r="B183" s="506" t="s">
        <v>1878</v>
      </c>
      <c r="C183" s="506" t="s">
        <v>510</v>
      </c>
      <c r="D183" s="506" t="s">
        <v>511</v>
      </c>
      <c r="E183" s="506" t="s">
        <v>512</v>
      </c>
      <c r="F183" s="510"/>
      <c r="G183" s="510"/>
      <c r="H183" s="527">
        <v>0</v>
      </c>
      <c r="I183" s="510">
        <v>1</v>
      </c>
      <c r="J183" s="510">
        <v>352.37</v>
      </c>
      <c r="K183" s="527">
        <v>1</v>
      </c>
      <c r="L183" s="510">
        <v>1</v>
      </c>
      <c r="M183" s="511">
        <v>352.37</v>
      </c>
    </row>
    <row r="184" spans="1:13" ht="14.4" customHeight="1" x14ac:dyDescent="0.3">
      <c r="A184" s="505" t="s">
        <v>499</v>
      </c>
      <c r="B184" s="506" t="s">
        <v>1878</v>
      </c>
      <c r="C184" s="506" t="s">
        <v>1065</v>
      </c>
      <c r="D184" s="506" t="s">
        <v>511</v>
      </c>
      <c r="E184" s="506" t="s">
        <v>1066</v>
      </c>
      <c r="F184" s="510"/>
      <c r="G184" s="510"/>
      <c r="H184" s="527">
        <v>0</v>
      </c>
      <c r="I184" s="510">
        <v>3</v>
      </c>
      <c r="J184" s="510">
        <v>511.29</v>
      </c>
      <c r="K184" s="527">
        <v>1</v>
      </c>
      <c r="L184" s="510">
        <v>3</v>
      </c>
      <c r="M184" s="511">
        <v>511.29</v>
      </c>
    </row>
    <row r="185" spans="1:13" ht="14.4" customHeight="1" x14ac:dyDescent="0.3">
      <c r="A185" s="505" t="s">
        <v>499</v>
      </c>
      <c r="B185" s="506" t="s">
        <v>1880</v>
      </c>
      <c r="C185" s="506" t="s">
        <v>957</v>
      </c>
      <c r="D185" s="506" t="s">
        <v>958</v>
      </c>
      <c r="E185" s="506" t="s">
        <v>959</v>
      </c>
      <c r="F185" s="510"/>
      <c r="G185" s="510"/>
      <c r="H185" s="527">
        <v>0</v>
      </c>
      <c r="I185" s="510">
        <v>3</v>
      </c>
      <c r="J185" s="510">
        <v>237.32999999999998</v>
      </c>
      <c r="K185" s="527">
        <v>1</v>
      </c>
      <c r="L185" s="510">
        <v>3</v>
      </c>
      <c r="M185" s="511">
        <v>237.32999999999998</v>
      </c>
    </row>
    <row r="186" spans="1:13" ht="14.4" customHeight="1" x14ac:dyDescent="0.3">
      <c r="A186" s="505" t="s">
        <v>499</v>
      </c>
      <c r="B186" s="506" t="s">
        <v>1881</v>
      </c>
      <c r="C186" s="506" t="s">
        <v>1056</v>
      </c>
      <c r="D186" s="506" t="s">
        <v>1057</v>
      </c>
      <c r="E186" s="506" t="s">
        <v>1058</v>
      </c>
      <c r="F186" s="510"/>
      <c r="G186" s="510"/>
      <c r="H186" s="527">
        <v>0</v>
      </c>
      <c r="I186" s="510">
        <v>1</v>
      </c>
      <c r="J186" s="510">
        <v>77.790000000000006</v>
      </c>
      <c r="K186" s="527">
        <v>1</v>
      </c>
      <c r="L186" s="510">
        <v>1</v>
      </c>
      <c r="M186" s="511">
        <v>77.790000000000006</v>
      </c>
    </row>
    <row r="187" spans="1:13" ht="14.4" customHeight="1" x14ac:dyDescent="0.3">
      <c r="A187" s="505" t="s">
        <v>499</v>
      </c>
      <c r="B187" s="506" t="s">
        <v>1883</v>
      </c>
      <c r="C187" s="506" t="s">
        <v>677</v>
      </c>
      <c r="D187" s="506" t="s">
        <v>678</v>
      </c>
      <c r="E187" s="506" t="s">
        <v>679</v>
      </c>
      <c r="F187" s="510"/>
      <c r="G187" s="510"/>
      <c r="H187" s="527">
        <v>0</v>
      </c>
      <c r="I187" s="510">
        <v>6</v>
      </c>
      <c r="J187" s="510">
        <v>617.09999999999991</v>
      </c>
      <c r="K187" s="527">
        <v>1</v>
      </c>
      <c r="L187" s="510">
        <v>6</v>
      </c>
      <c r="M187" s="511">
        <v>617.09999999999991</v>
      </c>
    </row>
    <row r="188" spans="1:13" ht="14.4" customHeight="1" x14ac:dyDescent="0.3">
      <c r="A188" s="505" t="s">
        <v>499</v>
      </c>
      <c r="B188" s="506" t="s">
        <v>1884</v>
      </c>
      <c r="C188" s="506" t="s">
        <v>1073</v>
      </c>
      <c r="D188" s="506" t="s">
        <v>1074</v>
      </c>
      <c r="E188" s="506" t="s">
        <v>1075</v>
      </c>
      <c r="F188" s="510"/>
      <c r="G188" s="510"/>
      <c r="H188" s="527">
        <v>0</v>
      </c>
      <c r="I188" s="510">
        <v>1</v>
      </c>
      <c r="J188" s="510">
        <v>155.30000000000001</v>
      </c>
      <c r="K188" s="527">
        <v>1</v>
      </c>
      <c r="L188" s="510">
        <v>1</v>
      </c>
      <c r="M188" s="511">
        <v>155.30000000000001</v>
      </c>
    </row>
    <row r="189" spans="1:13" ht="14.4" customHeight="1" x14ac:dyDescent="0.3">
      <c r="A189" s="505" t="s">
        <v>499</v>
      </c>
      <c r="B189" s="506" t="s">
        <v>1885</v>
      </c>
      <c r="C189" s="506" t="s">
        <v>707</v>
      </c>
      <c r="D189" s="506" t="s">
        <v>708</v>
      </c>
      <c r="E189" s="506" t="s">
        <v>709</v>
      </c>
      <c r="F189" s="510"/>
      <c r="G189" s="510"/>
      <c r="H189" s="527">
        <v>0</v>
      </c>
      <c r="I189" s="510">
        <v>1</v>
      </c>
      <c r="J189" s="510">
        <v>139.77000000000001</v>
      </c>
      <c r="K189" s="527">
        <v>1</v>
      </c>
      <c r="L189" s="510">
        <v>1</v>
      </c>
      <c r="M189" s="511">
        <v>139.77000000000001</v>
      </c>
    </row>
    <row r="190" spans="1:13" ht="14.4" customHeight="1" x14ac:dyDescent="0.3">
      <c r="A190" s="505" t="s">
        <v>499</v>
      </c>
      <c r="B190" s="506" t="s">
        <v>1885</v>
      </c>
      <c r="C190" s="506" t="s">
        <v>712</v>
      </c>
      <c r="D190" s="506" t="s">
        <v>573</v>
      </c>
      <c r="E190" s="506" t="s">
        <v>713</v>
      </c>
      <c r="F190" s="510">
        <v>1</v>
      </c>
      <c r="G190" s="510">
        <v>196.2</v>
      </c>
      <c r="H190" s="527">
        <v>1</v>
      </c>
      <c r="I190" s="510"/>
      <c r="J190" s="510"/>
      <c r="K190" s="527">
        <v>0</v>
      </c>
      <c r="L190" s="510">
        <v>1</v>
      </c>
      <c r="M190" s="511">
        <v>196.2</v>
      </c>
    </row>
    <row r="191" spans="1:13" ht="14.4" customHeight="1" x14ac:dyDescent="0.3">
      <c r="A191" s="505" t="s">
        <v>499</v>
      </c>
      <c r="B191" s="506" t="s">
        <v>1885</v>
      </c>
      <c r="C191" s="506" t="s">
        <v>714</v>
      </c>
      <c r="D191" s="506" t="s">
        <v>573</v>
      </c>
      <c r="E191" s="506" t="s">
        <v>663</v>
      </c>
      <c r="F191" s="510">
        <v>3</v>
      </c>
      <c r="G191" s="510">
        <v>543.33000000000004</v>
      </c>
      <c r="H191" s="527">
        <v>1</v>
      </c>
      <c r="I191" s="510"/>
      <c r="J191" s="510"/>
      <c r="K191" s="527">
        <v>0</v>
      </c>
      <c r="L191" s="510">
        <v>3</v>
      </c>
      <c r="M191" s="511">
        <v>543.33000000000004</v>
      </c>
    </row>
    <row r="192" spans="1:13" ht="14.4" customHeight="1" x14ac:dyDescent="0.3">
      <c r="A192" s="505" t="s">
        <v>499</v>
      </c>
      <c r="B192" s="506" t="s">
        <v>1885</v>
      </c>
      <c r="C192" s="506" t="s">
        <v>1035</v>
      </c>
      <c r="D192" s="506" t="s">
        <v>718</v>
      </c>
      <c r="E192" s="506" t="s">
        <v>1036</v>
      </c>
      <c r="F192" s="510">
        <v>1</v>
      </c>
      <c r="G192" s="510">
        <v>139.77000000000001</v>
      </c>
      <c r="H192" s="527">
        <v>1</v>
      </c>
      <c r="I192" s="510"/>
      <c r="J192" s="510"/>
      <c r="K192" s="527">
        <v>0</v>
      </c>
      <c r="L192" s="510">
        <v>1</v>
      </c>
      <c r="M192" s="511">
        <v>139.77000000000001</v>
      </c>
    </row>
    <row r="193" spans="1:13" ht="14.4" customHeight="1" x14ac:dyDescent="0.3">
      <c r="A193" s="505" t="s">
        <v>499</v>
      </c>
      <c r="B193" s="506" t="s">
        <v>1886</v>
      </c>
      <c r="C193" s="506" t="s">
        <v>1071</v>
      </c>
      <c r="D193" s="506" t="s">
        <v>657</v>
      </c>
      <c r="E193" s="506" t="s">
        <v>661</v>
      </c>
      <c r="F193" s="510">
        <v>2</v>
      </c>
      <c r="G193" s="510">
        <v>286.7</v>
      </c>
      <c r="H193" s="527">
        <v>1</v>
      </c>
      <c r="I193" s="510"/>
      <c r="J193" s="510"/>
      <c r="K193" s="527">
        <v>0</v>
      </c>
      <c r="L193" s="510">
        <v>2</v>
      </c>
      <c r="M193" s="511">
        <v>286.7</v>
      </c>
    </row>
    <row r="194" spans="1:13" ht="14.4" customHeight="1" x14ac:dyDescent="0.3">
      <c r="A194" s="505" t="s">
        <v>499</v>
      </c>
      <c r="B194" s="506" t="s">
        <v>1886</v>
      </c>
      <c r="C194" s="506" t="s">
        <v>664</v>
      </c>
      <c r="D194" s="506" t="s">
        <v>660</v>
      </c>
      <c r="E194" s="506" t="s">
        <v>665</v>
      </c>
      <c r="F194" s="510"/>
      <c r="G194" s="510"/>
      <c r="H194" s="527">
        <v>0</v>
      </c>
      <c r="I194" s="510">
        <v>3</v>
      </c>
      <c r="J194" s="510">
        <v>279.54000000000002</v>
      </c>
      <c r="K194" s="527">
        <v>1</v>
      </c>
      <c r="L194" s="510">
        <v>3</v>
      </c>
      <c r="M194" s="511">
        <v>279.54000000000002</v>
      </c>
    </row>
    <row r="195" spans="1:13" ht="14.4" customHeight="1" x14ac:dyDescent="0.3">
      <c r="A195" s="505" t="s">
        <v>499</v>
      </c>
      <c r="B195" s="506" t="s">
        <v>1887</v>
      </c>
      <c r="C195" s="506" t="s">
        <v>596</v>
      </c>
      <c r="D195" s="506" t="s">
        <v>597</v>
      </c>
      <c r="E195" s="506" t="s">
        <v>598</v>
      </c>
      <c r="F195" s="510"/>
      <c r="G195" s="510"/>
      <c r="H195" s="527">
        <v>0</v>
      </c>
      <c r="I195" s="510">
        <v>1</v>
      </c>
      <c r="J195" s="510">
        <v>556.04</v>
      </c>
      <c r="K195" s="527">
        <v>1</v>
      </c>
      <c r="L195" s="510">
        <v>1</v>
      </c>
      <c r="M195" s="511">
        <v>556.04</v>
      </c>
    </row>
    <row r="196" spans="1:13" ht="14.4" customHeight="1" x14ac:dyDescent="0.3">
      <c r="A196" s="505" t="s">
        <v>499</v>
      </c>
      <c r="B196" s="506" t="s">
        <v>1893</v>
      </c>
      <c r="C196" s="506" t="s">
        <v>696</v>
      </c>
      <c r="D196" s="506" t="s">
        <v>697</v>
      </c>
      <c r="E196" s="506" t="s">
        <v>621</v>
      </c>
      <c r="F196" s="510"/>
      <c r="G196" s="510"/>
      <c r="H196" s="527">
        <v>0</v>
      </c>
      <c r="I196" s="510">
        <v>2</v>
      </c>
      <c r="J196" s="510">
        <v>145.1</v>
      </c>
      <c r="K196" s="527">
        <v>1</v>
      </c>
      <c r="L196" s="510">
        <v>2</v>
      </c>
      <c r="M196" s="511">
        <v>145.1</v>
      </c>
    </row>
    <row r="197" spans="1:13" ht="14.4" customHeight="1" x14ac:dyDescent="0.3">
      <c r="A197" s="505" t="s">
        <v>499</v>
      </c>
      <c r="B197" s="506" t="s">
        <v>1896</v>
      </c>
      <c r="C197" s="506" t="s">
        <v>1081</v>
      </c>
      <c r="D197" s="506" t="s">
        <v>1082</v>
      </c>
      <c r="E197" s="506" t="s">
        <v>1083</v>
      </c>
      <c r="F197" s="510"/>
      <c r="G197" s="510"/>
      <c r="H197" s="527"/>
      <c r="I197" s="510">
        <v>2</v>
      </c>
      <c r="J197" s="510">
        <v>0</v>
      </c>
      <c r="K197" s="527"/>
      <c r="L197" s="510">
        <v>2</v>
      </c>
      <c r="M197" s="511">
        <v>0</v>
      </c>
    </row>
    <row r="198" spans="1:13" ht="14.4" customHeight="1" x14ac:dyDescent="0.3">
      <c r="A198" s="505" t="s">
        <v>499</v>
      </c>
      <c r="B198" s="506" t="s">
        <v>1901</v>
      </c>
      <c r="C198" s="506" t="s">
        <v>989</v>
      </c>
      <c r="D198" s="506" t="s">
        <v>990</v>
      </c>
      <c r="E198" s="506" t="s">
        <v>991</v>
      </c>
      <c r="F198" s="510"/>
      <c r="G198" s="510"/>
      <c r="H198" s="527">
        <v>0</v>
      </c>
      <c r="I198" s="510">
        <v>3</v>
      </c>
      <c r="J198" s="510">
        <v>5663.7000000000007</v>
      </c>
      <c r="K198" s="527">
        <v>1</v>
      </c>
      <c r="L198" s="510">
        <v>3</v>
      </c>
      <c r="M198" s="511">
        <v>5663.7000000000007</v>
      </c>
    </row>
    <row r="199" spans="1:13" ht="14.4" customHeight="1" x14ac:dyDescent="0.3">
      <c r="A199" s="505" t="s">
        <v>499</v>
      </c>
      <c r="B199" s="506" t="s">
        <v>1902</v>
      </c>
      <c r="C199" s="506" t="s">
        <v>684</v>
      </c>
      <c r="D199" s="506" t="s">
        <v>515</v>
      </c>
      <c r="E199" s="506" t="s">
        <v>685</v>
      </c>
      <c r="F199" s="510"/>
      <c r="G199" s="510"/>
      <c r="H199" s="527">
        <v>0</v>
      </c>
      <c r="I199" s="510">
        <v>1</v>
      </c>
      <c r="J199" s="510">
        <v>109.17</v>
      </c>
      <c r="K199" s="527">
        <v>1</v>
      </c>
      <c r="L199" s="510">
        <v>1</v>
      </c>
      <c r="M199" s="511">
        <v>109.17</v>
      </c>
    </row>
    <row r="200" spans="1:13" ht="14.4" customHeight="1" x14ac:dyDescent="0.3">
      <c r="A200" s="505" t="s">
        <v>499</v>
      </c>
      <c r="B200" s="506" t="s">
        <v>1902</v>
      </c>
      <c r="C200" s="506" t="s">
        <v>514</v>
      </c>
      <c r="D200" s="506" t="s">
        <v>515</v>
      </c>
      <c r="E200" s="506" t="s">
        <v>516</v>
      </c>
      <c r="F200" s="510"/>
      <c r="G200" s="510"/>
      <c r="H200" s="527">
        <v>0</v>
      </c>
      <c r="I200" s="510">
        <v>3</v>
      </c>
      <c r="J200" s="510">
        <v>982.47</v>
      </c>
      <c r="K200" s="527">
        <v>1</v>
      </c>
      <c r="L200" s="510">
        <v>3</v>
      </c>
      <c r="M200" s="511">
        <v>982.47</v>
      </c>
    </row>
    <row r="201" spans="1:13" ht="14.4" customHeight="1" x14ac:dyDescent="0.3">
      <c r="A201" s="505" t="s">
        <v>500</v>
      </c>
      <c r="B201" s="506" t="s">
        <v>1860</v>
      </c>
      <c r="C201" s="506" t="s">
        <v>1026</v>
      </c>
      <c r="D201" s="506" t="s">
        <v>979</v>
      </c>
      <c r="E201" s="506" t="s">
        <v>1027</v>
      </c>
      <c r="F201" s="510">
        <v>1</v>
      </c>
      <c r="G201" s="510">
        <v>393.94</v>
      </c>
      <c r="H201" s="527">
        <v>1</v>
      </c>
      <c r="I201" s="510"/>
      <c r="J201" s="510"/>
      <c r="K201" s="527">
        <v>0</v>
      </c>
      <c r="L201" s="510">
        <v>1</v>
      </c>
      <c r="M201" s="511">
        <v>393.94</v>
      </c>
    </row>
    <row r="202" spans="1:13" ht="14.4" customHeight="1" x14ac:dyDescent="0.3">
      <c r="A202" s="505" t="s">
        <v>500</v>
      </c>
      <c r="B202" s="506" t="s">
        <v>1868</v>
      </c>
      <c r="C202" s="506" t="s">
        <v>1024</v>
      </c>
      <c r="D202" s="506" t="s">
        <v>1025</v>
      </c>
      <c r="E202" s="506" t="s">
        <v>706</v>
      </c>
      <c r="F202" s="510">
        <v>1</v>
      </c>
      <c r="G202" s="510">
        <v>117.03</v>
      </c>
      <c r="H202" s="527">
        <v>1</v>
      </c>
      <c r="I202" s="510"/>
      <c r="J202" s="510"/>
      <c r="K202" s="527">
        <v>0</v>
      </c>
      <c r="L202" s="510">
        <v>1</v>
      </c>
      <c r="M202" s="511">
        <v>117.03</v>
      </c>
    </row>
    <row r="203" spans="1:13" ht="14.4" customHeight="1" x14ac:dyDescent="0.3">
      <c r="A203" s="505" t="s">
        <v>500</v>
      </c>
      <c r="B203" s="506" t="s">
        <v>1875</v>
      </c>
      <c r="C203" s="506" t="s">
        <v>518</v>
      </c>
      <c r="D203" s="506" t="s">
        <v>519</v>
      </c>
      <c r="E203" s="506" t="s">
        <v>520</v>
      </c>
      <c r="F203" s="510"/>
      <c r="G203" s="510"/>
      <c r="H203" s="527">
        <v>0</v>
      </c>
      <c r="I203" s="510">
        <v>1</v>
      </c>
      <c r="J203" s="510">
        <v>143.09</v>
      </c>
      <c r="K203" s="527">
        <v>1</v>
      </c>
      <c r="L203" s="510">
        <v>1</v>
      </c>
      <c r="M203" s="511">
        <v>143.09</v>
      </c>
    </row>
    <row r="204" spans="1:13" ht="14.4" customHeight="1" x14ac:dyDescent="0.3">
      <c r="A204" s="505" t="s">
        <v>500</v>
      </c>
      <c r="B204" s="506" t="s">
        <v>1886</v>
      </c>
      <c r="C204" s="506" t="s">
        <v>933</v>
      </c>
      <c r="D204" s="506" t="s">
        <v>657</v>
      </c>
      <c r="E204" s="506" t="s">
        <v>719</v>
      </c>
      <c r="F204" s="510">
        <v>1</v>
      </c>
      <c r="G204" s="510">
        <v>430.05</v>
      </c>
      <c r="H204" s="527">
        <v>1</v>
      </c>
      <c r="I204" s="510"/>
      <c r="J204" s="510"/>
      <c r="K204" s="527">
        <v>0</v>
      </c>
      <c r="L204" s="510">
        <v>1</v>
      </c>
      <c r="M204" s="511">
        <v>430.05</v>
      </c>
    </row>
    <row r="205" spans="1:13" ht="14.4" customHeight="1" x14ac:dyDescent="0.3">
      <c r="A205" s="505" t="s">
        <v>500</v>
      </c>
      <c r="B205" s="506" t="s">
        <v>1902</v>
      </c>
      <c r="C205" s="506" t="s">
        <v>996</v>
      </c>
      <c r="D205" s="506" t="s">
        <v>515</v>
      </c>
      <c r="E205" s="506" t="s">
        <v>997</v>
      </c>
      <c r="F205" s="510"/>
      <c r="G205" s="510"/>
      <c r="H205" s="527">
        <v>0</v>
      </c>
      <c r="I205" s="510">
        <v>1</v>
      </c>
      <c r="J205" s="510">
        <v>218.32</v>
      </c>
      <c r="K205" s="527">
        <v>1</v>
      </c>
      <c r="L205" s="510">
        <v>1</v>
      </c>
      <c r="M205" s="511">
        <v>218.32</v>
      </c>
    </row>
    <row r="206" spans="1:13" ht="14.4" customHeight="1" x14ac:dyDescent="0.3">
      <c r="A206" s="505" t="s">
        <v>501</v>
      </c>
      <c r="B206" s="506" t="s">
        <v>1850</v>
      </c>
      <c r="C206" s="506" t="s">
        <v>1725</v>
      </c>
      <c r="D206" s="506" t="s">
        <v>638</v>
      </c>
      <c r="E206" s="506" t="s">
        <v>905</v>
      </c>
      <c r="F206" s="510"/>
      <c r="G206" s="510"/>
      <c r="H206" s="527">
        <v>0</v>
      </c>
      <c r="I206" s="510">
        <v>3</v>
      </c>
      <c r="J206" s="510">
        <v>96.75</v>
      </c>
      <c r="K206" s="527">
        <v>1</v>
      </c>
      <c r="L206" s="510">
        <v>3</v>
      </c>
      <c r="M206" s="511">
        <v>96.75</v>
      </c>
    </row>
    <row r="207" spans="1:13" ht="14.4" customHeight="1" x14ac:dyDescent="0.3">
      <c r="A207" s="505" t="s">
        <v>501</v>
      </c>
      <c r="B207" s="506" t="s">
        <v>1850</v>
      </c>
      <c r="C207" s="506" t="s">
        <v>637</v>
      </c>
      <c r="D207" s="506" t="s">
        <v>638</v>
      </c>
      <c r="E207" s="506" t="s">
        <v>639</v>
      </c>
      <c r="F207" s="510"/>
      <c r="G207" s="510"/>
      <c r="H207" s="527">
        <v>0</v>
      </c>
      <c r="I207" s="510">
        <v>1</v>
      </c>
      <c r="J207" s="510">
        <v>115.18</v>
      </c>
      <c r="K207" s="527">
        <v>1</v>
      </c>
      <c r="L207" s="510">
        <v>1</v>
      </c>
      <c r="M207" s="511">
        <v>115.18</v>
      </c>
    </row>
    <row r="208" spans="1:13" ht="14.4" customHeight="1" x14ac:dyDescent="0.3">
      <c r="A208" s="505" t="s">
        <v>501</v>
      </c>
      <c r="B208" s="506" t="s">
        <v>1853</v>
      </c>
      <c r="C208" s="506" t="s">
        <v>1712</v>
      </c>
      <c r="D208" s="506" t="s">
        <v>1713</v>
      </c>
      <c r="E208" s="506" t="s">
        <v>1714</v>
      </c>
      <c r="F208" s="510"/>
      <c r="G208" s="510"/>
      <c r="H208" s="527">
        <v>0</v>
      </c>
      <c r="I208" s="510">
        <v>2</v>
      </c>
      <c r="J208" s="510">
        <v>172.86</v>
      </c>
      <c r="K208" s="527">
        <v>1</v>
      </c>
      <c r="L208" s="510">
        <v>2</v>
      </c>
      <c r="M208" s="511">
        <v>172.86</v>
      </c>
    </row>
    <row r="209" spans="1:13" ht="14.4" customHeight="1" x14ac:dyDescent="0.3">
      <c r="A209" s="505" t="s">
        <v>501</v>
      </c>
      <c r="B209" s="506" t="s">
        <v>1853</v>
      </c>
      <c r="C209" s="506" t="s">
        <v>1715</v>
      </c>
      <c r="D209" s="506" t="s">
        <v>1716</v>
      </c>
      <c r="E209" s="506" t="s">
        <v>1717</v>
      </c>
      <c r="F209" s="510"/>
      <c r="G209" s="510"/>
      <c r="H209" s="527">
        <v>0</v>
      </c>
      <c r="I209" s="510">
        <v>1</v>
      </c>
      <c r="J209" s="510">
        <v>146.9</v>
      </c>
      <c r="K209" s="527">
        <v>1</v>
      </c>
      <c r="L209" s="510">
        <v>1</v>
      </c>
      <c r="M209" s="511">
        <v>146.9</v>
      </c>
    </row>
    <row r="210" spans="1:13" ht="14.4" customHeight="1" x14ac:dyDescent="0.3">
      <c r="A210" s="505" t="s">
        <v>501</v>
      </c>
      <c r="B210" s="506" t="s">
        <v>1853</v>
      </c>
      <c r="C210" s="506" t="s">
        <v>1718</v>
      </c>
      <c r="D210" s="506" t="s">
        <v>1713</v>
      </c>
      <c r="E210" s="506" t="s">
        <v>1719</v>
      </c>
      <c r="F210" s="510"/>
      <c r="G210" s="510"/>
      <c r="H210" s="527">
        <v>0</v>
      </c>
      <c r="I210" s="510">
        <v>3</v>
      </c>
      <c r="J210" s="510">
        <v>129.63</v>
      </c>
      <c r="K210" s="527">
        <v>1</v>
      </c>
      <c r="L210" s="510">
        <v>3</v>
      </c>
      <c r="M210" s="511">
        <v>129.63</v>
      </c>
    </row>
    <row r="211" spans="1:13" ht="14.4" customHeight="1" x14ac:dyDescent="0.3">
      <c r="A211" s="505" t="s">
        <v>501</v>
      </c>
      <c r="B211" s="506" t="s">
        <v>1855</v>
      </c>
      <c r="C211" s="506" t="s">
        <v>681</v>
      </c>
      <c r="D211" s="506" t="s">
        <v>682</v>
      </c>
      <c r="E211" s="506" t="s">
        <v>683</v>
      </c>
      <c r="F211" s="510"/>
      <c r="G211" s="510"/>
      <c r="H211" s="527">
        <v>0</v>
      </c>
      <c r="I211" s="510">
        <v>5</v>
      </c>
      <c r="J211" s="510">
        <v>923.7</v>
      </c>
      <c r="K211" s="527">
        <v>1</v>
      </c>
      <c r="L211" s="510">
        <v>5</v>
      </c>
      <c r="M211" s="511">
        <v>923.7</v>
      </c>
    </row>
    <row r="212" spans="1:13" ht="14.4" customHeight="1" x14ac:dyDescent="0.3">
      <c r="A212" s="505" t="s">
        <v>501</v>
      </c>
      <c r="B212" s="506" t="s">
        <v>1855</v>
      </c>
      <c r="C212" s="506" t="s">
        <v>1554</v>
      </c>
      <c r="D212" s="506" t="s">
        <v>1555</v>
      </c>
      <c r="E212" s="506" t="s">
        <v>1556</v>
      </c>
      <c r="F212" s="510"/>
      <c r="G212" s="510"/>
      <c r="H212" s="527">
        <v>0</v>
      </c>
      <c r="I212" s="510">
        <v>4</v>
      </c>
      <c r="J212" s="510">
        <v>482.44</v>
      </c>
      <c r="K212" s="527">
        <v>1</v>
      </c>
      <c r="L212" s="510">
        <v>4</v>
      </c>
      <c r="M212" s="511">
        <v>482.44</v>
      </c>
    </row>
    <row r="213" spans="1:13" ht="14.4" customHeight="1" x14ac:dyDescent="0.3">
      <c r="A213" s="505" t="s">
        <v>501</v>
      </c>
      <c r="B213" s="506" t="s">
        <v>1856</v>
      </c>
      <c r="C213" s="506" t="s">
        <v>629</v>
      </c>
      <c r="D213" s="506" t="s">
        <v>630</v>
      </c>
      <c r="E213" s="506" t="s">
        <v>631</v>
      </c>
      <c r="F213" s="510"/>
      <c r="G213" s="510"/>
      <c r="H213" s="527">
        <v>0</v>
      </c>
      <c r="I213" s="510">
        <v>3</v>
      </c>
      <c r="J213" s="510">
        <v>2208.9900000000002</v>
      </c>
      <c r="K213" s="527">
        <v>1</v>
      </c>
      <c r="L213" s="510">
        <v>3</v>
      </c>
      <c r="M213" s="511">
        <v>2208.9900000000002</v>
      </c>
    </row>
    <row r="214" spans="1:13" ht="14.4" customHeight="1" x14ac:dyDescent="0.3">
      <c r="A214" s="505" t="s">
        <v>501</v>
      </c>
      <c r="B214" s="506" t="s">
        <v>1856</v>
      </c>
      <c r="C214" s="506" t="s">
        <v>1381</v>
      </c>
      <c r="D214" s="506" t="s">
        <v>630</v>
      </c>
      <c r="E214" s="506" t="s">
        <v>1382</v>
      </c>
      <c r="F214" s="510"/>
      <c r="G214" s="510"/>
      <c r="H214" s="527">
        <v>0</v>
      </c>
      <c r="I214" s="510">
        <v>2</v>
      </c>
      <c r="J214" s="510">
        <v>1847.48</v>
      </c>
      <c r="K214" s="527">
        <v>1</v>
      </c>
      <c r="L214" s="510">
        <v>2</v>
      </c>
      <c r="M214" s="511">
        <v>1847.48</v>
      </c>
    </row>
    <row r="215" spans="1:13" ht="14.4" customHeight="1" x14ac:dyDescent="0.3">
      <c r="A215" s="505" t="s">
        <v>501</v>
      </c>
      <c r="B215" s="506" t="s">
        <v>1857</v>
      </c>
      <c r="C215" s="506" t="s">
        <v>841</v>
      </c>
      <c r="D215" s="506" t="s">
        <v>842</v>
      </c>
      <c r="E215" s="506" t="s">
        <v>843</v>
      </c>
      <c r="F215" s="510"/>
      <c r="G215" s="510"/>
      <c r="H215" s="527">
        <v>0</v>
      </c>
      <c r="I215" s="510">
        <v>6</v>
      </c>
      <c r="J215" s="510">
        <v>560.58000000000004</v>
      </c>
      <c r="K215" s="527">
        <v>1</v>
      </c>
      <c r="L215" s="510">
        <v>6</v>
      </c>
      <c r="M215" s="511">
        <v>560.58000000000004</v>
      </c>
    </row>
    <row r="216" spans="1:13" ht="14.4" customHeight="1" x14ac:dyDescent="0.3">
      <c r="A216" s="505" t="s">
        <v>501</v>
      </c>
      <c r="B216" s="506" t="s">
        <v>1858</v>
      </c>
      <c r="C216" s="506" t="s">
        <v>652</v>
      </c>
      <c r="D216" s="506" t="s">
        <v>653</v>
      </c>
      <c r="E216" s="506" t="s">
        <v>654</v>
      </c>
      <c r="F216" s="510">
        <v>4</v>
      </c>
      <c r="G216" s="510">
        <v>1280.8399999999999</v>
      </c>
      <c r="H216" s="527">
        <v>1</v>
      </c>
      <c r="I216" s="510"/>
      <c r="J216" s="510"/>
      <c r="K216" s="527">
        <v>0</v>
      </c>
      <c r="L216" s="510">
        <v>4</v>
      </c>
      <c r="M216" s="511">
        <v>1280.8399999999999</v>
      </c>
    </row>
    <row r="217" spans="1:13" ht="14.4" customHeight="1" x14ac:dyDescent="0.3">
      <c r="A217" s="505" t="s">
        <v>501</v>
      </c>
      <c r="B217" s="506" t="s">
        <v>1858</v>
      </c>
      <c r="C217" s="506" t="s">
        <v>912</v>
      </c>
      <c r="D217" s="506" t="s">
        <v>913</v>
      </c>
      <c r="E217" s="506" t="s">
        <v>654</v>
      </c>
      <c r="F217" s="510"/>
      <c r="G217" s="510"/>
      <c r="H217" s="527">
        <v>0</v>
      </c>
      <c r="I217" s="510">
        <v>7</v>
      </c>
      <c r="J217" s="510">
        <v>2241.4699999999998</v>
      </c>
      <c r="K217" s="527">
        <v>1</v>
      </c>
      <c r="L217" s="510">
        <v>7</v>
      </c>
      <c r="M217" s="511">
        <v>2241.4699999999998</v>
      </c>
    </row>
    <row r="218" spans="1:13" ht="14.4" customHeight="1" x14ac:dyDescent="0.3">
      <c r="A218" s="505" t="s">
        <v>501</v>
      </c>
      <c r="B218" s="506" t="s">
        <v>1859</v>
      </c>
      <c r="C218" s="506" t="s">
        <v>1096</v>
      </c>
      <c r="D218" s="506" t="s">
        <v>1097</v>
      </c>
      <c r="E218" s="506" t="s">
        <v>1098</v>
      </c>
      <c r="F218" s="510"/>
      <c r="G218" s="510"/>
      <c r="H218" s="527">
        <v>0</v>
      </c>
      <c r="I218" s="510">
        <v>3</v>
      </c>
      <c r="J218" s="510">
        <v>240.03000000000003</v>
      </c>
      <c r="K218" s="527">
        <v>1</v>
      </c>
      <c r="L218" s="510">
        <v>3</v>
      </c>
      <c r="M218" s="511">
        <v>240.03000000000003</v>
      </c>
    </row>
    <row r="219" spans="1:13" ht="14.4" customHeight="1" x14ac:dyDescent="0.3">
      <c r="A219" s="505" t="s">
        <v>501</v>
      </c>
      <c r="B219" s="506" t="s">
        <v>1860</v>
      </c>
      <c r="C219" s="506" t="s">
        <v>981</v>
      </c>
      <c r="D219" s="506" t="s">
        <v>982</v>
      </c>
      <c r="E219" s="506" t="s">
        <v>983</v>
      </c>
      <c r="F219" s="510"/>
      <c r="G219" s="510"/>
      <c r="H219" s="527">
        <v>0</v>
      </c>
      <c r="I219" s="510">
        <v>9</v>
      </c>
      <c r="J219" s="510">
        <v>1181.8799999999999</v>
      </c>
      <c r="K219" s="527">
        <v>1</v>
      </c>
      <c r="L219" s="510">
        <v>9</v>
      </c>
      <c r="M219" s="511">
        <v>1181.8799999999999</v>
      </c>
    </row>
    <row r="220" spans="1:13" ht="14.4" customHeight="1" x14ac:dyDescent="0.3">
      <c r="A220" s="505" t="s">
        <v>501</v>
      </c>
      <c r="B220" s="506" t="s">
        <v>1860</v>
      </c>
      <c r="C220" s="506" t="s">
        <v>978</v>
      </c>
      <c r="D220" s="506" t="s">
        <v>979</v>
      </c>
      <c r="E220" s="506" t="s">
        <v>980</v>
      </c>
      <c r="F220" s="510">
        <v>2</v>
      </c>
      <c r="G220" s="510">
        <v>262.64</v>
      </c>
      <c r="H220" s="527">
        <v>1</v>
      </c>
      <c r="I220" s="510"/>
      <c r="J220" s="510"/>
      <c r="K220" s="527">
        <v>0</v>
      </c>
      <c r="L220" s="510">
        <v>2</v>
      </c>
      <c r="M220" s="511">
        <v>262.64</v>
      </c>
    </row>
    <row r="221" spans="1:13" ht="14.4" customHeight="1" x14ac:dyDescent="0.3">
      <c r="A221" s="505" t="s">
        <v>501</v>
      </c>
      <c r="B221" s="506" t="s">
        <v>1860</v>
      </c>
      <c r="C221" s="506" t="s">
        <v>1026</v>
      </c>
      <c r="D221" s="506" t="s">
        <v>979</v>
      </c>
      <c r="E221" s="506" t="s">
        <v>1027</v>
      </c>
      <c r="F221" s="510">
        <v>1</v>
      </c>
      <c r="G221" s="510">
        <v>393.94</v>
      </c>
      <c r="H221" s="527">
        <v>1</v>
      </c>
      <c r="I221" s="510"/>
      <c r="J221" s="510"/>
      <c r="K221" s="527">
        <v>0</v>
      </c>
      <c r="L221" s="510">
        <v>1</v>
      </c>
      <c r="M221" s="511">
        <v>393.94</v>
      </c>
    </row>
    <row r="222" spans="1:13" ht="14.4" customHeight="1" x14ac:dyDescent="0.3">
      <c r="A222" s="505" t="s">
        <v>501</v>
      </c>
      <c r="B222" s="506" t="s">
        <v>1860</v>
      </c>
      <c r="C222" s="506" t="s">
        <v>1756</v>
      </c>
      <c r="D222" s="506" t="s">
        <v>1752</v>
      </c>
      <c r="E222" s="506" t="s">
        <v>1757</v>
      </c>
      <c r="F222" s="510">
        <v>1</v>
      </c>
      <c r="G222" s="510">
        <v>131.32</v>
      </c>
      <c r="H222" s="527">
        <v>1</v>
      </c>
      <c r="I222" s="510"/>
      <c r="J222" s="510"/>
      <c r="K222" s="527">
        <v>0</v>
      </c>
      <c r="L222" s="510">
        <v>1</v>
      </c>
      <c r="M222" s="511">
        <v>131.32</v>
      </c>
    </row>
    <row r="223" spans="1:13" ht="14.4" customHeight="1" x14ac:dyDescent="0.3">
      <c r="A223" s="505" t="s">
        <v>501</v>
      </c>
      <c r="B223" s="506" t="s">
        <v>1863</v>
      </c>
      <c r="C223" s="506" t="s">
        <v>882</v>
      </c>
      <c r="D223" s="506" t="s">
        <v>883</v>
      </c>
      <c r="E223" s="506" t="s">
        <v>884</v>
      </c>
      <c r="F223" s="510"/>
      <c r="G223" s="510"/>
      <c r="H223" s="527">
        <v>0</v>
      </c>
      <c r="I223" s="510">
        <v>3</v>
      </c>
      <c r="J223" s="510">
        <v>421.77</v>
      </c>
      <c r="K223" s="527">
        <v>1</v>
      </c>
      <c r="L223" s="510">
        <v>3</v>
      </c>
      <c r="M223" s="511">
        <v>421.77</v>
      </c>
    </row>
    <row r="224" spans="1:13" ht="14.4" customHeight="1" x14ac:dyDescent="0.3">
      <c r="A224" s="505" t="s">
        <v>501</v>
      </c>
      <c r="B224" s="506" t="s">
        <v>1864</v>
      </c>
      <c r="C224" s="506" t="s">
        <v>1175</v>
      </c>
      <c r="D224" s="506" t="s">
        <v>776</v>
      </c>
      <c r="E224" s="506" t="s">
        <v>642</v>
      </c>
      <c r="F224" s="510"/>
      <c r="G224" s="510"/>
      <c r="H224" s="527">
        <v>0</v>
      </c>
      <c r="I224" s="510">
        <v>1</v>
      </c>
      <c r="J224" s="510">
        <v>300.31</v>
      </c>
      <c r="K224" s="527">
        <v>1</v>
      </c>
      <c r="L224" s="510">
        <v>1</v>
      </c>
      <c r="M224" s="511">
        <v>300.31</v>
      </c>
    </row>
    <row r="225" spans="1:13" ht="14.4" customHeight="1" x14ac:dyDescent="0.3">
      <c r="A225" s="505" t="s">
        <v>501</v>
      </c>
      <c r="B225" s="506" t="s">
        <v>1865</v>
      </c>
      <c r="C225" s="506" t="s">
        <v>799</v>
      </c>
      <c r="D225" s="506" t="s">
        <v>800</v>
      </c>
      <c r="E225" s="506" t="s">
        <v>801</v>
      </c>
      <c r="F225" s="510"/>
      <c r="G225" s="510"/>
      <c r="H225" s="527">
        <v>0</v>
      </c>
      <c r="I225" s="510">
        <v>2</v>
      </c>
      <c r="J225" s="510">
        <v>85.02</v>
      </c>
      <c r="K225" s="527">
        <v>1</v>
      </c>
      <c r="L225" s="510">
        <v>2</v>
      </c>
      <c r="M225" s="511">
        <v>85.02</v>
      </c>
    </row>
    <row r="226" spans="1:13" ht="14.4" customHeight="1" x14ac:dyDescent="0.3">
      <c r="A226" s="505" t="s">
        <v>501</v>
      </c>
      <c r="B226" s="506" t="s">
        <v>1865</v>
      </c>
      <c r="C226" s="506" t="s">
        <v>802</v>
      </c>
      <c r="D226" s="506" t="s">
        <v>800</v>
      </c>
      <c r="E226" s="506" t="s">
        <v>803</v>
      </c>
      <c r="F226" s="510"/>
      <c r="G226" s="510"/>
      <c r="H226" s="527">
        <v>0</v>
      </c>
      <c r="I226" s="510">
        <v>1</v>
      </c>
      <c r="J226" s="510">
        <v>85.02</v>
      </c>
      <c r="K226" s="527">
        <v>1</v>
      </c>
      <c r="L226" s="510">
        <v>1</v>
      </c>
      <c r="M226" s="511">
        <v>85.02</v>
      </c>
    </row>
    <row r="227" spans="1:13" ht="14.4" customHeight="1" x14ac:dyDescent="0.3">
      <c r="A227" s="505" t="s">
        <v>501</v>
      </c>
      <c r="B227" s="506" t="s">
        <v>1865</v>
      </c>
      <c r="C227" s="506" t="s">
        <v>804</v>
      </c>
      <c r="D227" s="506" t="s">
        <v>805</v>
      </c>
      <c r="E227" s="506" t="s">
        <v>801</v>
      </c>
      <c r="F227" s="510">
        <v>2</v>
      </c>
      <c r="G227" s="510">
        <v>85.02</v>
      </c>
      <c r="H227" s="527">
        <v>1</v>
      </c>
      <c r="I227" s="510"/>
      <c r="J227" s="510"/>
      <c r="K227" s="527">
        <v>0</v>
      </c>
      <c r="L227" s="510">
        <v>2</v>
      </c>
      <c r="M227" s="511">
        <v>85.02</v>
      </c>
    </row>
    <row r="228" spans="1:13" ht="14.4" customHeight="1" x14ac:dyDescent="0.3">
      <c r="A228" s="505" t="s">
        <v>501</v>
      </c>
      <c r="B228" s="506" t="s">
        <v>1866</v>
      </c>
      <c r="C228" s="506" t="s">
        <v>623</v>
      </c>
      <c r="D228" s="506" t="s">
        <v>624</v>
      </c>
      <c r="E228" s="506" t="s">
        <v>625</v>
      </c>
      <c r="F228" s="510"/>
      <c r="G228" s="510"/>
      <c r="H228" s="527">
        <v>0</v>
      </c>
      <c r="I228" s="510">
        <v>5</v>
      </c>
      <c r="J228" s="510">
        <v>190.2</v>
      </c>
      <c r="K228" s="527">
        <v>1</v>
      </c>
      <c r="L228" s="510">
        <v>5</v>
      </c>
      <c r="M228" s="511">
        <v>190.2</v>
      </c>
    </row>
    <row r="229" spans="1:13" ht="14.4" customHeight="1" x14ac:dyDescent="0.3">
      <c r="A229" s="505" t="s">
        <v>501</v>
      </c>
      <c r="B229" s="506" t="s">
        <v>1866</v>
      </c>
      <c r="C229" s="506" t="s">
        <v>1359</v>
      </c>
      <c r="D229" s="506" t="s">
        <v>624</v>
      </c>
      <c r="E229" s="506" t="s">
        <v>1360</v>
      </c>
      <c r="F229" s="510"/>
      <c r="G229" s="510"/>
      <c r="H229" s="527">
        <v>0</v>
      </c>
      <c r="I229" s="510">
        <v>2</v>
      </c>
      <c r="J229" s="510">
        <v>21.3</v>
      </c>
      <c r="K229" s="527">
        <v>1</v>
      </c>
      <c r="L229" s="510">
        <v>2</v>
      </c>
      <c r="M229" s="511">
        <v>21.3</v>
      </c>
    </row>
    <row r="230" spans="1:13" ht="14.4" customHeight="1" x14ac:dyDescent="0.3">
      <c r="A230" s="505" t="s">
        <v>501</v>
      </c>
      <c r="B230" s="506" t="s">
        <v>1866</v>
      </c>
      <c r="C230" s="506" t="s">
        <v>872</v>
      </c>
      <c r="D230" s="506" t="s">
        <v>873</v>
      </c>
      <c r="E230" s="506" t="s">
        <v>874</v>
      </c>
      <c r="F230" s="510"/>
      <c r="G230" s="510"/>
      <c r="H230" s="527">
        <v>0</v>
      </c>
      <c r="I230" s="510">
        <v>1</v>
      </c>
      <c r="J230" s="510">
        <v>234.07</v>
      </c>
      <c r="K230" s="527">
        <v>1</v>
      </c>
      <c r="L230" s="510">
        <v>1</v>
      </c>
      <c r="M230" s="511">
        <v>234.07</v>
      </c>
    </row>
    <row r="231" spans="1:13" ht="14.4" customHeight="1" x14ac:dyDescent="0.3">
      <c r="A231" s="505" t="s">
        <v>501</v>
      </c>
      <c r="B231" s="506" t="s">
        <v>1866</v>
      </c>
      <c r="C231" s="506" t="s">
        <v>875</v>
      </c>
      <c r="D231" s="506" t="s">
        <v>873</v>
      </c>
      <c r="E231" s="506" t="s">
        <v>876</v>
      </c>
      <c r="F231" s="510"/>
      <c r="G231" s="510"/>
      <c r="H231" s="527">
        <v>0</v>
      </c>
      <c r="I231" s="510">
        <v>5</v>
      </c>
      <c r="J231" s="510">
        <v>351.15000000000003</v>
      </c>
      <c r="K231" s="527">
        <v>1</v>
      </c>
      <c r="L231" s="510">
        <v>5</v>
      </c>
      <c r="M231" s="511">
        <v>351.15000000000003</v>
      </c>
    </row>
    <row r="232" spans="1:13" ht="14.4" customHeight="1" x14ac:dyDescent="0.3">
      <c r="A232" s="505" t="s">
        <v>501</v>
      </c>
      <c r="B232" s="506" t="s">
        <v>1866</v>
      </c>
      <c r="C232" s="506" t="s">
        <v>626</v>
      </c>
      <c r="D232" s="506" t="s">
        <v>624</v>
      </c>
      <c r="E232" s="506" t="s">
        <v>627</v>
      </c>
      <c r="F232" s="510"/>
      <c r="G232" s="510"/>
      <c r="H232" s="527">
        <v>0</v>
      </c>
      <c r="I232" s="510">
        <v>8</v>
      </c>
      <c r="J232" s="510">
        <v>140.47999999999996</v>
      </c>
      <c r="K232" s="527">
        <v>1</v>
      </c>
      <c r="L232" s="510">
        <v>8</v>
      </c>
      <c r="M232" s="511">
        <v>140.47999999999996</v>
      </c>
    </row>
    <row r="233" spans="1:13" ht="14.4" customHeight="1" x14ac:dyDescent="0.3">
      <c r="A233" s="505" t="s">
        <v>501</v>
      </c>
      <c r="B233" s="506" t="s">
        <v>1866</v>
      </c>
      <c r="C233" s="506" t="s">
        <v>1362</v>
      </c>
      <c r="D233" s="506" t="s">
        <v>624</v>
      </c>
      <c r="E233" s="506" t="s">
        <v>1363</v>
      </c>
      <c r="F233" s="510"/>
      <c r="G233" s="510"/>
      <c r="H233" s="527">
        <v>0</v>
      </c>
      <c r="I233" s="510">
        <v>2</v>
      </c>
      <c r="J233" s="510">
        <v>117.04</v>
      </c>
      <c r="K233" s="527">
        <v>1</v>
      </c>
      <c r="L233" s="510">
        <v>2</v>
      </c>
      <c r="M233" s="511">
        <v>117.04</v>
      </c>
    </row>
    <row r="234" spans="1:13" ht="14.4" customHeight="1" x14ac:dyDescent="0.3">
      <c r="A234" s="505" t="s">
        <v>501</v>
      </c>
      <c r="B234" s="506" t="s">
        <v>1866</v>
      </c>
      <c r="C234" s="506" t="s">
        <v>877</v>
      </c>
      <c r="D234" s="506" t="s">
        <v>878</v>
      </c>
      <c r="E234" s="506" t="s">
        <v>879</v>
      </c>
      <c r="F234" s="510"/>
      <c r="G234" s="510"/>
      <c r="H234" s="527">
        <v>0</v>
      </c>
      <c r="I234" s="510">
        <v>3</v>
      </c>
      <c r="J234" s="510">
        <v>123.96000000000001</v>
      </c>
      <c r="K234" s="527">
        <v>1</v>
      </c>
      <c r="L234" s="510">
        <v>3</v>
      </c>
      <c r="M234" s="511">
        <v>123.96000000000001</v>
      </c>
    </row>
    <row r="235" spans="1:13" ht="14.4" customHeight="1" x14ac:dyDescent="0.3">
      <c r="A235" s="505" t="s">
        <v>501</v>
      </c>
      <c r="B235" s="506" t="s">
        <v>1904</v>
      </c>
      <c r="C235" s="506" t="s">
        <v>1653</v>
      </c>
      <c r="D235" s="506" t="s">
        <v>1654</v>
      </c>
      <c r="E235" s="506" t="s">
        <v>951</v>
      </c>
      <c r="F235" s="510"/>
      <c r="G235" s="510"/>
      <c r="H235" s="527">
        <v>0</v>
      </c>
      <c r="I235" s="510">
        <v>1</v>
      </c>
      <c r="J235" s="510">
        <v>82.63</v>
      </c>
      <c r="K235" s="527">
        <v>1</v>
      </c>
      <c r="L235" s="510">
        <v>1</v>
      </c>
      <c r="M235" s="511">
        <v>82.63</v>
      </c>
    </row>
    <row r="236" spans="1:13" ht="14.4" customHeight="1" x14ac:dyDescent="0.3">
      <c r="A236" s="505" t="s">
        <v>501</v>
      </c>
      <c r="B236" s="506" t="s">
        <v>1867</v>
      </c>
      <c r="C236" s="506" t="s">
        <v>722</v>
      </c>
      <c r="D236" s="506" t="s">
        <v>723</v>
      </c>
      <c r="E236" s="506" t="s">
        <v>724</v>
      </c>
      <c r="F236" s="510"/>
      <c r="G236" s="510"/>
      <c r="H236" s="527">
        <v>0</v>
      </c>
      <c r="I236" s="510">
        <v>3</v>
      </c>
      <c r="J236" s="510">
        <v>196.62</v>
      </c>
      <c r="K236" s="527">
        <v>1</v>
      </c>
      <c r="L236" s="510">
        <v>3</v>
      </c>
      <c r="M236" s="511">
        <v>196.62</v>
      </c>
    </row>
    <row r="237" spans="1:13" ht="14.4" customHeight="1" x14ac:dyDescent="0.3">
      <c r="A237" s="505" t="s">
        <v>501</v>
      </c>
      <c r="B237" s="506" t="s">
        <v>1867</v>
      </c>
      <c r="C237" s="506" t="s">
        <v>725</v>
      </c>
      <c r="D237" s="506" t="s">
        <v>723</v>
      </c>
      <c r="E237" s="506" t="s">
        <v>726</v>
      </c>
      <c r="F237" s="510"/>
      <c r="G237" s="510"/>
      <c r="H237" s="527">
        <v>0</v>
      </c>
      <c r="I237" s="510">
        <v>1</v>
      </c>
      <c r="J237" s="510">
        <v>229.38</v>
      </c>
      <c r="K237" s="527">
        <v>1</v>
      </c>
      <c r="L237" s="510">
        <v>1</v>
      </c>
      <c r="M237" s="511">
        <v>229.38</v>
      </c>
    </row>
    <row r="238" spans="1:13" ht="14.4" customHeight="1" x14ac:dyDescent="0.3">
      <c r="A238" s="505" t="s">
        <v>501</v>
      </c>
      <c r="B238" s="506" t="s">
        <v>1868</v>
      </c>
      <c r="C238" s="506" t="s">
        <v>580</v>
      </c>
      <c r="D238" s="506" t="s">
        <v>581</v>
      </c>
      <c r="E238" s="506" t="s">
        <v>532</v>
      </c>
      <c r="F238" s="510"/>
      <c r="G238" s="510"/>
      <c r="H238" s="527">
        <v>0</v>
      </c>
      <c r="I238" s="510">
        <v>16</v>
      </c>
      <c r="J238" s="510">
        <v>561.76</v>
      </c>
      <c r="K238" s="527">
        <v>1</v>
      </c>
      <c r="L238" s="510">
        <v>16</v>
      </c>
      <c r="M238" s="511">
        <v>561.76</v>
      </c>
    </row>
    <row r="239" spans="1:13" ht="14.4" customHeight="1" x14ac:dyDescent="0.3">
      <c r="A239" s="505" t="s">
        <v>501</v>
      </c>
      <c r="B239" s="506" t="s">
        <v>1868</v>
      </c>
      <c r="C239" s="506" t="s">
        <v>729</v>
      </c>
      <c r="D239" s="506" t="s">
        <v>730</v>
      </c>
      <c r="E239" s="506" t="s">
        <v>731</v>
      </c>
      <c r="F239" s="510">
        <v>2</v>
      </c>
      <c r="G239" s="510">
        <v>210.64</v>
      </c>
      <c r="H239" s="527">
        <v>1</v>
      </c>
      <c r="I239" s="510"/>
      <c r="J239" s="510"/>
      <c r="K239" s="527">
        <v>0</v>
      </c>
      <c r="L239" s="510">
        <v>2</v>
      </c>
      <c r="M239" s="511">
        <v>210.64</v>
      </c>
    </row>
    <row r="240" spans="1:13" ht="14.4" customHeight="1" x14ac:dyDescent="0.3">
      <c r="A240" s="505" t="s">
        <v>501</v>
      </c>
      <c r="B240" s="506" t="s">
        <v>1868</v>
      </c>
      <c r="C240" s="506" t="s">
        <v>1132</v>
      </c>
      <c r="D240" s="506" t="s">
        <v>733</v>
      </c>
      <c r="E240" s="506" t="s">
        <v>1133</v>
      </c>
      <c r="F240" s="510">
        <v>1</v>
      </c>
      <c r="G240" s="510">
        <v>16.38</v>
      </c>
      <c r="H240" s="527">
        <v>1</v>
      </c>
      <c r="I240" s="510"/>
      <c r="J240" s="510"/>
      <c r="K240" s="527">
        <v>0</v>
      </c>
      <c r="L240" s="510">
        <v>1</v>
      </c>
      <c r="M240" s="511">
        <v>16.38</v>
      </c>
    </row>
    <row r="241" spans="1:13" ht="14.4" customHeight="1" x14ac:dyDescent="0.3">
      <c r="A241" s="505" t="s">
        <v>501</v>
      </c>
      <c r="B241" s="506" t="s">
        <v>1868</v>
      </c>
      <c r="C241" s="506" t="s">
        <v>732</v>
      </c>
      <c r="D241" s="506" t="s">
        <v>733</v>
      </c>
      <c r="E241" s="506" t="s">
        <v>734</v>
      </c>
      <c r="F241" s="510">
        <v>6</v>
      </c>
      <c r="G241" s="510">
        <v>196.56</v>
      </c>
      <c r="H241" s="527">
        <v>1</v>
      </c>
      <c r="I241" s="510"/>
      <c r="J241" s="510"/>
      <c r="K241" s="527">
        <v>0</v>
      </c>
      <c r="L241" s="510">
        <v>6</v>
      </c>
      <c r="M241" s="511">
        <v>196.56</v>
      </c>
    </row>
    <row r="242" spans="1:13" ht="14.4" customHeight="1" x14ac:dyDescent="0.3">
      <c r="A242" s="505" t="s">
        <v>501</v>
      </c>
      <c r="B242" s="506" t="s">
        <v>1868</v>
      </c>
      <c r="C242" s="506" t="s">
        <v>1134</v>
      </c>
      <c r="D242" s="506" t="s">
        <v>730</v>
      </c>
      <c r="E242" s="506" t="s">
        <v>532</v>
      </c>
      <c r="F242" s="510">
        <v>3</v>
      </c>
      <c r="G242" s="510">
        <v>105.33</v>
      </c>
      <c r="H242" s="527">
        <v>1</v>
      </c>
      <c r="I242" s="510"/>
      <c r="J242" s="510"/>
      <c r="K242" s="527">
        <v>0</v>
      </c>
      <c r="L242" s="510">
        <v>3</v>
      </c>
      <c r="M242" s="511">
        <v>105.33</v>
      </c>
    </row>
    <row r="243" spans="1:13" ht="14.4" customHeight="1" x14ac:dyDescent="0.3">
      <c r="A243" s="505" t="s">
        <v>501</v>
      </c>
      <c r="B243" s="506" t="s">
        <v>1868</v>
      </c>
      <c r="C243" s="506" t="s">
        <v>578</v>
      </c>
      <c r="D243" s="506" t="s">
        <v>579</v>
      </c>
      <c r="E243" s="506" t="s">
        <v>532</v>
      </c>
      <c r="F243" s="510">
        <v>8</v>
      </c>
      <c r="G243" s="510">
        <v>280.88</v>
      </c>
      <c r="H243" s="527">
        <v>1</v>
      </c>
      <c r="I243" s="510"/>
      <c r="J243" s="510"/>
      <c r="K243" s="527">
        <v>0</v>
      </c>
      <c r="L243" s="510">
        <v>8</v>
      </c>
      <c r="M243" s="511">
        <v>280.88</v>
      </c>
    </row>
    <row r="244" spans="1:13" ht="14.4" customHeight="1" x14ac:dyDescent="0.3">
      <c r="A244" s="505" t="s">
        <v>501</v>
      </c>
      <c r="B244" s="506" t="s">
        <v>1868</v>
      </c>
      <c r="C244" s="506" t="s">
        <v>1665</v>
      </c>
      <c r="D244" s="506" t="s">
        <v>1666</v>
      </c>
      <c r="E244" s="506" t="s">
        <v>1667</v>
      </c>
      <c r="F244" s="510">
        <v>3</v>
      </c>
      <c r="G244" s="510">
        <v>105.33</v>
      </c>
      <c r="H244" s="527">
        <v>1</v>
      </c>
      <c r="I244" s="510"/>
      <c r="J244" s="510"/>
      <c r="K244" s="527">
        <v>0</v>
      </c>
      <c r="L244" s="510">
        <v>3</v>
      </c>
      <c r="M244" s="511">
        <v>105.33</v>
      </c>
    </row>
    <row r="245" spans="1:13" ht="14.4" customHeight="1" x14ac:dyDescent="0.3">
      <c r="A245" s="505" t="s">
        <v>501</v>
      </c>
      <c r="B245" s="506" t="s">
        <v>1868</v>
      </c>
      <c r="C245" s="506" t="s">
        <v>1040</v>
      </c>
      <c r="D245" s="506" t="s">
        <v>581</v>
      </c>
      <c r="E245" s="506" t="s">
        <v>741</v>
      </c>
      <c r="F245" s="510"/>
      <c r="G245" s="510"/>
      <c r="H245" s="527">
        <v>0</v>
      </c>
      <c r="I245" s="510">
        <v>4</v>
      </c>
      <c r="J245" s="510">
        <v>70.239999999999995</v>
      </c>
      <c r="K245" s="527">
        <v>1</v>
      </c>
      <c r="L245" s="510">
        <v>4</v>
      </c>
      <c r="M245" s="511">
        <v>70.239999999999995</v>
      </c>
    </row>
    <row r="246" spans="1:13" ht="14.4" customHeight="1" x14ac:dyDescent="0.3">
      <c r="A246" s="505" t="s">
        <v>501</v>
      </c>
      <c r="B246" s="506" t="s">
        <v>1868</v>
      </c>
      <c r="C246" s="506" t="s">
        <v>738</v>
      </c>
      <c r="D246" s="506" t="s">
        <v>581</v>
      </c>
      <c r="E246" s="506" t="s">
        <v>739</v>
      </c>
      <c r="F246" s="510"/>
      <c r="G246" s="510"/>
      <c r="H246" s="527">
        <v>0</v>
      </c>
      <c r="I246" s="510">
        <v>3</v>
      </c>
      <c r="J246" s="510">
        <v>351.09000000000003</v>
      </c>
      <c r="K246" s="527">
        <v>1</v>
      </c>
      <c r="L246" s="510">
        <v>3</v>
      </c>
      <c r="M246" s="511">
        <v>351.09000000000003</v>
      </c>
    </row>
    <row r="247" spans="1:13" ht="14.4" customHeight="1" x14ac:dyDescent="0.3">
      <c r="A247" s="505" t="s">
        <v>501</v>
      </c>
      <c r="B247" s="506" t="s">
        <v>1869</v>
      </c>
      <c r="C247" s="506" t="s">
        <v>1384</v>
      </c>
      <c r="D247" s="506" t="s">
        <v>1385</v>
      </c>
      <c r="E247" s="506" t="s">
        <v>1386</v>
      </c>
      <c r="F247" s="510">
        <v>2</v>
      </c>
      <c r="G247" s="510">
        <v>65.52</v>
      </c>
      <c r="H247" s="527">
        <v>1</v>
      </c>
      <c r="I247" s="510"/>
      <c r="J247" s="510"/>
      <c r="K247" s="527">
        <v>0</v>
      </c>
      <c r="L247" s="510">
        <v>2</v>
      </c>
      <c r="M247" s="511">
        <v>65.52</v>
      </c>
    </row>
    <row r="248" spans="1:13" ht="14.4" customHeight="1" x14ac:dyDescent="0.3">
      <c r="A248" s="505" t="s">
        <v>501</v>
      </c>
      <c r="B248" s="506" t="s">
        <v>1869</v>
      </c>
      <c r="C248" s="506" t="s">
        <v>1387</v>
      </c>
      <c r="D248" s="506" t="s">
        <v>1388</v>
      </c>
      <c r="E248" s="506" t="s">
        <v>1386</v>
      </c>
      <c r="F248" s="510"/>
      <c r="G248" s="510"/>
      <c r="H248" s="527">
        <v>0</v>
      </c>
      <c r="I248" s="510">
        <v>9</v>
      </c>
      <c r="J248" s="510">
        <v>294.84000000000003</v>
      </c>
      <c r="K248" s="527">
        <v>1</v>
      </c>
      <c r="L248" s="510">
        <v>9</v>
      </c>
      <c r="M248" s="511">
        <v>294.84000000000003</v>
      </c>
    </row>
    <row r="249" spans="1:13" ht="14.4" customHeight="1" x14ac:dyDescent="0.3">
      <c r="A249" s="505" t="s">
        <v>501</v>
      </c>
      <c r="B249" s="506" t="s">
        <v>1869</v>
      </c>
      <c r="C249" s="506" t="s">
        <v>1389</v>
      </c>
      <c r="D249" s="506" t="s">
        <v>1385</v>
      </c>
      <c r="E249" s="506" t="s">
        <v>703</v>
      </c>
      <c r="F249" s="510">
        <v>1</v>
      </c>
      <c r="G249" s="510">
        <v>105.32</v>
      </c>
      <c r="H249" s="527">
        <v>1</v>
      </c>
      <c r="I249" s="510"/>
      <c r="J249" s="510"/>
      <c r="K249" s="527">
        <v>0</v>
      </c>
      <c r="L249" s="510">
        <v>1</v>
      </c>
      <c r="M249" s="511">
        <v>105.32</v>
      </c>
    </row>
    <row r="250" spans="1:13" ht="14.4" customHeight="1" x14ac:dyDescent="0.3">
      <c r="A250" s="505" t="s">
        <v>501</v>
      </c>
      <c r="B250" s="506" t="s">
        <v>1870</v>
      </c>
      <c r="C250" s="506" t="s">
        <v>1699</v>
      </c>
      <c r="D250" s="506" t="s">
        <v>1265</v>
      </c>
      <c r="E250" s="506" t="s">
        <v>1700</v>
      </c>
      <c r="F250" s="510"/>
      <c r="G250" s="510"/>
      <c r="H250" s="527">
        <v>0</v>
      </c>
      <c r="I250" s="510">
        <v>4</v>
      </c>
      <c r="J250" s="510">
        <v>117.08</v>
      </c>
      <c r="K250" s="527">
        <v>1</v>
      </c>
      <c r="L250" s="510">
        <v>4</v>
      </c>
      <c r="M250" s="511">
        <v>117.08</v>
      </c>
    </row>
    <row r="251" spans="1:13" ht="14.4" customHeight="1" x14ac:dyDescent="0.3">
      <c r="A251" s="505" t="s">
        <v>501</v>
      </c>
      <c r="B251" s="506" t="s">
        <v>1870</v>
      </c>
      <c r="C251" s="506" t="s">
        <v>1701</v>
      </c>
      <c r="D251" s="506" t="s">
        <v>834</v>
      </c>
      <c r="E251" s="506" t="s">
        <v>1702</v>
      </c>
      <c r="F251" s="510">
        <v>2</v>
      </c>
      <c r="G251" s="510">
        <v>210.64</v>
      </c>
      <c r="H251" s="527">
        <v>1</v>
      </c>
      <c r="I251" s="510"/>
      <c r="J251" s="510"/>
      <c r="K251" s="527">
        <v>0</v>
      </c>
      <c r="L251" s="510">
        <v>2</v>
      </c>
      <c r="M251" s="511">
        <v>210.64</v>
      </c>
    </row>
    <row r="252" spans="1:13" ht="14.4" customHeight="1" x14ac:dyDescent="0.3">
      <c r="A252" s="505" t="s">
        <v>501</v>
      </c>
      <c r="B252" s="506" t="s">
        <v>1870</v>
      </c>
      <c r="C252" s="506" t="s">
        <v>833</v>
      </c>
      <c r="D252" s="506" t="s">
        <v>834</v>
      </c>
      <c r="E252" s="506" t="s">
        <v>835</v>
      </c>
      <c r="F252" s="510">
        <v>12</v>
      </c>
      <c r="G252" s="510">
        <v>105.47999999999999</v>
      </c>
      <c r="H252" s="527">
        <v>1</v>
      </c>
      <c r="I252" s="510"/>
      <c r="J252" s="510"/>
      <c r="K252" s="527">
        <v>0</v>
      </c>
      <c r="L252" s="510">
        <v>12</v>
      </c>
      <c r="M252" s="511">
        <v>105.47999999999999</v>
      </c>
    </row>
    <row r="253" spans="1:13" ht="14.4" customHeight="1" x14ac:dyDescent="0.3">
      <c r="A253" s="505" t="s">
        <v>501</v>
      </c>
      <c r="B253" s="506" t="s">
        <v>1872</v>
      </c>
      <c r="C253" s="506" t="s">
        <v>1646</v>
      </c>
      <c r="D253" s="506" t="s">
        <v>1647</v>
      </c>
      <c r="E253" s="506" t="s">
        <v>570</v>
      </c>
      <c r="F253" s="510">
        <v>3</v>
      </c>
      <c r="G253" s="510">
        <v>93.27</v>
      </c>
      <c r="H253" s="527">
        <v>1</v>
      </c>
      <c r="I253" s="510"/>
      <c r="J253" s="510"/>
      <c r="K253" s="527">
        <v>0</v>
      </c>
      <c r="L253" s="510">
        <v>3</v>
      </c>
      <c r="M253" s="511">
        <v>93.27</v>
      </c>
    </row>
    <row r="254" spans="1:13" ht="14.4" customHeight="1" x14ac:dyDescent="0.3">
      <c r="A254" s="505" t="s">
        <v>501</v>
      </c>
      <c r="B254" s="506" t="s">
        <v>1872</v>
      </c>
      <c r="C254" s="506" t="s">
        <v>702</v>
      </c>
      <c r="D254" s="506" t="s">
        <v>569</v>
      </c>
      <c r="E254" s="506" t="s">
        <v>703</v>
      </c>
      <c r="F254" s="510"/>
      <c r="G254" s="510"/>
      <c r="H254" s="527">
        <v>0</v>
      </c>
      <c r="I254" s="510">
        <v>1</v>
      </c>
      <c r="J254" s="510">
        <v>93.27</v>
      </c>
      <c r="K254" s="527">
        <v>1</v>
      </c>
      <c r="L254" s="510">
        <v>1</v>
      </c>
      <c r="M254" s="511">
        <v>93.27</v>
      </c>
    </row>
    <row r="255" spans="1:13" ht="14.4" customHeight="1" x14ac:dyDescent="0.3">
      <c r="A255" s="505" t="s">
        <v>501</v>
      </c>
      <c r="B255" s="506" t="s">
        <v>1872</v>
      </c>
      <c r="C255" s="506" t="s">
        <v>1034</v>
      </c>
      <c r="D255" s="506" t="s">
        <v>569</v>
      </c>
      <c r="E255" s="506" t="s">
        <v>790</v>
      </c>
      <c r="F255" s="510"/>
      <c r="G255" s="510"/>
      <c r="H255" s="527">
        <v>0</v>
      </c>
      <c r="I255" s="510">
        <v>2</v>
      </c>
      <c r="J255" s="510">
        <v>373.1</v>
      </c>
      <c r="K255" s="527">
        <v>1</v>
      </c>
      <c r="L255" s="510">
        <v>2</v>
      </c>
      <c r="M255" s="511">
        <v>373.1</v>
      </c>
    </row>
    <row r="256" spans="1:13" ht="14.4" customHeight="1" x14ac:dyDescent="0.3">
      <c r="A256" s="505" t="s">
        <v>501</v>
      </c>
      <c r="B256" s="506" t="s">
        <v>1872</v>
      </c>
      <c r="C256" s="506" t="s">
        <v>568</v>
      </c>
      <c r="D256" s="506" t="s">
        <v>569</v>
      </c>
      <c r="E256" s="506" t="s">
        <v>570</v>
      </c>
      <c r="F256" s="510"/>
      <c r="G256" s="510"/>
      <c r="H256" s="527">
        <v>0</v>
      </c>
      <c r="I256" s="510">
        <v>11</v>
      </c>
      <c r="J256" s="510">
        <v>341.99</v>
      </c>
      <c r="K256" s="527">
        <v>1</v>
      </c>
      <c r="L256" s="510">
        <v>11</v>
      </c>
      <c r="M256" s="511">
        <v>341.99</v>
      </c>
    </row>
    <row r="257" spans="1:13" ht="14.4" customHeight="1" x14ac:dyDescent="0.3">
      <c r="A257" s="505" t="s">
        <v>501</v>
      </c>
      <c r="B257" s="506" t="s">
        <v>1874</v>
      </c>
      <c r="C257" s="506" t="s">
        <v>1758</v>
      </c>
      <c r="D257" s="506" t="s">
        <v>1759</v>
      </c>
      <c r="E257" s="506" t="s">
        <v>1550</v>
      </c>
      <c r="F257" s="510">
        <v>2</v>
      </c>
      <c r="G257" s="510">
        <v>1458.18</v>
      </c>
      <c r="H257" s="527">
        <v>1</v>
      </c>
      <c r="I257" s="510"/>
      <c r="J257" s="510"/>
      <c r="K257" s="527">
        <v>0</v>
      </c>
      <c r="L257" s="510">
        <v>2</v>
      </c>
      <c r="M257" s="511">
        <v>1458.18</v>
      </c>
    </row>
    <row r="258" spans="1:13" ht="14.4" customHeight="1" x14ac:dyDescent="0.3">
      <c r="A258" s="505" t="s">
        <v>501</v>
      </c>
      <c r="B258" s="506" t="s">
        <v>1874</v>
      </c>
      <c r="C258" s="506" t="s">
        <v>1548</v>
      </c>
      <c r="D258" s="506" t="s">
        <v>1549</v>
      </c>
      <c r="E258" s="506" t="s">
        <v>1550</v>
      </c>
      <c r="F258" s="510"/>
      <c r="G258" s="510"/>
      <c r="H258" s="527">
        <v>0</v>
      </c>
      <c r="I258" s="510">
        <v>3</v>
      </c>
      <c r="J258" s="510">
        <v>2187.27</v>
      </c>
      <c r="K258" s="527">
        <v>1</v>
      </c>
      <c r="L258" s="510">
        <v>3</v>
      </c>
      <c r="M258" s="511">
        <v>2187.27</v>
      </c>
    </row>
    <row r="259" spans="1:13" ht="14.4" customHeight="1" x14ac:dyDescent="0.3">
      <c r="A259" s="505" t="s">
        <v>501</v>
      </c>
      <c r="B259" s="506" t="s">
        <v>1875</v>
      </c>
      <c r="C259" s="506" t="s">
        <v>531</v>
      </c>
      <c r="D259" s="506" t="s">
        <v>519</v>
      </c>
      <c r="E259" s="506" t="s">
        <v>532</v>
      </c>
      <c r="F259" s="510"/>
      <c r="G259" s="510"/>
      <c r="H259" s="527">
        <v>0</v>
      </c>
      <c r="I259" s="510">
        <v>30</v>
      </c>
      <c r="J259" s="510">
        <v>1431</v>
      </c>
      <c r="K259" s="527">
        <v>1</v>
      </c>
      <c r="L259" s="510">
        <v>30</v>
      </c>
      <c r="M259" s="511">
        <v>1431</v>
      </c>
    </row>
    <row r="260" spans="1:13" ht="14.4" customHeight="1" x14ac:dyDescent="0.3">
      <c r="A260" s="505" t="s">
        <v>501</v>
      </c>
      <c r="B260" s="506" t="s">
        <v>1875</v>
      </c>
      <c r="C260" s="506" t="s">
        <v>518</v>
      </c>
      <c r="D260" s="506" t="s">
        <v>519</v>
      </c>
      <c r="E260" s="506" t="s">
        <v>520</v>
      </c>
      <c r="F260" s="510"/>
      <c r="G260" s="510"/>
      <c r="H260" s="527">
        <v>0</v>
      </c>
      <c r="I260" s="510">
        <v>10</v>
      </c>
      <c r="J260" s="510">
        <v>1430.9</v>
      </c>
      <c r="K260" s="527">
        <v>1</v>
      </c>
      <c r="L260" s="510">
        <v>10</v>
      </c>
      <c r="M260" s="511">
        <v>1430.9</v>
      </c>
    </row>
    <row r="261" spans="1:13" ht="14.4" customHeight="1" x14ac:dyDescent="0.3">
      <c r="A261" s="505" t="s">
        <v>501</v>
      </c>
      <c r="B261" s="506" t="s">
        <v>1875</v>
      </c>
      <c r="C261" s="506" t="s">
        <v>1730</v>
      </c>
      <c r="D261" s="506" t="s">
        <v>1407</v>
      </c>
      <c r="E261" s="506" t="s">
        <v>665</v>
      </c>
      <c r="F261" s="510"/>
      <c r="G261" s="510"/>
      <c r="H261" s="527">
        <v>0</v>
      </c>
      <c r="I261" s="510">
        <v>2</v>
      </c>
      <c r="J261" s="510">
        <v>190.78</v>
      </c>
      <c r="K261" s="527">
        <v>1</v>
      </c>
      <c r="L261" s="510">
        <v>2</v>
      </c>
      <c r="M261" s="511">
        <v>190.78</v>
      </c>
    </row>
    <row r="262" spans="1:13" ht="14.4" customHeight="1" x14ac:dyDescent="0.3">
      <c r="A262" s="505" t="s">
        <v>501</v>
      </c>
      <c r="B262" s="506" t="s">
        <v>1875</v>
      </c>
      <c r="C262" s="506" t="s">
        <v>1406</v>
      </c>
      <c r="D262" s="506" t="s">
        <v>1407</v>
      </c>
      <c r="E262" s="506" t="s">
        <v>1408</v>
      </c>
      <c r="F262" s="510"/>
      <c r="G262" s="510"/>
      <c r="H262" s="527">
        <v>0</v>
      </c>
      <c r="I262" s="510">
        <v>1</v>
      </c>
      <c r="J262" s="510">
        <v>286.18</v>
      </c>
      <c r="K262" s="527">
        <v>1</v>
      </c>
      <c r="L262" s="510">
        <v>1</v>
      </c>
      <c r="M262" s="511">
        <v>286.18</v>
      </c>
    </row>
    <row r="263" spans="1:13" ht="14.4" customHeight="1" x14ac:dyDescent="0.3">
      <c r="A263" s="505" t="s">
        <v>501</v>
      </c>
      <c r="B263" s="506" t="s">
        <v>1876</v>
      </c>
      <c r="C263" s="506" t="s">
        <v>917</v>
      </c>
      <c r="D263" s="506" t="s">
        <v>918</v>
      </c>
      <c r="E263" s="506" t="s">
        <v>919</v>
      </c>
      <c r="F263" s="510"/>
      <c r="G263" s="510"/>
      <c r="H263" s="527">
        <v>0</v>
      </c>
      <c r="I263" s="510">
        <v>9</v>
      </c>
      <c r="J263" s="510">
        <v>143.1</v>
      </c>
      <c r="K263" s="527">
        <v>1</v>
      </c>
      <c r="L263" s="510">
        <v>9</v>
      </c>
      <c r="M263" s="511">
        <v>143.1</v>
      </c>
    </row>
    <row r="264" spans="1:13" ht="14.4" customHeight="1" x14ac:dyDescent="0.3">
      <c r="A264" s="505" t="s">
        <v>501</v>
      </c>
      <c r="B264" s="506" t="s">
        <v>1876</v>
      </c>
      <c r="C264" s="506" t="s">
        <v>1447</v>
      </c>
      <c r="D264" s="506" t="s">
        <v>918</v>
      </c>
      <c r="E264" s="506" t="s">
        <v>570</v>
      </c>
      <c r="F264" s="510"/>
      <c r="G264" s="510"/>
      <c r="H264" s="527">
        <v>0</v>
      </c>
      <c r="I264" s="510">
        <v>3</v>
      </c>
      <c r="J264" s="510">
        <v>143.10000000000002</v>
      </c>
      <c r="K264" s="527">
        <v>1</v>
      </c>
      <c r="L264" s="510">
        <v>3</v>
      </c>
      <c r="M264" s="511">
        <v>143.10000000000002</v>
      </c>
    </row>
    <row r="265" spans="1:13" ht="14.4" customHeight="1" x14ac:dyDescent="0.3">
      <c r="A265" s="505" t="s">
        <v>501</v>
      </c>
      <c r="B265" s="506" t="s">
        <v>1877</v>
      </c>
      <c r="C265" s="506" t="s">
        <v>546</v>
      </c>
      <c r="D265" s="506" t="s">
        <v>547</v>
      </c>
      <c r="E265" s="506" t="s">
        <v>548</v>
      </c>
      <c r="F265" s="510"/>
      <c r="G265" s="510"/>
      <c r="H265" s="527">
        <v>0</v>
      </c>
      <c r="I265" s="510">
        <v>2</v>
      </c>
      <c r="J265" s="510">
        <v>311.62</v>
      </c>
      <c r="K265" s="527">
        <v>1</v>
      </c>
      <c r="L265" s="510">
        <v>2</v>
      </c>
      <c r="M265" s="511">
        <v>311.62</v>
      </c>
    </row>
    <row r="266" spans="1:13" ht="14.4" customHeight="1" x14ac:dyDescent="0.3">
      <c r="A266" s="505" t="s">
        <v>501</v>
      </c>
      <c r="B266" s="506" t="s">
        <v>1905</v>
      </c>
      <c r="C266" s="506" t="s">
        <v>921</v>
      </c>
      <c r="D266" s="506" t="s">
        <v>922</v>
      </c>
      <c r="E266" s="506" t="s">
        <v>923</v>
      </c>
      <c r="F266" s="510">
        <v>3</v>
      </c>
      <c r="G266" s="510">
        <v>127.41</v>
      </c>
      <c r="H266" s="527">
        <v>1</v>
      </c>
      <c r="I266" s="510"/>
      <c r="J266" s="510"/>
      <c r="K266" s="527">
        <v>0</v>
      </c>
      <c r="L266" s="510">
        <v>3</v>
      </c>
      <c r="M266" s="511">
        <v>127.41</v>
      </c>
    </row>
    <row r="267" spans="1:13" ht="14.4" customHeight="1" x14ac:dyDescent="0.3">
      <c r="A267" s="505" t="s">
        <v>501</v>
      </c>
      <c r="B267" s="506" t="s">
        <v>1878</v>
      </c>
      <c r="C267" s="506" t="s">
        <v>643</v>
      </c>
      <c r="D267" s="506" t="s">
        <v>511</v>
      </c>
      <c r="E267" s="506" t="s">
        <v>644</v>
      </c>
      <c r="F267" s="510"/>
      <c r="G267" s="510"/>
      <c r="H267" s="527">
        <v>0</v>
      </c>
      <c r="I267" s="510">
        <v>25</v>
      </c>
      <c r="J267" s="510">
        <v>2936.5</v>
      </c>
      <c r="K267" s="527">
        <v>1</v>
      </c>
      <c r="L267" s="510">
        <v>25</v>
      </c>
      <c r="M267" s="511">
        <v>2936.5</v>
      </c>
    </row>
    <row r="268" spans="1:13" ht="14.4" customHeight="1" x14ac:dyDescent="0.3">
      <c r="A268" s="505" t="s">
        <v>501</v>
      </c>
      <c r="B268" s="506" t="s">
        <v>1878</v>
      </c>
      <c r="C268" s="506" t="s">
        <v>510</v>
      </c>
      <c r="D268" s="506" t="s">
        <v>511</v>
      </c>
      <c r="E268" s="506" t="s">
        <v>512</v>
      </c>
      <c r="F268" s="510"/>
      <c r="G268" s="510"/>
      <c r="H268" s="527">
        <v>0</v>
      </c>
      <c r="I268" s="510">
        <v>12</v>
      </c>
      <c r="J268" s="510">
        <v>4228.4400000000005</v>
      </c>
      <c r="K268" s="527">
        <v>1</v>
      </c>
      <c r="L268" s="510">
        <v>12</v>
      </c>
      <c r="M268" s="511">
        <v>4228.4400000000005</v>
      </c>
    </row>
    <row r="269" spans="1:13" ht="14.4" customHeight="1" x14ac:dyDescent="0.3">
      <c r="A269" s="505" t="s">
        <v>501</v>
      </c>
      <c r="B269" s="506" t="s">
        <v>1878</v>
      </c>
      <c r="C269" s="506" t="s">
        <v>645</v>
      </c>
      <c r="D269" s="506" t="s">
        <v>511</v>
      </c>
      <c r="E269" s="506" t="s">
        <v>646</v>
      </c>
      <c r="F269" s="510"/>
      <c r="G269" s="510"/>
      <c r="H269" s="527">
        <v>0</v>
      </c>
      <c r="I269" s="510">
        <v>1</v>
      </c>
      <c r="J269" s="510">
        <v>614.48</v>
      </c>
      <c r="K269" s="527">
        <v>1</v>
      </c>
      <c r="L269" s="510">
        <v>1</v>
      </c>
      <c r="M269" s="511">
        <v>614.48</v>
      </c>
    </row>
    <row r="270" spans="1:13" ht="14.4" customHeight="1" x14ac:dyDescent="0.3">
      <c r="A270" s="505" t="s">
        <v>501</v>
      </c>
      <c r="B270" s="506" t="s">
        <v>1878</v>
      </c>
      <c r="C270" s="506" t="s">
        <v>1065</v>
      </c>
      <c r="D270" s="506" t="s">
        <v>511</v>
      </c>
      <c r="E270" s="506" t="s">
        <v>1066</v>
      </c>
      <c r="F270" s="510"/>
      <c r="G270" s="510"/>
      <c r="H270" s="527">
        <v>0</v>
      </c>
      <c r="I270" s="510">
        <v>6</v>
      </c>
      <c r="J270" s="510">
        <v>1022.58</v>
      </c>
      <c r="K270" s="527">
        <v>1</v>
      </c>
      <c r="L270" s="510">
        <v>6</v>
      </c>
      <c r="M270" s="511">
        <v>1022.58</v>
      </c>
    </row>
    <row r="271" spans="1:13" ht="14.4" customHeight="1" x14ac:dyDescent="0.3">
      <c r="A271" s="505" t="s">
        <v>501</v>
      </c>
      <c r="B271" s="506" t="s">
        <v>1878</v>
      </c>
      <c r="C271" s="506" t="s">
        <v>1731</v>
      </c>
      <c r="D271" s="506" t="s">
        <v>511</v>
      </c>
      <c r="E271" s="506" t="s">
        <v>1732</v>
      </c>
      <c r="F271" s="510"/>
      <c r="G271" s="510"/>
      <c r="H271" s="527">
        <v>0</v>
      </c>
      <c r="I271" s="510">
        <v>2</v>
      </c>
      <c r="J271" s="510">
        <v>363.88</v>
      </c>
      <c r="K271" s="527">
        <v>1</v>
      </c>
      <c r="L271" s="510">
        <v>2</v>
      </c>
      <c r="M271" s="511">
        <v>363.88</v>
      </c>
    </row>
    <row r="272" spans="1:13" ht="14.4" customHeight="1" x14ac:dyDescent="0.3">
      <c r="A272" s="505" t="s">
        <v>501</v>
      </c>
      <c r="B272" s="506" t="s">
        <v>1878</v>
      </c>
      <c r="C272" s="506" t="s">
        <v>1733</v>
      </c>
      <c r="D272" s="506" t="s">
        <v>511</v>
      </c>
      <c r="E272" s="506" t="s">
        <v>1734</v>
      </c>
      <c r="F272" s="510"/>
      <c r="G272" s="510"/>
      <c r="H272" s="527">
        <v>0</v>
      </c>
      <c r="I272" s="510">
        <v>1</v>
      </c>
      <c r="J272" s="510">
        <v>545.82000000000005</v>
      </c>
      <c r="K272" s="527">
        <v>1</v>
      </c>
      <c r="L272" s="510">
        <v>1</v>
      </c>
      <c r="M272" s="511">
        <v>545.82000000000005</v>
      </c>
    </row>
    <row r="273" spans="1:13" ht="14.4" customHeight="1" x14ac:dyDescent="0.3">
      <c r="A273" s="505" t="s">
        <v>501</v>
      </c>
      <c r="B273" s="506" t="s">
        <v>1878</v>
      </c>
      <c r="C273" s="506" t="s">
        <v>1735</v>
      </c>
      <c r="D273" s="506" t="s">
        <v>511</v>
      </c>
      <c r="E273" s="506" t="s">
        <v>1736</v>
      </c>
      <c r="F273" s="510"/>
      <c r="G273" s="510"/>
      <c r="H273" s="527">
        <v>0</v>
      </c>
      <c r="I273" s="510">
        <v>3</v>
      </c>
      <c r="J273" s="510">
        <v>704.73</v>
      </c>
      <c r="K273" s="527">
        <v>1</v>
      </c>
      <c r="L273" s="510">
        <v>3</v>
      </c>
      <c r="M273" s="511">
        <v>704.73</v>
      </c>
    </row>
    <row r="274" spans="1:13" ht="14.4" customHeight="1" x14ac:dyDescent="0.3">
      <c r="A274" s="505" t="s">
        <v>501</v>
      </c>
      <c r="B274" s="506" t="s">
        <v>1878</v>
      </c>
      <c r="C274" s="506" t="s">
        <v>1737</v>
      </c>
      <c r="D274" s="506" t="s">
        <v>511</v>
      </c>
      <c r="E274" s="506" t="s">
        <v>1738</v>
      </c>
      <c r="F274" s="510"/>
      <c r="G274" s="510"/>
      <c r="H274" s="527">
        <v>0</v>
      </c>
      <c r="I274" s="510">
        <v>2</v>
      </c>
      <c r="J274" s="510">
        <v>1409.46</v>
      </c>
      <c r="K274" s="527">
        <v>1</v>
      </c>
      <c r="L274" s="510">
        <v>2</v>
      </c>
      <c r="M274" s="511">
        <v>1409.46</v>
      </c>
    </row>
    <row r="275" spans="1:13" ht="14.4" customHeight="1" x14ac:dyDescent="0.3">
      <c r="A275" s="505" t="s">
        <v>501</v>
      </c>
      <c r="B275" s="506" t="s">
        <v>1878</v>
      </c>
      <c r="C275" s="506" t="s">
        <v>1739</v>
      </c>
      <c r="D275" s="506" t="s">
        <v>511</v>
      </c>
      <c r="E275" s="506" t="s">
        <v>1740</v>
      </c>
      <c r="F275" s="510"/>
      <c r="G275" s="510"/>
      <c r="H275" s="527">
        <v>0</v>
      </c>
      <c r="I275" s="510">
        <v>1</v>
      </c>
      <c r="J275" s="510">
        <v>691.37</v>
      </c>
      <c r="K275" s="527">
        <v>1</v>
      </c>
      <c r="L275" s="510">
        <v>1</v>
      </c>
      <c r="M275" s="511">
        <v>691.37</v>
      </c>
    </row>
    <row r="276" spans="1:13" ht="14.4" customHeight="1" x14ac:dyDescent="0.3">
      <c r="A276" s="505" t="s">
        <v>501</v>
      </c>
      <c r="B276" s="506" t="s">
        <v>1879</v>
      </c>
      <c r="C276" s="506" t="s">
        <v>862</v>
      </c>
      <c r="D276" s="506" t="s">
        <v>863</v>
      </c>
      <c r="E276" s="506" t="s">
        <v>864</v>
      </c>
      <c r="F276" s="510"/>
      <c r="G276" s="510"/>
      <c r="H276" s="527">
        <v>0</v>
      </c>
      <c r="I276" s="510">
        <v>1</v>
      </c>
      <c r="J276" s="510">
        <v>118.65</v>
      </c>
      <c r="K276" s="527">
        <v>1</v>
      </c>
      <c r="L276" s="510">
        <v>1</v>
      </c>
      <c r="M276" s="511">
        <v>118.65</v>
      </c>
    </row>
    <row r="277" spans="1:13" ht="14.4" customHeight="1" x14ac:dyDescent="0.3">
      <c r="A277" s="505" t="s">
        <v>501</v>
      </c>
      <c r="B277" s="506" t="s">
        <v>1880</v>
      </c>
      <c r="C277" s="506" t="s">
        <v>957</v>
      </c>
      <c r="D277" s="506" t="s">
        <v>958</v>
      </c>
      <c r="E277" s="506" t="s">
        <v>959</v>
      </c>
      <c r="F277" s="510"/>
      <c r="G277" s="510"/>
      <c r="H277" s="527">
        <v>0</v>
      </c>
      <c r="I277" s="510">
        <v>18</v>
      </c>
      <c r="J277" s="510">
        <v>1423.98</v>
      </c>
      <c r="K277" s="527">
        <v>1</v>
      </c>
      <c r="L277" s="510">
        <v>18</v>
      </c>
      <c r="M277" s="511">
        <v>1423.98</v>
      </c>
    </row>
    <row r="278" spans="1:13" ht="14.4" customHeight="1" x14ac:dyDescent="0.3">
      <c r="A278" s="505" t="s">
        <v>501</v>
      </c>
      <c r="B278" s="506" t="s">
        <v>1880</v>
      </c>
      <c r="C278" s="506" t="s">
        <v>1748</v>
      </c>
      <c r="D278" s="506" t="s">
        <v>958</v>
      </c>
      <c r="E278" s="506" t="s">
        <v>1747</v>
      </c>
      <c r="F278" s="510"/>
      <c r="G278" s="510"/>
      <c r="H278" s="527">
        <v>0</v>
      </c>
      <c r="I278" s="510">
        <v>2</v>
      </c>
      <c r="J278" s="510">
        <v>527.36</v>
      </c>
      <c r="K278" s="527">
        <v>1</v>
      </c>
      <c r="L278" s="510">
        <v>2</v>
      </c>
      <c r="M278" s="511">
        <v>527.36</v>
      </c>
    </row>
    <row r="279" spans="1:13" ht="14.4" customHeight="1" x14ac:dyDescent="0.3">
      <c r="A279" s="505" t="s">
        <v>501</v>
      </c>
      <c r="B279" s="506" t="s">
        <v>1880</v>
      </c>
      <c r="C279" s="506" t="s">
        <v>960</v>
      </c>
      <c r="D279" s="506" t="s">
        <v>961</v>
      </c>
      <c r="E279" s="506" t="s">
        <v>962</v>
      </c>
      <c r="F279" s="510">
        <v>1</v>
      </c>
      <c r="G279" s="510">
        <v>73.83</v>
      </c>
      <c r="H279" s="527">
        <v>1</v>
      </c>
      <c r="I279" s="510"/>
      <c r="J279" s="510"/>
      <c r="K279" s="527">
        <v>0</v>
      </c>
      <c r="L279" s="510">
        <v>1</v>
      </c>
      <c r="M279" s="511">
        <v>73.83</v>
      </c>
    </row>
    <row r="280" spans="1:13" ht="14.4" customHeight="1" x14ac:dyDescent="0.3">
      <c r="A280" s="505" t="s">
        <v>501</v>
      </c>
      <c r="B280" s="506" t="s">
        <v>1880</v>
      </c>
      <c r="C280" s="506" t="s">
        <v>671</v>
      </c>
      <c r="D280" s="506" t="s">
        <v>672</v>
      </c>
      <c r="E280" s="506" t="s">
        <v>663</v>
      </c>
      <c r="F280" s="510">
        <v>6</v>
      </c>
      <c r="G280" s="510">
        <v>237.29999999999998</v>
      </c>
      <c r="H280" s="527">
        <v>1</v>
      </c>
      <c r="I280" s="510"/>
      <c r="J280" s="510"/>
      <c r="K280" s="527">
        <v>0</v>
      </c>
      <c r="L280" s="510">
        <v>6</v>
      </c>
      <c r="M280" s="511">
        <v>237.29999999999998</v>
      </c>
    </row>
    <row r="281" spans="1:13" ht="14.4" customHeight="1" x14ac:dyDescent="0.3">
      <c r="A281" s="505" t="s">
        <v>501</v>
      </c>
      <c r="B281" s="506" t="s">
        <v>1881</v>
      </c>
      <c r="C281" s="506" t="s">
        <v>1056</v>
      </c>
      <c r="D281" s="506" t="s">
        <v>1057</v>
      </c>
      <c r="E281" s="506" t="s">
        <v>1058</v>
      </c>
      <c r="F281" s="510"/>
      <c r="G281" s="510"/>
      <c r="H281" s="527">
        <v>0</v>
      </c>
      <c r="I281" s="510">
        <v>2</v>
      </c>
      <c r="J281" s="510">
        <v>155.58000000000001</v>
      </c>
      <c r="K281" s="527">
        <v>1</v>
      </c>
      <c r="L281" s="510">
        <v>2</v>
      </c>
      <c r="M281" s="511">
        <v>155.58000000000001</v>
      </c>
    </row>
    <row r="282" spans="1:13" ht="14.4" customHeight="1" x14ac:dyDescent="0.3">
      <c r="A282" s="505" t="s">
        <v>501</v>
      </c>
      <c r="B282" s="506" t="s">
        <v>1882</v>
      </c>
      <c r="C282" s="506" t="s">
        <v>966</v>
      </c>
      <c r="D282" s="506" t="s">
        <v>967</v>
      </c>
      <c r="E282" s="506" t="s">
        <v>968</v>
      </c>
      <c r="F282" s="510">
        <v>3</v>
      </c>
      <c r="G282" s="510">
        <v>290.39999999999998</v>
      </c>
      <c r="H282" s="527">
        <v>1</v>
      </c>
      <c r="I282" s="510"/>
      <c r="J282" s="510"/>
      <c r="K282" s="527">
        <v>0</v>
      </c>
      <c r="L282" s="510">
        <v>3</v>
      </c>
      <c r="M282" s="511">
        <v>290.39999999999998</v>
      </c>
    </row>
    <row r="283" spans="1:13" ht="14.4" customHeight="1" x14ac:dyDescent="0.3">
      <c r="A283" s="505" t="s">
        <v>501</v>
      </c>
      <c r="B283" s="506" t="s">
        <v>1883</v>
      </c>
      <c r="C283" s="506" t="s">
        <v>677</v>
      </c>
      <c r="D283" s="506" t="s">
        <v>678</v>
      </c>
      <c r="E283" s="506" t="s">
        <v>679</v>
      </c>
      <c r="F283" s="510"/>
      <c r="G283" s="510"/>
      <c r="H283" s="527">
        <v>0</v>
      </c>
      <c r="I283" s="510">
        <v>27</v>
      </c>
      <c r="J283" s="510">
        <v>2776.95</v>
      </c>
      <c r="K283" s="527">
        <v>1</v>
      </c>
      <c r="L283" s="510">
        <v>27</v>
      </c>
      <c r="M283" s="511">
        <v>2776.95</v>
      </c>
    </row>
    <row r="284" spans="1:13" ht="14.4" customHeight="1" x14ac:dyDescent="0.3">
      <c r="A284" s="505" t="s">
        <v>501</v>
      </c>
      <c r="B284" s="506" t="s">
        <v>1883</v>
      </c>
      <c r="C284" s="506" t="s">
        <v>963</v>
      </c>
      <c r="D284" s="506" t="s">
        <v>678</v>
      </c>
      <c r="E284" s="506" t="s">
        <v>964</v>
      </c>
      <c r="F284" s="510"/>
      <c r="G284" s="510"/>
      <c r="H284" s="527">
        <v>0</v>
      </c>
      <c r="I284" s="510">
        <v>6</v>
      </c>
      <c r="J284" s="510">
        <v>791.16000000000008</v>
      </c>
      <c r="K284" s="527">
        <v>1</v>
      </c>
      <c r="L284" s="510">
        <v>6</v>
      </c>
      <c r="M284" s="511">
        <v>791.16000000000008</v>
      </c>
    </row>
    <row r="285" spans="1:13" ht="14.4" customHeight="1" x14ac:dyDescent="0.3">
      <c r="A285" s="505" t="s">
        <v>501</v>
      </c>
      <c r="B285" s="506" t="s">
        <v>1884</v>
      </c>
      <c r="C285" s="506" t="s">
        <v>1073</v>
      </c>
      <c r="D285" s="506" t="s">
        <v>1074</v>
      </c>
      <c r="E285" s="506" t="s">
        <v>1075</v>
      </c>
      <c r="F285" s="510"/>
      <c r="G285" s="510"/>
      <c r="H285" s="527">
        <v>0</v>
      </c>
      <c r="I285" s="510">
        <v>1</v>
      </c>
      <c r="J285" s="510">
        <v>155.30000000000001</v>
      </c>
      <c r="K285" s="527">
        <v>1</v>
      </c>
      <c r="L285" s="510">
        <v>1</v>
      </c>
      <c r="M285" s="511">
        <v>155.30000000000001</v>
      </c>
    </row>
    <row r="286" spans="1:13" ht="14.4" customHeight="1" x14ac:dyDescent="0.3">
      <c r="A286" s="505" t="s">
        <v>501</v>
      </c>
      <c r="B286" s="506" t="s">
        <v>1885</v>
      </c>
      <c r="C286" s="506" t="s">
        <v>1103</v>
      </c>
      <c r="D286" s="506" t="s">
        <v>573</v>
      </c>
      <c r="E286" s="506" t="s">
        <v>1104</v>
      </c>
      <c r="F286" s="510"/>
      <c r="G286" s="510"/>
      <c r="H286" s="527">
        <v>0</v>
      </c>
      <c r="I286" s="510">
        <v>7</v>
      </c>
      <c r="J286" s="510">
        <v>1950.4099999999999</v>
      </c>
      <c r="K286" s="527">
        <v>1</v>
      </c>
      <c r="L286" s="510">
        <v>7</v>
      </c>
      <c r="M286" s="511">
        <v>1950.4099999999999</v>
      </c>
    </row>
    <row r="287" spans="1:13" ht="14.4" customHeight="1" x14ac:dyDescent="0.3">
      <c r="A287" s="505" t="s">
        <v>501</v>
      </c>
      <c r="B287" s="506" t="s">
        <v>1885</v>
      </c>
      <c r="C287" s="506" t="s">
        <v>1655</v>
      </c>
      <c r="D287" s="506" t="s">
        <v>708</v>
      </c>
      <c r="E287" s="506" t="s">
        <v>658</v>
      </c>
      <c r="F287" s="510"/>
      <c r="G287" s="510"/>
      <c r="H287" s="527">
        <v>0</v>
      </c>
      <c r="I287" s="510">
        <v>2</v>
      </c>
      <c r="J287" s="510">
        <v>860.1</v>
      </c>
      <c r="K287" s="527">
        <v>1</v>
      </c>
      <c r="L287" s="510">
        <v>2</v>
      </c>
      <c r="M287" s="511">
        <v>860.1</v>
      </c>
    </row>
    <row r="288" spans="1:13" ht="14.4" customHeight="1" x14ac:dyDescent="0.3">
      <c r="A288" s="505" t="s">
        <v>501</v>
      </c>
      <c r="B288" s="506" t="s">
        <v>1885</v>
      </c>
      <c r="C288" s="506" t="s">
        <v>707</v>
      </c>
      <c r="D288" s="506" t="s">
        <v>708</v>
      </c>
      <c r="E288" s="506" t="s">
        <v>709</v>
      </c>
      <c r="F288" s="510"/>
      <c r="G288" s="510"/>
      <c r="H288" s="527">
        <v>0</v>
      </c>
      <c r="I288" s="510">
        <v>14</v>
      </c>
      <c r="J288" s="510">
        <v>1956.7800000000002</v>
      </c>
      <c r="K288" s="527">
        <v>1</v>
      </c>
      <c r="L288" s="510">
        <v>14</v>
      </c>
      <c r="M288" s="511">
        <v>1956.7800000000002</v>
      </c>
    </row>
    <row r="289" spans="1:13" ht="14.4" customHeight="1" x14ac:dyDescent="0.3">
      <c r="A289" s="505" t="s">
        <v>501</v>
      </c>
      <c r="B289" s="506" t="s">
        <v>1885</v>
      </c>
      <c r="C289" s="506" t="s">
        <v>715</v>
      </c>
      <c r="D289" s="506" t="s">
        <v>708</v>
      </c>
      <c r="E289" s="506" t="s">
        <v>716</v>
      </c>
      <c r="F289" s="510"/>
      <c r="G289" s="510"/>
      <c r="H289" s="527">
        <v>0</v>
      </c>
      <c r="I289" s="510">
        <v>12</v>
      </c>
      <c r="J289" s="510">
        <v>1118.1600000000001</v>
      </c>
      <c r="K289" s="527">
        <v>1</v>
      </c>
      <c r="L289" s="510">
        <v>12</v>
      </c>
      <c r="M289" s="511">
        <v>1118.1600000000001</v>
      </c>
    </row>
    <row r="290" spans="1:13" ht="14.4" customHeight="1" x14ac:dyDescent="0.3">
      <c r="A290" s="505" t="s">
        <v>501</v>
      </c>
      <c r="B290" s="506" t="s">
        <v>1885</v>
      </c>
      <c r="C290" s="506" t="s">
        <v>710</v>
      </c>
      <c r="D290" s="506" t="s">
        <v>708</v>
      </c>
      <c r="E290" s="506" t="s">
        <v>711</v>
      </c>
      <c r="F290" s="510"/>
      <c r="G290" s="510"/>
      <c r="H290" s="527">
        <v>0</v>
      </c>
      <c r="I290" s="510">
        <v>11</v>
      </c>
      <c r="J290" s="510">
        <v>3074.8299999999995</v>
      </c>
      <c r="K290" s="527">
        <v>1</v>
      </c>
      <c r="L290" s="510">
        <v>11</v>
      </c>
      <c r="M290" s="511">
        <v>3074.8299999999995</v>
      </c>
    </row>
    <row r="291" spans="1:13" ht="14.4" customHeight="1" x14ac:dyDescent="0.3">
      <c r="A291" s="505" t="s">
        <v>501</v>
      </c>
      <c r="B291" s="506" t="s">
        <v>1885</v>
      </c>
      <c r="C291" s="506" t="s">
        <v>712</v>
      </c>
      <c r="D291" s="506" t="s">
        <v>573</v>
      </c>
      <c r="E291" s="506" t="s">
        <v>713</v>
      </c>
      <c r="F291" s="510">
        <v>7</v>
      </c>
      <c r="G291" s="510">
        <v>1373.3999999999999</v>
      </c>
      <c r="H291" s="527">
        <v>1</v>
      </c>
      <c r="I291" s="510"/>
      <c r="J291" s="510"/>
      <c r="K291" s="527">
        <v>0</v>
      </c>
      <c r="L291" s="510">
        <v>7</v>
      </c>
      <c r="M291" s="511">
        <v>1373.3999999999999</v>
      </c>
    </row>
    <row r="292" spans="1:13" ht="14.4" customHeight="1" x14ac:dyDescent="0.3">
      <c r="A292" s="505" t="s">
        <v>501</v>
      </c>
      <c r="B292" s="506" t="s">
        <v>1885</v>
      </c>
      <c r="C292" s="506" t="s">
        <v>1656</v>
      </c>
      <c r="D292" s="506" t="s">
        <v>573</v>
      </c>
      <c r="E292" s="506" t="s">
        <v>661</v>
      </c>
      <c r="F292" s="510">
        <v>3</v>
      </c>
      <c r="G292" s="510">
        <v>353.13</v>
      </c>
      <c r="H292" s="527">
        <v>1</v>
      </c>
      <c r="I292" s="510"/>
      <c r="J292" s="510"/>
      <c r="K292" s="527">
        <v>0</v>
      </c>
      <c r="L292" s="510">
        <v>3</v>
      </c>
      <c r="M292" s="511">
        <v>353.13</v>
      </c>
    </row>
    <row r="293" spans="1:13" ht="14.4" customHeight="1" x14ac:dyDescent="0.3">
      <c r="A293" s="505" t="s">
        <v>501</v>
      </c>
      <c r="B293" s="506" t="s">
        <v>1885</v>
      </c>
      <c r="C293" s="506" t="s">
        <v>572</v>
      </c>
      <c r="D293" s="506" t="s">
        <v>573</v>
      </c>
      <c r="E293" s="506" t="s">
        <v>574</v>
      </c>
      <c r="F293" s="510">
        <v>8</v>
      </c>
      <c r="G293" s="510">
        <v>3139.28</v>
      </c>
      <c r="H293" s="527">
        <v>1</v>
      </c>
      <c r="I293" s="510"/>
      <c r="J293" s="510"/>
      <c r="K293" s="527">
        <v>0</v>
      </c>
      <c r="L293" s="510">
        <v>8</v>
      </c>
      <c r="M293" s="511">
        <v>3139.28</v>
      </c>
    </row>
    <row r="294" spans="1:13" ht="14.4" customHeight="1" x14ac:dyDescent="0.3">
      <c r="A294" s="505" t="s">
        <v>501</v>
      </c>
      <c r="B294" s="506" t="s">
        <v>1885</v>
      </c>
      <c r="C294" s="506" t="s">
        <v>575</v>
      </c>
      <c r="D294" s="506" t="s">
        <v>573</v>
      </c>
      <c r="E294" s="506" t="s">
        <v>576</v>
      </c>
      <c r="F294" s="510">
        <v>6</v>
      </c>
      <c r="G294" s="510">
        <v>3622.32</v>
      </c>
      <c r="H294" s="527">
        <v>1</v>
      </c>
      <c r="I294" s="510"/>
      <c r="J294" s="510"/>
      <c r="K294" s="527">
        <v>0</v>
      </c>
      <c r="L294" s="510">
        <v>6</v>
      </c>
      <c r="M294" s="511">
        <v>3622.32</v>
      </c>
    </row>
    <row r="295" spans="1:13" ht="14.4" customHeight="1" x14ac:dyDescent="0.3">
      <c r="A295" s="505" t="s">
        <v>501</v>
      </c>
      <c r="B295" s="506" t="s">
        <v>1885</v>
      </c>
      <c r="C295" s="506" t="s">
        <v>1657</v>
      </c>
      <c r="D295" s="506" t="s">
        <v>708</v>
      </c>
      <c r="E295" s="506" t="s">
        <v>1658</v>
      </c>
      <c r="F295" s="510"/>
      <c r="G295" s="510"/>
      <c r="H295" s="527">
        <v>0</v>
      </c>
      <c r="I295" s="510">
        <v>3</v>
      </c>
      <c r="J295" s="510">
        <v>139.80000000000001</v>
      </c>
      <c r="K295" s="527">
        <v>1</v>
      </c>
      <c r="L295" s="510">
        <v>3</v>
      </c>
      <c r="M295" s="511">
        <v>139.80000000000001</v>
      </c>
    </row>
    <row r="296" spans="1:13" ht="14.4" customHeight="1" x14ac:dyDescent="0.3">
      <c r="A296" s="505" t="s">
        <v>501</v>
      </c>
      <c r="B296" s="506" t="s">
        <v>1886</v>
      </c>
      <c r="C296" s="506" t="s">
        <v>933</v>
      </c>
      <c r="D296" s="506" t="s">
        <v>657</v>
      </c>
      <c r="E296" s="506" t="s">
        <v>719</v>
      </c>
      <c r="F296" s="510">
        <v>2</v>
      </c>
      <c r="G296" s="510">
        <v>860.1</v>
      </c>
      <c r="H296" s="527">
        <v>1</v>
      </c>
      <c r="I296" s="510"/>
      <c r="J296" s="510"/>
      <c r="K296" s="527">
        <v>0</v>
      </c>
      <c r="L296" s="510">
        <v>2</v>
      </c>
      <c r="M296" s="511">
        <v>860.1</v>
      </c>
    </row>
    <row r="297" spans="1:13" ht="14.4" customHeight="1" x14ac:dyDescent="0.3">
      <c r="A297" s="505" t="s">
        <v>501</v>
      </c>
      <c r="B297" s="506" t="s">
        <v>1886</v>
      </c>
      <c r="C297" s="506" t="s">
        <v>656</v>
      </c>
      <c r="D297" s="506" t="s">
        <v>657</v>
      </c>
      <c r="E297" s="506" t="s">
        <v>658</v>
      </c>
      <c r="F297" s="510">
        <v>2</v>
      </c>
      <c r="G297" s="510">
        <v>1323.24</v>
      </c>
      <c r="H297" s="527">
        <v>1</v>
      </c>
      <c r="I297" s="510"/>
      <c r="J297" s="510"/>
      <c r="K297" s="527">
        <v>0</v>
      </c>
      <c r="L297" s="510">
        <v>2</v>
      </c>
      <c r="M297" s="511">
        <v>1323.24</v>
      </c>
    </row>
    <row r="298" spans="1:13" ht="14.4" customHeight="1" x14ac:dyDescent="0.3">
      <c r="A298" s="505" t="s">
        <v>501</v>
      </c>
      <c r="B298" s="506" t="s">
        <v>1886</v>
      </c>
      <c r="C298" s="506" t="s">
        <v>659</v>
      </c>
      <c r="D298" s="506" t="s">
        <v>660</v>
      </c>
      <c r="E298" s="506" t="s">
        <v>661</v>
      </c>
      <c r="F298" s="510"/>
      <c r="G298" s="510"/>
      <c r="H298" s="527">
        <v>0</v>
      </c>
      <c r="I298" s="510">
        <v>12</v>
      </c>
      <c r="J298" s="510">
        <v>1720.1999999999998</v>
      </c>
      <c r="K298" s="527">
        <v>1</v>
      </c>
      <c r="L298" s="510">
        <v>12</v>
      </c>
      <c r="M298" s="511">
        <v>1720.1999999999998</v>
      </c>
    </row>
    <row r="299" spans="1:13" ht="14.4" customHeight="1" x14ac:dyDescent="0.3">
      <c r="A299" s="505" t="s">
        <v>501</v>
      </c>
      <c r="B299" s="506" t="s">
        <v>1886</v>
      </c>
      <c r="C299" s="506" t="s">
        <v>934</v>
      </c>
      <c r="D299" s="506" t="s">
        <v>660</v>
      </c>
      <c r="E299" s="506" t="s">
        <v>574</v>
      </c>
      <c r="F299" s="510"/>
      <c r="G299" s="510"/>
      <c r="H299" s="527">
        <v>0</v>
      </c>
      <c r="I299" s="510">
        <v>6</v>
      </c>
      <c r="J299" s="510">
        <v>2867.04</v>
      </c>
      <c r="K299" s="527">
        <v>1</v>
      </c>
      <c r="L299" s="510">
        <v>6</v>
      </c>
      <c r="M299" s="511">
        <v>2867.04</v>
      </c>
    </row>
    <row r="300" spans="1:13" ht="14.4" customHeight="1" x14ac:dyDescent="0.3">
      <c r="A300" s="505" t="s">
        <v>501</v>
      </c>
      <c r="B300" s="506" t="s">
        <v>1886</v>
      </c>
      <c r="C300" s="506" t="s">
        <v>662</v>
      </c>
      <c r="D300" s="506" t="s">
        <v>660</v>
      </c>
      <c r="E300" s="506" t="s">
        <v>663</v>
      </c>
      <c r="F300" s="510"/>
      <c r="G300" s="510"/>
      <c r="H300" s="527">
        <v>0</v>
      </c>
      <c r="I300" s="510">
        <v>11</v>
      </c>
      <c r="J300" s="510">
        <v>2425.83</v>
      </c>
      <c r="K300" s="527">
        <v>1</v>
      </c>
      <c r="L300" s="510">
        <v>11</v>
      </c>
      <c r="M300" s="511">
        <v>2425.83</v>
      </c>
    </row>
    <row r="301" spans="1:13" ht="14.4" customHeight="1" x14ac:dyDescent="0.3">
      <c r="A301" s="505" t="s">
        <v>501</v>
      </c>
      <c r="B301" s="506" t="s">
        <v>1886</v>
      </c>
      <c r="C301" s="506" t="s">
        <v>664</v>
      </c>
      <c r="D301" s="506" t="s">
        <v>660</v>
      </c>
      <c r="E301" s="506" t="s">
        <v>665</v>
      </c>
      <c r="F301" s="510"/>
      <c r="G301" s="510"/>
      <c r="H301" s="527">
        <v>0</v>
      </c>
      <c r="I301" s="510">
        <v>8</v>
      </c>
      <c r="J301" s="510">
        <v>745.44</v>
      </c>
      <c r="K301" s="527">
        <v>1</v>
      </c>
      <c r="L301" s="510">
        <v>8</v>
      </c>
      <c r="M301" s="511">
        <v>745.44</v>
      </c>
    </row>
    <row r="302" spans="1:13" ht="14.4" customHeight="1" x14ac:dyDescent="0.3">
      <c r="A302" s="505" t="s">
        <v>501</v>
      </c>
      <c r="B302" s="506" t="s">
        <v>1886</v>
      </c>
      <c r="C302" s="506" t="s">
        <v>935</v>
      </c>
      <c r="D302" s="506" t="s">
        <v>660</v>
      </c>
      <c r="E302" s="506" t="s">
        <v>713</v>
      </c>
      <c r="F302" s="510"/>
      <c r="G302" s="510"/>
      <c r="H302" s="527">
        <v>0</v>
      </c>
      <c r="I302" s="510">
        <v>2</v>
      </c>
      <c r="J302" s="510">
        <v>621.17999999999995</v>
      </c>
      <c r="K302" s="527">
        <v>1</v>
      </c>
      <c r="L302" s="510">
        <v>2</v>
      </c>
      <c r="M302" s="511">
        <v>621.17999999999995</v>
      </c>
    </row>
    <row r="303" spans="1:13" ht="14.4" customHeight="1" x14ac:dyDescent="0.3">
      <c r="A303" s="505" t="s">
        <v>501</v>
      </c>
      <c r="B303" s="506" t="s">
        <v>1887</v>
      </c>
      <c r="C303" s="506" t="s">
        <v>596</v>
      </c>
      <c r="D303" s="506" t="s">
        <v>597</v>
      </c>
      <c r="E303" s="506" t="s">
        <v>598</v>
      </c>
      <c r="F303" s="510"/>
      <c r="G303" s="510"/>
      <c r="H303" s="527">
        <v>0</v>
      </c>
      <c r="I303" s="510">
        <v>9</v>
      </c>
      <c r="J303" s="510">
        <v>5004.3599999999997</v>
      </c>
      <c r="K303" s="527">
        <v>1</v>
      </c>
      <c r="L303" s="510">
        <v>9</v>
      </c>
      <c r="M303" s="511">
        <v>5004.3599999999997</v>
      </c>
    </row>
    <row r="304" spans="1:13" ht="14.4" customHeight="1" x14ac:dyDescent="0.3">
      <c r="A304" s="505" t="s">
        <v>501</v>
      </c>
      <c r="B304" s="506" t="s">
        <v>1887</v>
      </c>
      <c r="C304" s="506" t="s">
        <v>1680</v>
      </c>
      <c r="D304" s="506" t="s">
        <v>597</v>
      </c>
      <c r="E304" s="506" t="s">
        <v>1681</v>
      </c>
      <c r="F304" s="510"/>
      <c r="G304" s="510"/>
      <c r="H304" s="527">
        <v>0</v>
      </c>
      <c r="I304" s="510">
        <v>3</v>
      </c>
      <c r="J304" s="510">
        <v>556.02</v>
      </c>
      <c r="K304" s="527">
        <v>1</v>
      </c>
      <c r="L304" s="510">
        <v>3</v>
      </c>
      <c r="M304" s="511">
        <v>556.02</v>
      </c>
    </row>
    <row r="305" spans="1:13" ht="14.4" customHeight="1" x14ac:dyDescent="0.3">
      <c r="A305" s="505" t="s">
        <v>501</v>
      </c>
      <c r="B305" s="506" t="s">
        <v>1888</v>
      </c>
      <c r="C305" s="506" t="s">
        <v>592</v>
      </c>
      <c r="D305" s="506" t="s">
        <v>593</v>
      </c>
      <c r="E305" s="506" t="s">
        <v>594</v>
      </c>
      <c r="F305" s="510">
        <v>6</v>
      </c>
      <c r="G305" s="510">
        <v>6393.0599999999995</v>
      </c>
      <c r="H305" s="527">
        <v>1</v>
      </c>
      <c r="I305" s="510"/>
      <c r="J305" s="510"/>
      <c r="K305" s="527">
        <v>0</v>
      </c>
      <c r="L305" s="510">
        <v>6</v>
      </c>
      <c r="M305" s="511">
        <v>6393.0599999999995</v>
      </c>
    </row>
    <row r="306" spans="1:13" ht="14.4" customHeight="1" x14ac:dyDescent="0.3">
      <c r="A306" s="505" t="s">
        <v>501</v>
      </c>
      <c r="B306" s="506" t="s">
        <v>1888</v>
      </c>
      <c r="C306" s="506" t="s">
        <v>786</v>
      </c>
      <c r="D306" s="506" t="s">
        <v>593</v>
      </c>
      <c r="E306" s="506" t="s">
        <v>787</v>
      </c>
      <c r="F306" s="510">
        <v>4</v>
      </c>
      <c r="G306" s="510">
        <v>13922.6</v>
      </c>
      <c r="H306" s="527">
        <v>1</v>
      </c>
      <c r="I306" s="510"/>
      <c r="J306" s="510"/>
      <c r="K306" s="527">
        <v>0</v>
      </c>
      <c r="L306" s="510">
        <v>4</v>
      </c>
      <c r="M306" s="511">
        <v>13922.6</v>
      </c>
    </row>
    <row r="307" spans="1:13" ht="14.4" customHeight="1" x14ac:dyDescent="0.3">
      <c r="A307" s="505" t="s">
        <v>501</v>
      </c>
      <c r="B307" s="506" t="s">
        <v>1888</v>
      </c>
      <c r="C307" s="506" t="s">
        <v>791</v>
      </c>
      <c r="D307" s="506" t="s">
        <v>792</v>
      </c>
      <c r="E307" s="506" t="s">
        <v>793</v>
      </c>
      <c r="F307" s="510"/>
      <c r="G307" s="510"/>
      <c r="H307" s="527">
        <v>0</v>
      </c>
      <c r="I307" s="510">
        <v>4</v>
      </c>
      <c r="J307" s="510">
        <v>2657.16</v>
      </c>
      <c r="K307" s="527">
        <v>1</v>
      </c>
      <c r="L307" s="510">
        <v>4</v>
      </c>
      <c r="M307" s="511">
        <v>2657.16</v>
      </c>
    </row>
    <row r="308" spans="1:13" ht="14.4" customHeight="1" x14ac:dyDescent="0.3">
      <c r="A308" s="505" t="s">
        <v>501</v>
      </c>
      <c r="B308" s="506" t="s">
        <v>1891</v>
      </c>
      <c r="C308" s="506" t="s">
        <v>1599</v>
      </c>
      <c r="D308" s="506" t="s">
        <v>1019</v>
      </c>
      <c r="E308" s="506" t="s">
        <v>1600</v>
      </c>
      <c r="F308" s="510"/>
      <c r="G308" s="510"/>
      <c r="H308" s="527">
        <v>0</v>
      </c>
      <c r="I308" s="510">
        <v>1</v>
      </c>
      <c r="J308" s="510">
        <v>74.08</v>
      </c>
      <c r="K308" s="527">
        <v>1</v>
      </c>
      <c r="L308" s="510">
        <v>1</v>
      </c>
      <c r="M308" s="511">
        <v>74.08</v>
      </c>
    </row>
    <row r="309" spans="1:13" ht="14.4" customHeight="1" x14ac:dyDescent="0.3">
      <c r="A309" s="505" t="s">
        <v>501</v>
      </c>
      <c r="B309" s="506" t="s">
        <v>1891</v>
      </c>
      <c r="C309" s="506" t="s">
        <v>1603</v>
      </c>
      <c r="D309" s="506" t="s">
        <v>688</v>
      </c>
      <c r="E309" s="506" t="s">
        <v>1604</v>
      </c>
      <c r="F309" s="510"/>
      <c r="G309" s="510"/>
      <c r="H309" s="527">
        <v>0</v>
      </c>
      <c r="I309" s="510">
        <v>1</v>
      </c>
      <c r="J309" s="510">
        <v>105.23</v>
      </c>
      <c r="K309" s="527">
        <v>1</v>
      </c>
      <c r="L309" s="510">
        <v>1</v>
      </c>
      <c r="M309" s="511">
        <v>105.23</v>
      </c>
    </row>
    <row r="310" spans="1:13" ht="14.4" customHeight="1" x14ac:dyDescent="0.3">
      <c r="A310" s="505" t="s">
        <v>501</v>
      </c>
      <c r="B310" s="506" t="s">
        <v>1891</v>
      </c>
      <c r="C310" s="506" t="s">
        <v>1021</v>
      </c>
      <c r="D310" s="506" t="s">
        <v>688</v>
      </c>
      <c r="E310" s="506" t="s">
        <v>1022</v>
      </c>
      <c r="F310" s="510"/>
      <c r="G310" s="510"/>
      <c r="H310" s="527">
        <v>0</v>
      </c>
      <c r="I310" s="510">
        <v>2</v>
      </c>
      <c r="J310" s="510">
        <v>168.36</v>
      </c>
      <c r="K310" s="527">
        <v>1</v>
      </c>
      <c r="L310" s="510">
        <v>2</v>
      </c>
      <c r="M310" s="511">
        <v>168.36</v>
      </c>
    </row>
    <row r="311" spans="1:13" ht="14.4" customHeight="1" x14ac:dyDescent="0.3">
      <c r="A311" s="505" t="s">
        <v>501</v>
      </c>
      <c r="B311" s="506" t="s">
        <v>1891</v>
      </c>
      <c r="C311" s="506" t="s">
        <v>1772</v>
      </c>
      <c r="D311" s="506" t="s">
        <v>1019</v>
      </c>
      <c r="E311" s="506" t="s">
        <v>1773</v>
      </c>
      <c r="F311" s="510"/>
      <c r="G311" s="510"/>
      <c r="H311" s="527">
        <v>0</v>
      </c>
      <c r="I311" s="510">
        <v>1</v>
      </c>
      <c r="J311" s="510">
        <v>63.14</v>
      </c>
      <c r="K311" s="527">
        <v>1</v>
      </c>
      <c r="L311" s="510">
        <v>1</v>
      </c>
      <c r="M311" s="511">
        <v>63.14</v>
      </c>
    </row>
    <row r="312" spans="1:13" ht="14.4" customHeight="1" x14ac:dyDescent="0.3">
      <c r="A312" s="505" t="s">
        <v>501</v>
      </c>
      <c r="B312" s="506" t="s">
        <v>1891</v>
      </c>
      <c r="C312" s="506" t="s">
        <v>1611</v>
      </c>
      <c r="D312" s="506" t="s">
        <v>1019</v>
      </c>
      <c r="E312" s="506" t="s">
        <v>1612</v>
      </c>
      <c r="F312" s="510"/>
      <c r="G312" s="510"/>
      <c r="H312" s="527">
        <v>0</v>
      </c>
      <c r="I312" s="510">
        <v>1</v>
      </c>
      <c r="J312" s="510">
        <v>49.08</v>
      </c>
      <c r="K312" s="527">
        <v>1</v>
      </c>
      <c r="L312" s="510">
        <v>1</v>
      </c>
      <c r="M312" s="511">
        <v>49.08</v>
      </c>
    </row>
    <row r="313" spans="1:13" ht="14.4" customHeight="1" x14ac:dyDescent="0.3">
      <c r="A313" s="505" t="s">
        <v>501</v>
      </c>
      <c r="B313" s="506" t="s">
        <v>1891</v>
      </c>
      <c r="C313" s="506" t="s">
        <v>687</v>
      </c>
      <c r="D313" s="506" t="s">
        <v>688</v>
      </c>
      <c r="E313" s="506" t="s">
        <v>689</v>
      </c>
      <c r="F313" s="510"/>
      <c r="G313" s="510"/>
      <c r="H313" s="527">
        <v>0</v>
      </c>
      <c r="I313" s="510">
        <v>1</v>
      </c>
      <c r="J313" s="510">
        <v>49.08</v>
      </c>
      <c r="K313" s="527">
        <v>1</v>
      </c>
      <c r="L313" s="510">
        <v>1</v>
      </c>
      <c r="M313" s="511">
        <v>49.08</v>
      </c>
    </row>
    <row r="314" spans="1:13" ht="14.4" customHeight="1" x14ac:dyDescent="0.3">
      <c r="A314" s="505" t="s">
        <v>501</v>
      </c>
      <c r="B314" s="506" t="s">
        <v>1893</v>
      </c>
      <c r="C314" s="506" t="s">
        <v>1087</v>
      </c>
      <c r="D314" s="506" t="s">
        <v>1088</v>
      </c>
      <c r="E314" s="506" t="s">
        <v>621</v>
      </c>
      <c r="F314" s="510">
        <v>1</v>
      </c>
      <c r="G314" s="510">
        <v>72.55</v>
      </c>
      <c r="H314" s="527">
        <v>1</v>
      </c>
      <c r="I314" s="510"/>
      <c r="J314" s="510"/>
      <c r="K314" s="527">
        <v>0</v>
      </c>
      <c r="L314" s="510">
        <v>1</v>
      </c>
      <c r="M314" s="511">
        <v>72.55</v>
      </c>
    </row>
    <row r="315" spans="1:13" ht="14.4" customHeight="1" x14ac:dyDescent="0.3">
      <c r="A315" s="505" t="s">
        <v>501</v>
      </c>
      <c r="B315" s="506" t="s">
        <v>1893</v>
      </c>
      <c r="C315" s="506" t="s">
        <v>1090</v>
      </c>
      <c r="D315" s="506" t="s">
        <v>694</v>
      </c>
      <c r="E315" s="506" t="s">
        <v>695</v>
      </c>
      <c r="F315" s="510">
        <v>4</v>
      </c>
      <c r="G315" s="510">
        <v>145.08000000000001</v>
      </c>
      <c r="H315" s="527">
        <v>1</v>
      </c>
      <c r="I315" s="510"/>
      <c r="J315" s="510"/>
      <c r="K315" s="527">
        <v>0</v>
      </c>
      <c r="L315" s="510">
        <v>4</v>
      </c>
      <c r="M315" s="511">
        <v>145.08000000000001</v>
      </c>
    </row>
    <row r="316" spans="1:13" ht="14.4" customHeight="1" x14ac:dyDescent="0.3">
      <c r="A316" s="505" t="s">
        <v>501</v>
      </c>
      <c r="B316" s="506" t="s">
        <v>1893</v>
      </c>
      <c r="C316" s="506" t="s">
        <v>696</v>
      </c>
      <c r="D316" s="506" t="s">
        <v>697</v>
      </c>
      <c r="E316" s="506" t="s">
        <v>621</v>
      </c>
      <c r="F316" s="510"/>
      <c r="G316" s="510"/>
      <c r="H316" s="527">
        <v>0</v>
      </c>
      <c r="I316" s="510">
        <v>16</v>
      </c>
      <c r="J316" s="510">
        <v>1160.8</v>
      </c>
      <c r="K316" s="527">
        <v>1</v>
      </c>
      <c r="L316" s="510">
        <v>16</v>
      </c>
      <c r="M316" s="511">
        <v>1160.8</v>
      </c>
    </row>
    <row r="317" spans="1:13" ht="14.4" customHeight="1" x14ac:dyDescent="0.3">
      <c r="A317" s="505" t="s">
        <v>501</v>
      </c>
      <c r="B317" s="506" t="s">
        <v>1893</v>
      </c>
      <c r="C317" s="506" t="s">
        <v>700</v>
      </c>
      <c r="D317" s="506" t="s">
        <v>697</v>
      </c>
      <c r="E317" s="506" t="s">
        <v>701</v>
      </c>
      <c r="F317" s="510"/>
      <c r="G317" s="510"/>
      <c r="H317" s="527">
        <v>0</v>
      </c>
      <c r="I317" s="510">
        <v>3</v>
      </c>
      <c r="J317" s="510">
        <v>195.84</v>
      </c>
      <c r="K317" s="527">
        <v>1</v>
      </c>
      <c r="L317" s="510">
        <v>3</v>
      </c>
      <c r="M317" s="511">
        <v>195.84</v>
      </c>
    </row>
    <row r="318" spans="1:13" ht="14.4" customHeight="1" x14ac:dyDescent="0.3">
      <c r="A318" s="505" t="s">
        <v>501</v>
      </c>
      <c r="B318" s="506" t="s">
        <v>1893</v>
      </c>
      <c r="C318" s="506" t="s">
        <v>698</v>
      </c>
      <c r="D318" s="506" t="s">
        <v>697</v>
      </c>
      <c r="E318" s="506" t="s">
        <v>699</v>
      </c>
      <c r="F318" s="510"/>
      <c r="G318" s="510"/>
      <c r="H318" s="527">
        <v>0</v>
      </c>
      <c r="I318" s="510">
        <v>9</v>
      </c>
      <c r="J318" s="510">
        <v>195.84</v>
      </c>
      <c r="K318" s="527">
        <v>1</v>
      </c>
      <c r="L318" s="510">
        <v>9</v>
      </c>
      <c r="M318" s="511">
        <v>195.84</v>
      </c>
    </row>
    <row r="319" spans="1:13" ht="14.4" customHeight="1" x14ac:dyDescent="0.3">
      <c r="A319" s="505" t="s">
        <v>501</v>
      </c>
      <c r="B319" s="506" t="s">
        <v>1894</v>
      </c>
      <c r="C319" s="506" t="s">
        <v>1482</v>
      </c>
      <c r="D319" s="506" t="s">
        <v>1483</v>
      </c>
      <c r="E319" s="506" t="s">
        <v>1484</v>
      </c>
      <c r="F319" s="510"/>
      <c r="G319" s="510"/>
      <c r="H319" s="527"/>
      <c r="I319" s="510">
        <v>4</v>
      </c>
      <c r="J319" s="510">
        <v>0</v>
      </c>
      <c r="K319" s="527"/>
      <c r="L319" s="510">
        <v>4</v>
      </c>
      <c r="M319" s="511">
        <v>0</v>
      </c>
    </row>
    <row r="320" spans="1:13" ht="14.4" customHeight="1" x14ac:dyDescent="0.3">
      <c r="A320" s="505" t="s">
        <v>501</v>
      </c>
      <c r="B320" s="506" t="s">
        <v>1906</v>
      </c>
      <c r="C320" s="506" t="s">
        <v>1643</v>
      </c>
      <c r="D320" s="506" t="s">
        <v>1644</v>
      </c>
      <c r="E320" s="506" t="s">
        <v>1645</v>
      </c>
      <c r="F320" s="510"/>
      <c r="G320" s="510"/>
      <c r="H320" s="527">
        <v>0</v>
      </c>
      <c r="I320" s="510">
        <v>2</v>
      </c>
      <c r="J320" s="510">
        <v>18.8</v>
      </c>
      <c r="K320" s="527">
        <v>1</v>
      </c>
      <c r="L320" s="510">
        <v>2</v>
      </c>
      <c r="M320" s="511">
        <v>18.8</v>
      </c>
    </row>
    <row r="321" spans="1:13" ht="14.4" customHeight="1" x14ac:dyDescent="0.3">
      <c r="A321" s="505" t="s">
        <v>501</v>
      </c>
      <c r="B321" s="506" t="s">
        <v>1896</v>
      </c>
      <c r="C321" s="506" t="s">
        <v>1081</v>
      </c>
      <c r="D321" s="506" t="s">
        <v>1082</v>
      </c>
      <c r="E321" s="506" t="s">
        <v>1083</v>
      </c>
      <c r="F321" s="510"/>
      <c r="G321" s="510"/>
      <c r="H321" s="527"/>
      <c r="I321" s="510">
        <v>2</v>
      </c>
      <c r="J321" s="510">
        <v>0</v>
      </c>
      <c r="K321" s="527"/>
      <c r="L321" s="510">
        <v>2</v>
      </c>
      <c r="M321" s="511">
        <v>0</v>
      </c>
    </row>
    <row r="322" spans="1:13" ht="14.4" customHeight="1" x14ac:dyDescent="0.3">
      <c r="A322" s="505" t="s">
        <v>501</v>
      </c>
      <c r="B322" s="506" t="s">
        <v>1896</v>
      </c>
      <c r="C322" s="506" t="s">
        <v>1557</v>
      </c>
      <c r="D322" s="506" t="s">
        <v>1082</v>
      </c>
      <c r="E322" s="506" t="s">
        <v>1558</v>
      </c>
      <c r="F322" s="510"/>
      <c r="G322" s="510"/>
      <c r="H322" s="527"/>
      <c r="I322" s="510">
        <v>3</v>
      </c>
      <c r="J322" s="510">
        <v>0</v>
      </c>
      <c r="K322" s="527"/>
      <c r="L322" s="510">
        <v>3</v>
      </c>
      <c r="M322" s="511">
        <v>0</v>
      </c>
    </row>
    <row r="323" spans="1:13" ht="14.4" customHeight="1" x14ac:dyDescent="0.3">
      <c r="A323" s="505" t="s">
        <v>501</v>
      </c>
      <c r="B323" s="506" t="s">
        <v>1907</v>
      </c>
      <c r="C323" s="506" t="s">
        <v>1669</v>
      </c>
      <c r="D323" s="506" t="s">
        <v>1161</v>
      </c>
      <c r="E323" s="506" t="s">
        <v>665</v>
      </c>
      <c r="F323" s="510"/>
      <c r="G323" s="510"/>
      <c r="H323" s="527">
        <v>0</v>
      </c>
      <c r="I323" s="510">
        <v>6</v>
      </c>
      <c r="J323" s="510">
        <v>395.93999999999994</v>
      </c>
      <c r="K323" s="527">
        <v>1</v>
      </c>
      <c r="L323" s="510">
        <v>6</v>
      </c>
      <c r="M323" s="511">
        <v>395.93999999999994</v>
      </c>
    </row>
    <row r="324" spans="1:13" ht="14.4" customHeight="1" x14ac:dyDescent="0.3">
      <c r="A324" s="505" t="s">
        <v>501</v>
      </c>
      <c r="B324" s="506" t="s">
        <v>1907</v>
      </c>
      <c r="C324" s="506" t="s">
        <v>1670</v>
      </c>
      <c r="D324" s="506" t="s">
        <v>1671</v>
      </c>
      <c r="E324" s="506" t="s">
        <v>661</v>
      </c>
      <c r="F324" s="510"/>
      <c r="G324" s="510"/>
      <c r="H324" s="527">
        <v>0</v>
      </c>
      <c r="I324" s="510">
        <v>3</v>
      </c>
      <c r="J324" s="510">
        <v>396</v>
      </c>
      <c r="K324" s="527">
        <v>1</v>
      </c>
      <c r="L324" s="510">
        <v>3</v>
      </c>
      <c r="M324" s="511">
        <v>396</v>
      </c>
    </row>
    <row r="325" spans="1:13" ht="14.4" customHeight="1" x14ac:dyDescent="0.3">
      <c r="A325" s="505" t="s">
        <v>501</v>
      </c>
      <c r="B325" s="506" t="s">
        <v>1897</v>
      </c>
      <c r="C325" s="506" t="s">
        <v>1552</v>
      </c>
      <c r="D325" s="506" t="s">
        <v>1553</v>
      </c>
      <c r="E325" s="506" t="s">
        <v>790</v>
      </c>
      <c r="F325" s="510"/>
      <c r="G325" s="510"/>
      <c r="H325" s="527"/>
      <c r="I325" s="510">
        <v>3</v>
      </c>
      <c r="J325" s="510">
        <v>0</v>
      </c>
      <c r="K325" s="527"/>
      <c r="L325" s="510">
        <v>3</v>
      </c>
      <c r="M325" s="511">
        <v>0</v>
      </c>
    </row>
    <row r="326" spans="1:13" ht="14.4" customHeight="1" x14ac:dyDescent="0.3">
      <c r="A326" s="505" t="s">
        <v>501</v>
      </c>
      <c r="B326" s="506" t="s">
        <v>1898</v>
      </c>
      <c r="C326" s="506" t="s">
        <v>1663</v>
      </c>
      <c r="D326" s="506" t="s">
        <v>1664</v>
      </c>
      <c r="E326" s="506" t="s">
        <v>1123</v>
      </c>
      <c r="F326" s="510">
        <v>1</v>
      </c>
      <c r="G326" s="510">
        <v>103.8</v>
      </c>
      <c r="H326" s="527">
        <v>1</v>
      </c>
      <c r="I326" s="510"/>
      <c r="J326" s="510"/>
      <c r="K326" s="527">
        <v>0</v>
      </c>
      <c r="L326" s="510">
        <v>1</v>
      </c>
      <c r="M326" s="511">
        <v>103.8</v>
      </c>
    </row>
    <row r="327" spans="1:13" ht="14.4" customHeight="1" x14ac:dyDescent="0.3">
      <c r="A327" s="505" t="s">
        <v>501</v>
      </c>
      <c r="B327" s="506" t="s">
        <v>1908</v>
      </c>
      <c r="C327" s="506" t="s">
        <v>1668</v>
      </c>
      <c r="D327" s="506" t="s">
        <v>752</v>
      </c>
      <c r="E327" s="506" t="s">
        <v>1036</v>
      </c>
      <c r="F327" s="510"/>
      <c r="G327" s="510"/>
      <c r="H327" s="527">
        <v>0</v>
      </c>
      <c r="I327" s="510">
        <v>1</v>
      </c>
      <c r="J327" s="510">
        <v>176.32</v>
      </c>
      <c r="K327" s="527">
        <v>1</v>
      </c>
      <c r="L327" s="510">
        <v>1</v>
      </c>
      <c r="M327" s="511">
        <v>176.32</v>
      </c>
    </row>
    <row r="328" spans="1:13" ht="14.4" customHeight="1" x14ac:dyDescent="0.3">
      <c r="A328" s="505" t="s">
        <v>501</v>
      </c>
      <c r="B328" s="506" t="s">
        <v>1901</v>
      </c>
      <c r="C328" s="506" t="s">
        <v>1763</v>
      </c>
      <c r="D328" s="506" t="s">
        <v>990</v>
      </c>
      <c r="E328" s="506" t="s">
        <v>1764</v>
      </c>
      <c r="F328" s="510"/>
      <c r="G328" s="510"/>
      <c r="H328" s="527">
        <v>0</v>
      </c>
      <c r="I328" s="510">
        <v>9</v>
      </c>
      <c r="J328" s="510">
        <v>18896.549999999996</v>
      </c>
      <c r="K328" s="527">
        <v>1</v>
      </c>
      <c r="L328" s="510">
        <v>9</v>
      </c>
      <c r="M328" s="511">
        <v>18896.549999999996</v>
      </c>
    </row>
    <row r="329" spans="1:13" ht="14.4" customHeight="1" x14ac:dyDescent="0.3">
      <c r="A329" s="505" t="s">
        <v>501</v>
      </c>
      <c r="B329" s="506" t="s">
        <v>1901</v>
      </c>
      <c r="C329" s="506" t="s">
        <v>989</v>
      </c>
      <c r="D329" s="506" t="s">
        <v>990</v>
      </c>
      <c r="E329" s="506" t="s">
        <v>991</v>
      </c>
      <c r="F329" s="510"/>
      <c r="G329" s="510"/>
      <c r="H329" s="527">
        <v>0</v>
      </c>
      <c r="I329" s="510">
        <v>14</v>
      </c>
      <c r="J329" s="510">
        <v>26602.23</v>
      </c>
      <c r="K329" s="527">
        <v>1</v>
      </c>
      <c r="L329" s="510">
        <v>14</v>
      </c>
      <c r="M329" s="511">
        <v>26602.23</v>
      </c>
    </row>
    <row r="330" spans="1:13" ht="14.4" customHeight="1" x14ac:dyDescent="0.3">
      <c r="A330" s="505" t="s">
        <v>501</v>
      </c>
      <c r="B330" s="506" t="s">
        <v>1901</v>
      </c>
      <c r="C330" s="506" t="s">
        <v>1766</v>
      </c>
      <c r="D330" s="506" t="s">
        <v>990</v>
      </c>
      <c r="E330" s="506" t="s">
        <v>1767</v>
      </c>
      <c r="F330" s="510"/>
      <c r="G330" s="510"/>
      <c r="H330" s="527">
        <v>0</v>
      </c>
      <c r="I330" s="510">
        <v>6</v>
      </c>
      <c r="J330" s="510">
        <v>9269.94</v>
      </c>
      <c r="K330" s="527">
        <v>1</v>
      </c>
      <c r="L330" s="510">
        <v>6</v>
      </c>
      <c r="M330" s="511">
        <v>9269.94</v>
      </c>
    </row>
    <row r="331" spans="1:13" ht="14.4" customHeight="1" x14ac:dyDescent="0.3">
      <c r="A331" s="505" t="s">
        <v>501</v>
      </c>
      <c r="B331" s="506" t="s">
        <v>1902</v>
      </c>
      <c r="C331" s="506" t="s">
        <v>521</v>
      </c>
      <c r="D331" s="506" t="s">
        <v>515</v>
      </c>
      <c r="E331" s="506" t="s">
        <v>522</v>
      </c>
      <c r="F331" s="510"/>
      <c r="G331" s="510"/>
      <c r="H331" s="527">
        <v>0</v>
      </c>
      <c r="I331" s="510">
        <v>2</v>
      </c>
      <c r="J331" s="510">
        <v>1088.76</v>
      </c>
      <c r="K331" s="527">
        <v>1</v>
      </c>
      <c r="L331" s="510">
        <v>2</v>
      </c>
      <c r="M331" s="511">
        <v>1088.76</v>
      </c>
    </row>
    <row r="332" spans="1:13" ht="14.4" customHeight="1" x14ac:dyDescent="0.3">
      <c r="A332" s="505" t="s">
        <v>501</v>
      </c>
      <c r="B332" s="506" t="s">
        <v>1902</v>
      </c>
      <c r="C332" s="506" t="s">
        <v>994</v>
      </c>
      <c r="D332" s="506" t="s">
        <v>515</v>
      </c>
      <c r="E332" s="506" t="s">
        <v>995</v>
      </c>
      <c r="F332" s="510"/>
      <c r="G332" s="510"/>
      <c r="H332" s="527">
        <v>0</v>
      </c>
      <c r="I332" s="510">
        <v>1</v>
      </c>
      <c r="J332" s="510">
        <v>181.45</v>
      </c>
      <c r="K332" s="527">
        <v>1</v>
      </c>
      <c r="L332" s="510">
        <v>1</v>
      </c>
      <c r="M332" s="511">
        <v>181.45</v>
      </c>
    </row>
    <row r="333" spans="1:13" ht="14.4" customHeight="1" x14ac:dyDescent="0.3">
      <c r="A333" s="505" t="s">
        <v>501</v>
      </c>
      <c r="B333" s="506" t="s">
        <v>1902</v>
      </c>
      <c r="C333" s="506" t="s">
        <v>684</v>
      </c>
      <c r="D333" s="506" t="s">
        <v>515</v>
      </c>
      <c r="E333" s="506" t="s">
        <v>685</v>
      </c>
      <c r="F333" s="510"/>
      <c r="G333" s="510"/>
      <c r="H333" s="527">
        <v>0</v>
      </c>
      <c r="I333" s="510">
        <v>15</v>
      </c>
      <c r="J333" s="510">
        <v>1637.5500000000002</v>
      </c>
      <c r="K333" s="527">
        <v>1</v>
      </c>
      <c r="L333" s="510">
        <v>15</v>
      </c>
      <c r="M333" s="511">
        <v>1637.5500000000002</v>
      </c>
    </row>
    <row r="334" spans="1:13" ht="14.4" customHeight="1" x14ac:dyDescent="0.3">
      <c r="A334" s="505" t="s">
        <v>501</v>
      </c>
      <c r="B334" s="506" t="s">
        <v>1902</v>
      </c>
      <c r="C334" s="506" t="s">
        <v>549</v>
      </c>
      <c r="D334" s="506" t="s">
        <v>515</v>
      </c>
      <c r="E334" s="506" t="s">
        <v>550</v>
      </c>
      <c r="F334" s="510"/>
      <c r="G334" s="510"/>
      <c r="H334" s="527">
        <v>0</v>
      </c>
      <c r="I334" s="510">
        <v>1</v>
      </c>
      <c r="J334" s="510">
        <v>654.95000000000005</v>
      </c>
      <c r="K334" s="527">
        <v>1</v>
      </c>
      <c r="L334" s="510">
        <v>1</v>
      </c>
      <c r="M334" s="511">
        <v>654.95000000000005</v>
      </c>
    </row>
    <row r="335" spans="1:13" ht="14.4" customHeight="1" x14ac:dyDescent="0.3">
      <c r="A335" s="505" t="s">
        <v>501</v>
      </c>
      <c r="B335" s="506" t="s">
        <v>1902</v>
      </c>
      <c r="C335" s="506" t="s">
        <v>514</v>
      </c>
      <c r="D335" s="506" t="s">
        <v>515</v>
      </c>
      <c r="E335" s="506" t="s">
        <v>516</v>
      </c>
      <c r="F335" s="510"/>
      <c r="G335" s="510"/>
      <c r="H335" s="527">
        <v>0</v>
      </c>
      <c r="I335" s="510">
        <v>2</v>
      </c>
      <c r="J335" s="510">
        <v>654.98</v>
      </c>
      <c r="K335" s="527">
        <v>1</v>
      </c>
      <c r="L335" s="510">
        <v>2</v>
      </c>
      <c r="M335" s="511">
        <v>654.98</v>
      </c>
    </row>
    <row r="336" spans="1:13" ht="14.4" customHeight="1" x14ac:dyDescent="0.3">
      <c r="A336" s="505" t="s">
        <v>501</v>
      </c>
      <c r="B336" s="506" t="s">
        <v>1902</v>
      </c>
      <c r="C336" s="506" t="s">
        <v>1768</v>
      </c>
      <c r="D336" s="506" t="s">
        <v>515</v>
      </c>
      <c r="E336" s="506" t="s">
        <v>1769</v>
      </c>
      <c r="F336" s="510"/>
      <c r="G336" s="510"/>
      <c r="H336" s="527">
        <v>0</v>
      </c>
      <c r="I336" s="510">
        <v>2</v>
      </c>
      <c r="J336" s="510">
        <v>292.08</v>
      </c>
      <c r="K336" s="527">
        <v>1</v>
      </c>
      <c r="L336" s="510">
        <v>2</v>
      </c>
      <c r="M336" s="511">
        <v>292.08</v>
      </c>
    </row>
    <row r="337" spans="1:13" ht="14.4" customHeight="1" x14ac:dyDescent="0.3">
      <c r="A337" s="505" t="s">
        <v>501</v>
      </c>
      <c r="B337" s="506" t="s">
        <v>1902</v>
      </c>
      <c r="C337" s="506" t="s">
        <v>1770</v>
      </c>
      <c r="D337" s="506" t="s">
        <v>515</v>
      </c>
      <c r="E337" s="506" t="s">
        <v>1771</v>
      </c>
      <c r="F337" s="510"/>
      <c r="G337" s="510"/>
      <c r="H337" s="527">
        <v>0</v>
      </c>
      <c r="I337" s="510">
        <v>1</v>
      </c>
      <c r="J337" s="510">
        <v>438.06</v>
      </c>
      <c r="K337" s="527">
        <v>1</v>
      </c>
      <c r="L337" s="510">
        <v>1</v>
      </c>
      <c r="M337" s="511">
        <v>438.06</v>
      </c>
    </row>
    <row r="338" spans="1:13" ht="14.4" customHeight="1" x14ac:dyDescent="0.3">
      <c r="A338" s="505" t="s">
        <v>502</v>
      </c>
      <c r="B338" s="506" t="s">
        <v>1850</v>
      </c>
      <c r="C338" s="506" t="s">
        <v>904</v>
      </c>
      <c r="D338" s="506" t="s">
        <v>638</v>
      </c>
      <c r="E338" s="506" t="s">
        <v>905</v>
      </c>
      <c r="F338" s="510"/>
      <c r="G338" s="510"/>
      <c r="H338" s="527">
        <v>0</v>
      </c>
      <c r="I338" s="510">
        <v>1</v>
      </c>
      <c r="J338" s="510">
        <v>32.25</v>
      </c>
      <c r="K338" s="527">
        <v>1</v>
      </c>
      <c r="L338" s="510">
        <v>1</v>
      </c>
      <c r="M338" s="511">
        <v>32.25</v>
      </c>
    </row>
    <row r="339" spans="1:13" ht="14.4" customHeight="1" x14ac:dyDescent="0.3">
      <c r="A339" s="505" t="s">
        <v>502</v>
      </c>
      <c r="B339" s="506" t="s">
        <v>1850</v>
      </c>
      <c r="C339" s="506" t="s">
        <v>906</v>
      </c>
      <c r="D339" s="506" t="s">
        <v>638</v>
      </c>
      <c r="E339" s="506" t="s">
        <v>907</v>
      </c>
      <c r="F339" s="510"/>
      <c r="G339" s="510"/>
      <c r="H339" s="527">
        <v>0</v>
      </c>
      <c r="I339" s="510">
        <v>7</v>
      </c>
      <c r="J339" s="510">
        <v>403.2</v>
      </c>
      <c r="K339" s="527">
        <v>1</v>
      </c>
      <c r="L339" s="510">
        <v>7</v>
      </c>
      <c r="M339" s="511">
        <v>403.2</v>
      </c>
    </row>
    <row r="340" spans="1:13" ht="14.4" customHeight="1" x14ac:dyDescent="0.3">
      <c r="A340" s="505" t="s">
        <v>502</v>
      </c>
      <c r="B340" s="506" t="s">
        <v>1850</v>
      </c>
      <c r="C340" s="506" t="s">
        <v>637</v>
      </c>
      <c r="D340" s="506" t="s">
        <v>638</v>
      </c>
      <c r="E340" s="506" t="s">
        <v>639</v>
      </c>
      <c r="F340" s="510"/>
      <c r="G340" s="510"/>
      <c r="H340" s="527">
        <v>0</v>
      </c>
      <c r="I340" s="510">
        <v>1</v>
      </c>
      <c r="J340" s="510">
        <v>115.18</v>
      </c>
      <c r="K340" s="527">
        <v>1</v>
      </c>
      <c r="L340" s="510">
        <v>1</v>
      </c>
      <c r="M340" s="511">
        <v>115.18</v>
      </c>
    </row>
    <row r="341" spans="1:13" ht="14.4" customHeight="1" x14ac:dyDescent="0.3">
      <c r="A341" s="505" t="s">
        <v>502</v>
      </c>
      <c r="B341" s="506" t="s">
        <v>1856</v>
      </c>
      <c r="C341" s="506" t="s">
        <v>885</v>
      </c>
      <c r="D341" s="506" t="s">
        <v>886</v>
      </c>
      <c r="E341" s="506" t="s">
        <v>887</v>
      </c>
      <c r="F341" s="510"/>
      <c r="G341" s="510"/>
      <c r="H341" s="527">
        <v>0</v>
      </c>
      <c r="I341" s="510">
        <v>1</v>
      </c>
      <c r="J341" s="510">
        <v>2309.36</v>
      </c>
      <c r="K341" s="527">
        <v>1</v>
      </c>
      <c r="L341" s="510">
        <v>1</v>
      </c>
      <c r="M341" s="511">
        <v>2309.36</v>
      </c>
    </row>
    <row r="342" spans="1:13" ht="14.4" customHeight="1" x14ac:dyDescent="0.3">
      <c r="A342" s="505" t="s">
        <v>502</v>
      </c>
      <c r="B342" s="506" t="s">
        <v>1857</v>
      </c>
      <c r="C342" s="506" t="s">
        <v>841</v>
      </c>
      <c r="D342" s="506" t="s">
        <v>842</v>
      </c>
      <c r="E342" s="506" t="s">
        <v>843</v>
      </c>
      <c r="F342" s="510"/>
      <c r="G342" s="510"/>
      <c r="H342" s="527">
        <v>0</v>
      </c>
      <c r="I342" s="510">
        <v>3</v>
      </c>
      <c r="J342" s="510">
        <v>280.29000000000002</v>
      </c>
      <c r="K342" s="527">
        <v>1</v>
      </c>
      <c r="L342" s="510">
        <v>3</v>
      </c>
      <c r="M342" s="511">
        <v>280.29000000000002</v>
      </c>
    </row>
    <row r="343" spans="1:13" ht="14.4" customHeight="1" x14ac:dyDescent="0.3">
      <c r="A343" s="505" t="s">
        <v>502</v>
      </c>
      <c r="B343" s="506" t="s">
        <v>1858</v>
      </c>
      <c r="C343" s="506" t="s">
        <v>912</v>
      </c>
      <c r="D343" s="506" t="s">
        <v>913</v>
      </c>
      <c r="E343" s="506" t="s">
        <v>654</v>
      </c>
      <c r="F343" s="510"/>
      <c r="G343" s="510"/>
      <c r="H343" s="527">
        <v>0</v>
      </c>
      <c r="I343" s="510">
        <v>4</v>
      </c>
      <c r="J343" s="510">
        <v>1280.8399999999999</v>
      </c>
      <c r="K343" s="527">
        <v>1</v>
      </c>
      <c r="L343" s="510">
        <v>4</v>
      </c>
      <c r="M343" s="511">
        <v>1280.8399999999999</v>
      </c>
    </row>
    <row r="344" spans="1:13" ht="14.4" customHeight="1" x14ac:dyDescent="0.3">
      <c r="A344" s="505" t="s">
        <v>502</v>
      </c>
      <c r="B344" s="506" t="s">
        <v>1858</v>
      </c>
      <c r="C344" s="506" t="s">
        <v>914</v>
      </c>
      <c r="D344" s="506" t="s">
        <v>913</v>
      </c>
      <c r="E344" s="506" t="s">
        <v>915</v>
      </c>
      <c r="F344" s="510"/>
      <c r="G344" s="510"/>
      <c r="H344" s="527">
        <v>0</v>
      </c>
      <c r="I344" s="510">
        <v>4</v>
      </c>
      <c r="J344" s="510">
        <v>2561.64</v>
      </c>
      <c r="K344" s="527">
        <v>1</v>
      </c>
      <c r="L344" s="510">
        <v>4</v>
      </c>
      <c r="M344" s="511">
        <v>2561.64</v>
      </c>
    </row>
    <row r="345" spans="1:13" ht="14.4" customHeight="1" x14ac:dyDescent="0.3">
      <c r="A345" s="505" t="s">
        <v>502</v>
      </c>
      <c r="B345" s="506" t="s">
        <v>1860</v>
      </c>
      <c r="C345" s="506" t="s">
        <v>981</v>
      </c>
      <c r="D345" s="506" t="s">
        <v>982</v>
      </c>
      <c r="E345" s="506" t="s">
        <v>983</v>
      </c>
      <c r="F345" s="510"/>
      <c r="G345" s="510"/>
      <c r="H345" s="527">
        <v>0</v>
      </c>
      <c r="I345" s="510">
        <v>6</v>
      </c>
      <c r="J345" s="510">
        <v>787.92</v>
      </c>
      <c r="K345" s="527">
        <v>1</v>
      </c>
      <c r="L345" s="510">
        <v>6</v>
      </c>
      <c r="M345" s="511">
        <v>787.92</v>
      </c>
    </row>
    <row r="346" spans="1:13" ht="14.4" customHeight="1" x14ac:dyDescent="0.3">
      <c r="A346" s="505" t="s">
        <v>502</v>
      </c>
      <c r="B346" s="506" t="s">
        <v>1860</v>
      </c>
      <c r="C346" s="506" t="s">
        <v>978</v>
      </c>
      <c r="D346" s="506" t="s">
        <v>979</v>
      </c>
      <c r="E346" s="506" t="s">
        <v>980</v>
      </c>
      <c r="F346" s="510">
        <v>9</v>
      </c>
      <c r="G346" s="510">
        <v>1181.8799999999999</v>
      </c>
      <c r="H346" s="527">
        <v>1</v>
      </c>
      <c r="I346" s="510"/>
      <c r="J346" s="510"/>
      <c r="K346" s="527">
        <v>0</v>
      </c>
      <c r="L346" s="510">
        <v>9</v>
      </c>
      <c r="M346" s="511">
        <v>1181.8799999999999</v>
      </c>
    </row>
    <row r="347" spans="1:13" ht="14.4" customHeight="1" x14ac:dyDescent="0.3">
      <c r="A347" s="505" t="s">
        <v>502</v>
      </c>
      <c r="B347" s="506" t="s">
        <v>1863</v>
      </c>
      <c r="C347" s="506" t="s">
        <v>882</v>
      </c>
      <c r="D347" s="506" t="s">
        <v>883</v>
      </c>
      <c r="E347" s="506" t="s">
        <v>884</v>
      </c>
      <c r="F347" s="510"/>
      <c r="G347" s="510"/>
      <c r="H347" s="527">
        <v>0</v>
      </c>
      <c r="I347" s="510">
        <v>3</v>
      </c>
      <c r="J347" s="510">
        <v>421.77</v>
      </c>
      <c r="K347" s="527">
        <v>1</v>
      </c>
      <c r="L347" s="510">
        <v>3</v>
      </c>
      <c r="M347" s="511">
        <v>421.77</v>
      </c>
    </row>
    <row r="348" spans="1:13" ht="14.4" customHeight="1" x14ac:dyDescent="0.3">
      <c r="A348" s="505" t="s">
        <v>502</v>
      </c>
      <c r="B348" s="506" t="s">
        <v>1864</v>
      </c>
      <c r="C348" s="506" t="s">
        <v>775</v>
      </c>
      <c r="D348" s="506" t="s">
        <v>776</v>
      </c>
      <c r="E348" s="506" t="s">
        <v>777</v>
      </c>
      <c r="F348" s="510"/>
      <c r="G348" s="510"/>
      <c r="H348" s="527">
        <v>0</v>
      </c>
      <c r="I348" s="510">
        <v>3</v>
      </c>
      <c r="J348" s="510">
        <v>150.14999999999998</v>
      </c>
      <c r="K348" s="527">
        <v>1</v>
      </c>
      <c r="L348" s="510">
        <v>3</v>
      </c>
      <c r="M348" s="511">
        <v>150.14999999999998</v>
      </c>
    </row>
    <row r="349" spans="1:13" ht="14.4" customHeight="1" x14ac:dyDescent="0.3">
      <c r="A349" s="505" t="s">
        <v>502</v>
      </c>
      <c r="B349" s="506" t="s">
        <v>1865</v>
      </c>
      <c r="C349" s="506" t="s">
        <v>799</v>
      </c>
      <c r="D349" s="506" t="s">
        <v>800</v>
      </c>
      <c r="E349" s="506" t="s">
        <v>801</v>
      </c>
      <c r="F349" s="510"/>
      <c r="G349" s="510"/>
      <c r="H349" s="527">
        <v>0</v>
      </c>
      <c r="I349" s="510">
        <v>2</v>
      </c>
      <c r="J349" s="510">
        <v>85.02</v>
      </c>
      <c r="K349" s="527">
        <v>1</v>
      </c>
      <c r="L349" s="510">
        <v>2</v>
      </c>
      <c r="M349" s="511">
        <v>85.02</v>
      </c>
    </row>
    <row r="350" spans="1:13" ht="14.4" customHeight="1" x14ac:dyDescent="0.3">
      <c r="A350" s="505" t="s">
        <v>502</v>
      </c>
      <c r="B350" s="506" t="s">
        <v>1865</v>
      </c>
      <c r="C350" s="506" t="s">
        <v>802</v>
      </c>
      <c r="D350" s="506" t="s">
        <v>800</v>
      </c>
      <c r="E350" s="506" t="s">
        <v>803</v>
      </c>
      <c r="F350" s="510"/>
      <c r="G350" s="510"/>
      <c r="H350" s="527">
        <v>0</v>
      </c>
      <c r="I350" s="510">
        <v>1</v>
      </c>
      <c r="J350" s="510">
        <v>85.02</v>
      </c>
      <c r="K350" s="527">
        <v>1</v>
      </c>
      <c r="L350" s="510">
        <v>1</v>
      </c>
      <c r="M350" s="511">
        <v>85.02</v>
      </c>
    </row>
    <row r="351" spans="1:13" ht="14.4" customHeight="1" x14ac:dyDescent="0.3">
      <c r="A351" s="505" t="s">
        <v>502</v>
      </c>
      <c r="B351" s="506" t="s">
        <v>1865</v>
      </c>
      <c r="C351" s="506" t="s">
        <v>804</v>
      </c>
      <c r="D351" s="506" t="s">
        <v>805</v>
      </c>
      <c r="E351" s="506" t="s">
        <v>801</v>
      </c>
      <c r="F351" s="510">
        <v>2</v>
      </c>
      <c r="G351" s="510">
        <v>85.02</v>
      </c>
      <c r="H351" s="527">
        <v>1</v>
      </c>
      <c r="I351" s="510"/>
      <c r="J351" s="510"/>
      <c r="K351" s="527">
        <v>0</v>
      </c>
      <c r="L351" s="510">
        <v>2</v>
      </c>
      <c r="M351" s="511">
        <v>85.02</v>
      </c>
    </row>
    <row r="352" spans="1:13" ht="14.4" customHeight="1" x14ac:dyDescent="0.3">
      <c r="A352" s="505" t="s">
        <v>502</v>
      </c>
      <c r="B352" s="506" t="s">
        <v>1866</v>
      </c>
      <c r="C352" s="506" t="s">
        <v>872</v>
      </c>
      <c r="D352" s="506" t="s">
        <v>873</v>
      </c>
      <c r="E352" s="506" t="s">
        <v>874</v>
      </c>
      <c r="F352" s="510"/>
      <c r="G352" s="510"/>
      <c r="H352" s="527">
        <v>0</v>
      </c>
      <c r="I352" s="510">
        <v>1</v>
      </c>
      <c r="J352" s="510">
        <v>234.07</v>
      </c>
      <c r="K352" s="527">
        <v>1</v>
      </c>
      <c r="L352" s="510">
        <v>1</v>
      </c>
      <c r="M352" s="511">
        <v>234.07</v>
      </c>
    </row>
    <row r="353" spans="1:13" ht="14.4" customHeight="1" x14ac:dyDescent="0.3">
      <c r="A353" s="505" t="s">
        <v>502</v>
      </c>
      <c r="B353" s="506" t="s">
        <v>1866</v>
      </c>
      <c r="C353" s="506" t="s">
        <v>875</v>
      </c>
      <c r="D353" s="506" t="s">
        <v>873</v>
      </c>
      <c r="E353" s="506" t="s">
        <v>876</v>
      </c>
      <c r="F353" s="510"/>
      <c r="G353" s="510"/>
      <c r="H353" s="527">
        <v>0</v>
      </c>
      <c r="I353" s="510">
        <v>8</v>
      </c>
      <c r="J353" s="510">
        <v>561.84</v>
      </c>
      <c r="K353" s="527">
        <v>1</v>
      </c>
      <c r="L353" s="510">
        <v>8</v>
      </c>
      <c r="M353" s="511">
        <v>561.84</v>
      </c>
    </row>
    <row r="354" spans="1:13" ht="14.4" customHeight="1" x14ac:dyDescent="0.3">
      <c r="A354" s="505" t="s">
        <v>502</v>
      </c>
      <c r="B354" s="506" t="s">
        <v>1866</v>
      </c>
      <c r="C354" s="506" t="s">
        <v>626</v>
      </c>
      <c r="D354" s="506" t="s">
        <v>624</v>
      </c>
      <c r="E354" s="506" t="s">
        <v>627</v>
      </c>
      <c r="F354" s="510"/>
      <c r="G354" s="510"/>
      <c r="H354" s="527">
        <v>0</v>
      </c>
      <c r="I354" s="510">
        <v>9</v>
      </c>
      <c r="J354" s="510">
        <v>158.03999999999996</v>
      </c>
      <c r="K354" s="527">
        <v>1</v>
      </c>
      <c r="L354" s="510">
        <v>9</v>
      </c>
      <c r="M354" s="511">
        <v>158.03999999999996</v>
      </c>
    </row>
    <row r="355" spans="1:13" ht="14.4" customHeight="1" x14ac:dyDescent="0.3">
      <c r="A355" s="505" t="s">
        <v>502</v>
      </c>
      <c r="B355" s="506" t="s">
        <v>1866</v>
      </c>
      <c r="C355" s="506" t="s">
        <v>877</v>
      </c>
      <c r="D355" s="506" t="s">
        <v>878</v>
      </c>
      <c r="E355" s="506" t="s">
        <v>879</v>
      </c>
      <c r="F355" s="510"/>
      <c r="G355" s="510"/>
      <c r="H355" s="527">
        <v>0</v>
      </c>
      <c r="I355" s="510">
        <v>2</v>
      </c>
      <c r="J355" s="510">
        <v>82.64</v>
      </c>
      <c r="K355" s="527">
        <v>1</v>
      </c>
      <c r="L355" s="510">
        <v>2</v>
      </c>
      <c r="M355" s="511">
        <v>82.64</v>
      </c>
    </row>
    <row r="356" spans="1:13" ht="14.4" customHeight="1" x14ac:dyDescent="0.3">
      <c r="A356" s="505" t="s">
        <v>502</v>
      </c>
      <c r="B356" s="506" t="s">
        <v>1867</v>
      </c>
      <c r="C356" s="506" t="s">
        <v>722</v>
      </c>
      <c r="D356" s="506" t="s">
        <v>723</v>
      </c>
      <c r="E356" s="506" t="s">
        <v>724</v>
      </c>
      <c r="F356" s="510"/>
      <c r="G356" s="510"/>
      <c r="H356" s="527">
        <v>0</v>
      </c>
      <c r="I356" s="510">
        <v>9</v>
      </c>
      <c r="J356" s="510">
        <v>589.86</v>
      </c>
      <c r="K356" s="527">
        <v>1</v>
      </c>
      <c r="L356" s="510">
        <v>9</v>
      </c>
      <c r="M356" s="511">
        <v>589.86</v>
      </c>
    </row>
    <row r="357" spans="1:13" ht="14.4" customHeight="1" x14ac:dyDescent="0.3">
      <c r="A357" s="505" t="s">
        <v>502</v>
      </c>
      <c r="B357" s="506" t="s">
        <v>1867</v>
      </c>
      <c r="C357" s="506" t="s">
        <v>725</v>
      </c>
      <c r="D357" s="506" t="s">
        <v>723</v>
      </c>
      <c r="E357" s="506" t="s">
        <v>726</v>
      </c>
      <c r="F357" s="510"/>
      <c r="G357" s="510"/>
      <c r="H357" s="527">
        <v>0</v>
      </c>
      <c r="I357" s="510">
        <v>1</v>
      </c>
      <c r="J357" s="510">
        <v>229.38</v>
      </c>
      <c r="K357" s="527">
        <v>1</v>
      </c>
      <c r="L357" s="510">
        <v>1</v>
      </c>
      <c r="M357" s="511">
        <v>229.38</v>
      </c>
    </row>
    <row r="358" spans="1:13" ht="14.4" customHeight="1" x14ac:dyDescent="0.3">
      <c r="A358" s="505" t="s">
        <v>502</v>
      </c>
      <c r="B358" s="506" t="s">
        <v>1867</v>
      </c>
      <c r="C358" s="506" t="s">
        <v>727</v>
      </c>
      <c r="D358" s="506" t="s">
        <v>728</v>
      </c>
      <c r="E358" s="506" t="s">
        <v>661</v>
      </c>
      <c r="F358" s="510">
        <v>3</v>
      </c>
      <c r="G358" s="510">
        <v>210.69</v>
      </c>
      <c r="H358" s="527">
        <v>1</v>
      </c>
      <c r="I358" s="510"/>
      <c r="J358" s="510"/>
      <c r="K358" s="527">
        <v>0</v>
      </c>
      <c r="L358" s="510">
        <v>3</v>
      </c>
      <c r="M358" s="511">
        <v>210.69</v>
      </c>
    </row>
    <row r="359" spans="1:13" ht="14.4" customHeight="1" x14ac:dyDescent="0.3">
      <c r="A359" s="505" t="s">
        <v>502</v>
      </c>
      <c r="B359" s="506" t="s">
        <v>1868</v>
      </c>
      <c r="C359" s="506" t="s">
        <v>580</v>
      </c>
      <c r="D359" s="506" t="s">
        <v>581</v>
      </c>
      <c r="E359" s="506" t="s">
        <v>532</v>
      </c>
      <c r="F359" s="510"/>
      <c r="G359" s="510"/>
      <c r="H359" s="527">
        <v>0</v>
      </c>
      <c r="I359" s="510">
        <v>7</v>
      </c>
      <c r="J359" s="510">
        <v>245.77</v>
      </c>
      <c r="K359" s="527">
        <v>1</v>
      </c>
      <c r="L359" s="510">
        <v>7</v>
      </c>
      <c r="M359" s="511">
        <v>245.77</v>
      </c>
    </row>
    <row r="360" spans="1:13" ht="14.4" customHeight="1" x14ac:dyDescent="0.3">
      <c r="A360" s="505" t="s">
        <v>502</v>
      </c>
      <c r="B360" s="506" t="s">
        <v>1868</v>
      </c>
      <c r="C360" s="506" t="s">
        <v>729</v>
      </c>
      <c r="D360" s="506" t="s">
        <v>730</v>
      </c>
      <c r="E360" s="506" t="s">
        <v>731</v>
      </c>
      <c r="F360" s="510">
        <v>2</v>
      </c>
      <c r="G360" s="510">
        <v>210.64</v>
      </c>
      <c r="H360" s="527">
        <v>1</v>
      </c>
      <c r="I360" s="510"/>
      <c r="J360" s="510"/>
      <c r="K360" s="527">
        <v>0</v>
      </c>
      <c r="L360" s="510">
        <v>2</v>
      </c>
      <c r="M360" s="511">
        <v>210.64</v>
      </c>
    </row>
    <row r="361" spans="1:13" ht="14.4" customHeight="1" x14ac:dyDescent="0.3">
      <c r="A361" s="505" t="s">
        <v>502</v>
      </c>
      <c r="B361" s="506" t="s">
        <v>1868</v>
      </c>
      <c r="C361" s="506" t="s">
        <v>732</v>
      </c>
      <c r="D361" s="506" t="s">
        <v>733</v>
      </c>
      <c r="E361" s="506" t="s">
        <v>734</v>
      </c>
      <c r="F361" s="510">
        <v>6</v>
      </c>
      <c r="G361" s="510">
        <v>196.56</v>
      </c>
      <c r="H361" s="527">
        <v>1</v>
      </c>
      <c r="I361" s="510"/>
      <c r="J361" s="510"/>
      <c r="K361" s="527">
        <v>0</v>
      </c>
      <c r="L361" s="510">
        <v>6</v>
      </c>
      <c r="M361" s="511">
        <v>196.56</v>
      </c>
    </row>
    <row r="362" spans="1:13" ht="14.4" customHeight="1" x14ac:dyDescent="0.3">
      <c r="A362" s="505" t="s">
        <v>502</v>
      </c>
      <c r="B362" s="506" t="s">
        <v>1868</v>
      </c>
      <c r="C362" s="506" t="s">
        <v>738</v>
      </c>
      <c r="D362" s="506" t="s">
        <v>581</v>
      </c>
      <c r="E362" s="506" t="s">
        <v>739</v>
      </c>
      <c r="F362" s="510"/>
      <c r="G362" s="510"/>
      <c r="H362" s="527">
        <v>0</v>
      </c>
      <c r="I362" s="510">
        <v>1</v>
      </c>
      <c r="J362" s="510">
        <v>117.03</v>
      </c>
      <c r="K362" s="527">
        <v>1</v>
      </c>
      <c r="L362" s="510">
        <v>1</v>
      </c>
      <c r="M362" s="511">
        <v>117.03</v>
      </c>
    </row>
    <row r="363" spans="1:13" ht="14.4" customHeight="1" x14ac:dyDescent="0.3">
      <c r="A363" s="505" t="s">
        <v>502</v>
      </c>
      <c r="B363" s="506" t="s">
        <v>1870</v>
      </c>
      <c r="C363" s="506" t="s">
        <v>833</v>
      </c>
      <c r="D363" s="506" t="s">
        <v>834</v>
      </c>
      <c r="E363" s="506" t="s">
        <v>835</v>
      </c>
      <c r="F363" s="510">
        <v>6</v>
      </c>
      <c r="G363" s="510">
        <v>52.739999999999995</v>
      </c>
      <c r="H363" s="527">
        <v>1</v>
      </c>
      <c r="I363" s="510"/>
      <c r="J363" s="510"/>
      <c r="K363" s="527">
        <v>0</v>
      </c>
      <c r="L363" s="510">
        <v>6</v>
      </c>
      <c r="M363" s="511">
        <v>52.739999999999995</v>
      </c>
    </row>
    <row r="364" spans="1:13" ht="14.4" customHeight="1" x14ac:dyDescent="0.3">
      <c r="A364" s="505" t="s">
        <v>502</v>
      </c>
      <c r="B364" s="506" t="s">
        <v>1872</v>
      </c>
      <c r="C364" s="506" t="s">
        <v>702</v>
      </c>
      <c r="D364" s="506" t="s">
        <v>569</v>
      </c>
      <c r="E364" s="506" t="s">
        <v>703</v>
      </c>
      <c r="F364" s="510"/>
      <c r="G364" s="510"/>
      <c r="H364" s="527">
        <v>0</v>
      </c>
      <c r="I364" s="510">
        <v>5</v>
      </c>
      <c r="J364" s="510">
        <v>466.34999999999997</v>
      </c>
      <c r="K364" s="527">
        <v>1</v>
      </c>
      <c r="L364" s="510">
        <v>5</v>
      </c>
      <c r="M364" s="511">
        <v>466.34999999999997</v>
      </c>
    </row>
    <row r="365" spans="1:13" ht="14.4" customHeight="1" x14ac:dyDescent="0.3">
      <c r="A365" s="505" t="s">
        <v>502</v>
      </c>
      <c r="B365" s="506" t="s">
        <v>1872</v>
      </c>
      <c r="C365" s="506" t="s">
        <v>704</v>
      </c>
      <c r="D365" s="506" t="s">
        <v>705</v>
      </c>
      <c r="E365" s="506" t="s">
        <v>706</v>
      </c>
      <c r="F365" s="510">
        <v>1</v>
      </c>
      <c r="G365" s="510">
        <v>103.64</v>
      </c>
      <c r="H365" s="527">
        <v>1</v>
      </c>
      <c r="I365" s="510"/>
      <c r="J365" s="510"/>
      <c r="K365" s="527">
        <v>0</v>
      </c>
      <c r="L365" s="510">
        <v>1</v>
      </c>
      <c r="M365" s="511">
        <v>103.64</v>
      </c>
    </row>
    <row r="366" spans="1:13" ht="14.4" customHeight="1" x14ac:dyDescent="0.3">
      <c r="A366" s="505" t="s">
        <v>502</v>
      </c>
      <c r="B366" s="506" t="s">
        <v>1872</v>
      </c>
      <c r="C366" s="506" t="s">
        <v>568</v>
      </c>
      <c r="D366" s="506" t="s">
        <v>569</v>
      </c>
      <c r="E366" s="506" t="s">
        <v>570</v>
      </c>
      <c r="F366" s="510"/>
      <c r="G366" s="510"/>
      <c r="H366" s="527">
        <v>0</v>
      </c>
      <c r="I366" s="510">
        <v>9</v>
      </c>
      <c r="J366" s="510">
        <v>279.81</v>
      </c>
      <c r="K366" s="527">
        <v>1</v>
      </c>
      <c r="L366" s="510">
        <v>9</v>
      </c>
      <c r="M366" s="511">
        <v>279.81</v>
      </c>
    </row>
    <row r="367" spans="1:13" ht="14.4" customHeight="1" x14ac:dyDescent="0.3">
      <c r="A367" s="505" t="s">
        <v>502</v>
      </c>
      <c r="B367" s="506" t="s">
        <v>1874</v>
      </c>
      <c r="C367" s="506" t="s">
        <v>1548</v>
      </c>
      <c r="D367" s="506" t="s">
        <v>1549</v>
      </c>
      <c r="E367" s="506" t="s">
        <v>1550</v>
      </c>
      <c r="F367" s="510"/>
      <c r="G367" s="510"/>
      <c r="H367" s="527">
        <v>0</v>
      </c>
      <c r="I367" s="510">
        <v>1</v>
      </c>
      <c r="J367" s="510">
        <v>729.09</v>
      </c>
      <c r="K367" s="527">
        <v>1</v>
      </c>
      <c r="L367" s="510">
        <v>1</v>
      </c>
      <c r="M367" s="511">
        <v>729.09</v>
      </c>
    </row>
    <row r="368" spans="1:13" ht="14.4" customHeight="1" x14ac:dyDescent="0.3">
      <c r="A368" s="505" t="s">
        <v>502</v>
      </c>
      <c r="B368" s="506" t="s">
        <v>1875</v>
      </c>
      <c r="C368" s="506" t="s">
        <v>531</v>
      </c>
      <c r="D368" s="506" t="s">
        <v>519</v>
      </c>
      <c r="E368" s="506" t="s">
        <v>532</v>
      </c>
      <c r="F368" s="510"/>
      <c r="G368" s="510"/>
      <c r="H368" s="527">
        <v>0</v>
      </c>
      <c r="I368" s="510">
        <v>13</v>
      </c>
      <c r="J368" s="510">
        <v>620.1</v>
      </c>
      <c r="K368" s="527">
        <v>1</v>
      </c>
      <c r="L368" s="510">
        <v>13</v>
      </c>
      <c r="M368" s="511">
        <v>620.1</v>
      </c>
    </row>
    <row r="369" spans="1:13" ht="14.4" customHeight="1" x14ac:dyDescent="0.3">
      <c r="A369" s="505" t="s">
        <v>502</v>
      </c>
      <c r="B369" s="506" t="s">
        <v>1875</v>
      </c>
      <c r="C369" s="506" t="s">
        <v>518</v>
      </c>
      <c r="D369" s="506" t="s">
        <v>519</v>
      </c>
      <c r="E369" s="506" t="s">
        <v>520</v>
      </c>
      <c r="F369" s="510"/>
      <c r="G369" s="510"/>
      <c r="H369" s="527">
        <v>0</v>
      </c>
      <c r="I369" s="510">
        <v>17</v>
      </c>
      <c r="J369" s="510">
        <v>2432.5300000000002</v>
      </c>
      <c r="K369" s="527">
        <v>1</v>
      </c>
      <c r="L369" s="510">
        <v>17</v>
      </c>
      <c r="M369" s="511">
        <v>2432.5300000000002</v>
      </c>
    </row>
    <row r="370" spans="1:13" ht="14.4" customHeight="1" x14ac:dyDescent="0.3">
      <c r="A370" s="505" t="s">
        <v>502</v>
      </c>
      <c r="B370" s="506" t="s">
        <v>1876</v>
      </c>
      <c r="C370" s="506" t="s">
        <v>917</v>
      </c>
      <c r="D370" s="506" t="s">
        <v>918</v>
      </c>
      <c r="E370" s="506" t="s">
        <v>919</v>
      </c>
      <c r="F370" s="510"/>
      <c r="G370" s="510"/>
      <c r="H370" s="527">
        <v>0</v>
      </c>
      <c r="I370" s="510">
        <v>23</v>
      </c>
      <c r="J370" s="510">
        <v>365.70000000000005</v>
      </c>
      <c r="K370" s="527">
        <v>1</v>
      </c>
      <c r="L370" s="510">
        <v>23</v>
      </c>
      <c r="M370" s="511">
        <v>365.70000000000005</v>
      </c>
    </row>
    <row r="371" spans="1:13" ht="14.4" customHeight="1" x14ac:dyDescent="0.3">
      <c r="A371" s="505" t="s">
        <v>502</v>
      </c>
      <c r="B371" s="506" t="s">
        <v>1877</v>
      </c>
      <c r="C371" s="506" t="s">
        <v>546</v>
      </c>
      <c r="D371" s="506" t="s">
        <v>547</v>
      </c>
      <c r="E371" s="506" t="s">
        <v>548</v>
      </c>
      <c r="F371" s="510"/>
      <c r="G371" s="510"/>
      <c r="H371" s="527">
        <v>0</v>
      </c>
      <c r="I371" s="510">
        <v>2</v>
      </c>
      <c r="J371" s="510">
        <v>311.62</v>
      </c>
      <c r="K371" s="527">
        <v>1</v>
      </c>
      <c r="L371" s="510">
        <v>2</v>
      </c>
      <c r="M371" s="511">
        <v>311.62</v>
      </c>
    </row>
    <row r="372" spans="1:13" ht="14.4" customHeight="1" x14ac:dyDescent="0.3">
      <c r="A372" s="505" t="s">
        <v>502</v>
      </c>
      <c r="B372" s="506" t="s">
        <v>1905</v>
      </c>
      <c r="C372" s="506" t="s">
        <v>921</v>
      </c>
      <c r="D372" s="506" t="s">
        <v>922</v>
      </c>
      <c r="E372" s="506" t="s">
        <v>923</v>
      </c>
      <c r="F372" s="510">
        <v>3</v>
      </c>
      <c r="G372" s="510">
        <v>127.41</v>
      </c>
      <c r="H372" s="527">
        <v>1</v>
      </c>
      <c r="I372" s="510"/>
      <c r="J372" s="510"/>
      <c r="K372" s="527">
        <v>0</v>
      </c>
      <c r="L372" s="510">
        <v>3</v>
      </c>
      <c r="M372" s="511">
        <v>127.41</v>
      </c>
    </row>
    <row r="373" spans="1:13" ht="14.4" customHeight="1" x14ac:dyDescent="0.3">
      <c r="A373" s="505" t="s">
        <v>502</v>
      </c>
      <c r="B373" s="506" t="s">
        <v>1878</v>
      </c>
      <c r="C373" s="506" t="s">
        <v>643</v>
      </c>
      <c r="D373" s="506" t="s">
        <v>511</v>
      </c>
      <c r="E373" s="506" t="s">
        <v>644</v>
      </c>
      <c r="F373" s="510"/>
      <c r="G373" s="510"/>
      <c r="H373" s="527">
        <v>0</v>
      </c>
      <c r="I373" s="510">
        <v>5</v>
      </c>
      <c r="J373" s="510">
        <v>587.29999999999995</v>
      </c>
      <c r="K373" s="527">
        <v>1</v>
      </c>
      <c r="L373" s="510">
        <v>5</v>
      </c>
      <c r="M373" s="511">
        <v>587.29999999999995</v>
      </c>
    </row>
    <row r="374" spans="1:13" ht="14.4" customHeight="1" x14ac:dyDescent="0.3">
      <c r="A374" s="505" t="s">
        <v>502</v>
      </c>
      <c r="B374" s="506" t="s">
        <v>1878</v>
      </c>
      <c r="C374" s="506" t="s">
        <v>510</v>
      </c>
      <c r="D374" s="506" t="s">
        <v>511</v>
      </c>
      <c r="E374" s="506" t="s">
        <v>512</v>
      </c>
      <c r="F374" s="510"/>
      <c r="G374" s="510"/>
      <c r="H374" s="527">
        <v>0</v>
      </c>
      <c r="I374" s="510">
        <v>7</v>
      </c>
      <c r="J374" s="510">
        <v>2466.59</v>
      </c>
      <c r="K374" s="527">
        <v>1</v>
      </c>
      <c r="L374" s="510">
        <v>7</v>
      </c>
      <c r="M374" s="511">
        <v>2466.59</v>
      </c>
    </row>
    <row r="375" spans="1:13" ht="14.4" customHeight="1" x14ac:dyDescent="0.3">
      <c r="A375" s="505" t="s">
        <v>502</v>
      </c>
      <c r="B375" s="506" t="s">
        <v>1879</v>
      </c>
      <c r="C375" s="506" t="s">
        <v>862</v>
      </c>
      <c r="D375" s="506" t="s">
        <v>863</v>
      </c>
      <c r="E375" s="506" t="s">
        <v>864</v>
      </c>
      <c r="F375" s="510"/>
      <c r="G375" s="510"/>
      <c r="H375" s="527">
        <v>0</v>
      </c>
      <c r="I375" s="510">
        <v>2</v>
      </c>
      <c r="J375" s="510">
        <v>237.3</v>
      </c>
      <c r="K375" s="527">
        <v>1</v>
      </c>
      <c r="L375" s="510">
        <v>2</v>
      </c>
      <c r="M375" s="511">
        <v>237.3</v>
      </c>
    </row>
    <row r="376" spans="1:13" ht="14.4" customHeight="1" x14ac:dyDescent="0.3">
      <c r="A376" s="505" t="s">
        <v>502</v>
      </c>
      <c r="B376" s="506" t="s">
        <v>1879</v>
      </c>
      <c r="C376" s="506" t="s">
        <v>865</v>
      </c>
      <c r="D376" s="506" t="s">
        <v>866</v>
      </c>
      <c r="E376" s="506" t="s">
        <v>867</v>
      </c>
      <c r="F376" s="510">
        <v>2</v>
      </c>
      <c r="G376" s="510">
        <v>221.48</v>
      </c>
      <c r="H376" s="527">
        <v>1</v>
      </c>
      <c r="I376" s="510"/>
      <c r="J376" s="510"/>
      <c r="K376" s="527">
        <v>0</v>
      </c>
      <c r="L376" s="510">
        <v>2</v>
      </c>
      <c r="M376" s="511">
        <v>221.48</v>
      </c>
    </row>
    <row r="377" spans="1:13" ht="14.4" customHeight="1" x14ac:dyDescent="0.3">
      <c r="A377" s="505" t="s">
        <v>502</v>
      </c>
      <c r="B377" s="506" t="s">
        <v>1880</v>
      </c>
      <c r="C377" s="506" t="s">
        <v>957</v>
      </c>
      <c r="D377" s="506" t="s">
        <v>958</v>
      </c>
      <c r="E377" s="506" t="s">
        <v>959</v>
      </c>
      <c r="F377" s="510"/>
      <c r="G377" s="510"/>
      <c r="H377" s="527">
        <v>0</v>
      </c>
      <c r="I377" s="510">
        <v>11</v>
      </c>
      <c r="J377" s="510">
        <v>870.20999999999992</v>
      </c>
      <c r="K377" s="527">
        <v>1</v>
      </c>
      <c r="L377" s="510">
        <v>11</v>
      </c>
      <c r="M377" s="511">
        <v>870.20999999999992</v>
      </c>
    </row>
    <row r="378" spans="1:13" ht="14.4" customHeight="1" x14ac:dyDescent="0.3">
      <c r="A378" s="505" t="s">
        <v>502</v>
      </c>
      <c r="B378" s="506" t="s">
        <v>1880</v>
      </c>
      <c r="C378" s="506" t="s">
        <v>960</v>
      </c>
      <c r="D378" s="506" t="s">
        <v>961</v>
      </c>
      <c r="E378" s="506" t="s">
        <v>962</v>
      </c>
      <c r="F378" s="510">
        <v>3</v>
      </c>
      <c r="G378" s="510">
        <v>221.49</v>
      </c>
      <c r="H378" s="527">
        <v>1</v>
      </c>
      <c r="I378" s="510"/>
      <c r="J378" s="510"/>
      <c r="K378" s="527">
        <v>0</v>
      </c>
      <c r="L378" s="510">
        <v>3</v>
      </c>
      <c r="M378" s="511">
        <v>221.49</v>
      </c>
    </row>
    <row r="379" spans="1:13" ht="14.4" customHeight="1" x14ac:dyDescent="0.3">
      <c r="A379" s="505" t="s">
        <v>502</v>
      </c>
      <c r="B379" s="506" t="s">
        <v>1882</v>
      </c>
      <c r="C379" s="506" t="s">
        <v>966</v>
      </c>
      <c r="D379" s="506" t="s">
        <v>967</v>
      </c>
      <c r="E379" s="506" t="s">
        <v>968</v>
      </c>
      <c r="F379" s="510">
        <v>9</v>
      </c>
      <c r="G379" s="510">
        <v>871.19999999999993</v>
      </c>
      <c r="H379" s="527">
        <v>1</v>
      </c>
      <c r="I379" s="510"/>
      <c r="J379" s="510"/>
      <c r="K379" s="527">
        <v>0</v>
      </c>
      <c r="L379" s="510">
        <v>9</v>
      </c>
      <c r="M379" s="511">
        <v>871.19999999999993</v>
      </c>
    </row>
    <row r="380" spans="1:13" ht="14.4" customHeight="1" x14ac:dyDescent="0.3">
      <c r="A380" s="505" t="s">
        <v>502</v>
      </c>
      <c r="B380" s="506" t="s">
        <v>1882</v>
      </c>
      <c r="C380" s="506" t="s">
        <v>969</v>
      </c>
      <c r="D380" s="506" t="s">
        <v>970</v>
      </c>
      <c r="E380" s="506" t="s">
        <v>971</v>
      </c>
      <c r="F380" s="510">
        <v>3</v>
      </c>
      <c r="G380" s="510">
        <v>290.39999999999998</v>
      </c>
      <c r="H380" s="527">
        <v>1</v>
      </c>
      <c r="I380" s="510"/>
      <c r="J380" s="510"/>
      <c r="K380" s="527">
        <v>0</v>
      </c>
      <c r="L380" s="510">
        <v>3</v>
      </c>
      <c r="M380" s="511">
        <v>290.39999999999998</v>
      </c>
    </row>
    <row r="381" spans="1:13" ht="14.4" customHeight="1" x14ac:dyDescent="0.3">
      <c r="A381" s="505" t="s">
        <v>502</v>
      </c>
      <c r="B381" s="506" t="s">
        <v>1883</v>
      </c>
      <c r="C381" s="506" t="s">
        <v>677</v>
      </c>
      <c r="D381" s="506" t="s">
        <v>678</v>
      </c>
      <c r="E381" s="506" t="s">
        <v>679</v>
      </c>
      <c r="F381" s="510"/>
      <c r="G381" s="510"/>
      <c r="H381" s="527">
        <v>0</v>
      </c>
      <c r="I381" s="510">
        <v>11</v>
      </c>
      <c r="J381" s="510">
        <v>1131.3499999999999</v>
      </c>
      <c r="K381" s="527">
        <v>1</v>
      </c>
      <c r="L381" s="510">
        <v>11</v>
      </c>
      <c r="M381" s="511">
        <v>1131.3499999999999</v>
      </c>
    </row>
    <row r="382" spans="1:13" ht="14.4" customHeight="1" x14ac:dyDescent="0.3">
      <c r="A382" s="505" t="s">
        <v>502</v>
      </c>
      <c r="B382" s="506" t="s">
        <v>1883</v>
      </c>
      <c r="C382" s="506" t="s">
        <v>963</v>
      </c>
      <c r="D382" s="506" t="s">
        <v>678</v>
      </c>
      <c r="E382" s="506" t="s">
        <v>964</v>
      </c>
      <c r="F382" s="510"/>
      <c r="G382" s="510"/>
      <c r="H382" s="527">
        <v>0</v>
      </c>
      <c r="I382" s="510">
        <v>3</v>
      </c>
      <c r="J382" s="510">
        <v>395.58000000000004</v>
      </c>
      <c r="K382" s="527">
        <v>1</v>
      </c>
      <c r="L382" s="510">
        <v>3</v>
      </c>
      <c r="M382" s="511">
        <v>395.58000000000004</v>
      </c>
    </row>
    <row r="383" spans="1:13" ht="14.4" customHeight="1" x14ac:dyDescent="0.3">
      <c r="A383" s="505" t="s">
        <v>502</v>
      </c>
      <c r="B383" s="506" t="s">
        <v>1885</v>
      </c>
      <c r="C383" s="506" t="s">
        <v>707</v>
      </c>
      <c r="D383" s="506" t="s">
        <v>708</v>
      </c>
      <c r="E383" s="506" t="s">
        <v>709</v>
      </c>
      <c r="F383" s="510"/>
      <c r="G383" s="510"/>
      <c r="H383" s="527">
        <v>0</v>
      </c>
      <c r="I383" s="510">
        <v>15</v>
      </c>
      <c r="J383" s="510">
        <v>2096.5500000000002</v>
      </c>
      <c r="K383" s="527">
        <v>1</v>
      </c>
      <c r="L383" s="510">
        <v>15</v>
      </c>
      <c r="M383" s="511">
        <v>2096.5500000000002</v>
      </c>
    </row>
    <row r="384" spans="1:13" ht="14.4" customHeight="1" x14ac:dyDescent="0.3">
      <c r="A384" s="505" t="s">
        <v>502</v>
      </c>
      <c r="B384" s="506" t="s">
        <v>1885</v>
      </c>
      <c r="C384" s="506" t="s">
        <v>715</v>
      </c>
      <c r="D384" s="506" t="s">
        <v>708</v>
      </c>
      <c r="E384" s="506" t="s">
        <v>716</v>
      </c>
      <c r="F384" s="510"/>
      <c r="G384" s="510"/>
      <c r="H384" s="527">
        <v>0</v>
      </c>
      <c r="I384" s="510">
        <v>1</v>
      </c>
      <c r="J384" s="510">
        <v>93.18</v>
      </c>
      <c r="K384" s="527">
        <v>1</v>
      </c>
      <c r="L384" s="510">
        <v>1</v>
      </c>
      <c r="M384" s="511">
        <v>93.18</v>
      </c>
    </row>
    <row r="385" spans="1:13" ht="14.4" customHeight="1" x14ac:dyDescent="0.3">
      <c r="A385" s="505" t="s">
        <v>502</v>
      </c>
      <c r="B385" s="506" t="s">
        <v>1885</v>
      </c>
      <c r="C385" s="506" t="s">
        <v>710</v>
      </c>
      <c r="D385" s="506" t="s">
        <v>708</v>
      </c>
      <c r="E385" s="506" t="s">
        <v>711</v>
      </c>
      <c r="F385" s="510"/>
      <c r="G385" s="510"/>
      <c r="H385" s="527">
        <v>0</v>
      </c>
      <c r="I385" s="510">
        <v>11</v>
      </c>
      <c r="J385" s="510">
        <v>3074.83</v>
      </c>
      <c r="K385" s="527">
        <v>1</v>
      </c>
      <c r="L385" s="510">
        <v>11</v>
      </c>
      <c r="M385" s="511">
        <v>3074.83</v>
      </c>
    </row>
    <row r="386" spans="1:13" ht="14.4" customHeight="1" x14ac:dyDescent="0.3">
      <c r="A386" s="505" t="s">
        <v>502</v>
      </c>
      <c r="B386" s="506" t="s">
        <v>1885</v>
      </c>
      <c r="C386" s="506" t="s">
        <v>712</v>
      </c>
      <c r="D386" s="506" t="s">
        <v>573</v>
      </c>
      <c r="E386" s="506" t="s">
        <v>713</v>
      </c>
      <c r="F386" s="510">
        <v>3</v>
      </c>
      <c r="G386" s="510">
        <v>588.59999999999991</v>
      </c>
      <c r="H386" s="527">
        <v>1</v>
      </c>
      <c r="I386" s="510"/>
      <c r="J386" s="510"/>
      <c r="K386" s="527">
        <v>0</v>
      </c>
      <c r="L386" s="510">
        <v>3</v>
      </c>
      <c r="M386" s="511">
        <v>588.59999999999991</v>
      </c>
    </row>
    <row r="387" spans="1:13" ht="14.4" customHeight="1" x14ac:dyDescent="0.3">
      <c r="A387" s="505" t="s">
        <v>502</v>
      </c>
      <c r="B387" s="506" t="s">
        <v>1885</v>
      </c>
      <c r="C387" s="506" t="s">
        <v>714</v>
      </c>
      <c r="D387" s="506" t="s">
        <v>573</v>
      </c>
      <c r="E387" s="506" t="s">
        <v>663</v>
      </c>
      <c r="F387" s="510">
        <v>3</v>
      </c>
      <c r="G387" s="510">
        <v>543.33000000000004</v>
      </c>
      <c r="H387" s="527">
        <v>1</v>
      </c>
      <c r="I387" s="510"/>
      <c r="J387" s="510"/>
      <c r="K387" s="527">
        <v>0</v>
      </c>
      <c r="L387" s="510">
        <v>3</v>
      </c>
      <c r="M387" s="511">
        <v>543.33000000000004</v>
      </c>
    </row>
    <row r="388" spans="1:13" ht="14.4" customHeight="1" x14ac:dyDescent="0.3">
      <c r="A388" s="505" t="s">
        <v>502</v>
      </c>
      <c r="B388" s="506" t="s">
        <v>1885</v>
      </c>
      <c r="C388" s="506" t="s">
        <v>720</v>
      </c>
      <c r="D388" s="506" t="s">
        <v>708</v>
      </c>
      <c r="E388" s="506" t="s">
        <v>663</v>
      </c>
      <c r="F388" s="510"/>
      <c r="G388" s="510"/>
      <c r="H388" s="527">
        <v>0</v>
      </c>
      <c r="I388" s="510">
        <v>3</v>
      </c>
      <c r="J388" s="510">
        <v>430.04999999999995</v>
      </c>
      <c r="K388" s="527">
        <v>1</v>
      </c>
      <c r="L388" s="510">
        <v>3</v>
      </c>
      <c r="M388" s="511">
        <v>430.04999999999995</v>
      </c>
    </row>
    <row r="389" spans="1:13" ht="14.4" customHeight="1" x14ac:dyDescent="0.3">
      <c r="A389" s="505" t="s">
        <v>502</v>
      </c>
      <c r="B389" s="506" t="s">
        <v>1885</v>
      </c>
      <c r="C389" s="506" t="s">
        <v>717</v>
      </c>
      <c r="D389" s="506" t="s">
        <v>718</v>
      </c>
      <c r="E389" s="506" t="s">
        <v>719</v>
      </c>
      <c r="F389" s="510">
        <v>1</v>
      </c>
      <c r="G389" s="510">
        <v>279.52999999999997</v>
      </c>
      <c r="H389" s="527">
        <v>1</v>
      </c>
      <c r="I389" s="510"/>
      <c r="J389" s="510"/>
      <c r="K389" s="527">
        <v>0</v>
      </c>
      <c r="L389" s="510">
        <v>1</v>
      </c>
      <c r="M389" s="511">
        <v>279.52999999999997</v>
      </c>
    </row>
    <row r="390" spans="1:13" ht="14.4" customHeight="1" x14ac:dyDescent="0.3">
      <c r="A390" s="505" t="s">
        <v>502</v>
      </c>
      <c r="B390" s="506" t="s">
        <v>1886</v>
      </c>
      <c r="C390" s="506" t="s">
        <v>933</v>
      </c>
      <c r="D390" s="506" t="s">
        <v>657</v>
      </c>
      <c r="E390" s="506" t="s">
        <v>719</v>
      </c>
      <c r="F390" s="510">
        <v>1</v>
      </c>
      <c r="G390" s="510">
        <v>430.05</v>
      </c>
      <c r="H390" s="527">
        <v>1</v>
      </c>
      <c r="I390" s="510"/>
      <c r="J390" s="510"/>
      <c r="K390" s="527">
        <v>0</v>
      </c>
      <c r="L390" s="510">
        <v>1</v>
      </c>
      <c r="M390" s="511">
        <v>430.05</v>
      </c>
    </row>
    <row r="391" spans="1:13" ht="14.4" customHeight="1" x14ac:dyDescent="0.3">
      <c r="A391" s="505" t="s">
        <v>502</v>
      </c>
      <c r="B391" s="506" t="s">
        <v>1886</v>
      </c>
      <c r="C391" s="506" t="s">
        <v>656</v>
      </c>
      <c r="D391" s="506" t="s">
        <v>657</v>
      </c>
      <c r="E391" s="506" t="s">
        <v>658</v>
      </c>
      <c r="F391" s="510">
        <v>1</v>
      </c>
      <c r="G391" s="510">
        <v>661.62</v>
      </c>
      <c r="H391" s="527">
        <v>1</v>
      </c>
      <c r="I391" s="510"/>
      <c r="J391" s="510"/>
      <c r="K391" s="527">
        <v>0</v>
      </c>
      <c r="L391" s="510">
        <v>1</v>
      </c>
      <c r="M391" s="511">
        <v>661.62</v>
      </c>
    </row>
    <row r="392" spans="1:13" ht="14.4" customHeight="1" x14ac:dyDescent="0.3">
      <c r="A392" s="505" t="s">
        <v>502</v>
      </c>
      <c r="B392" s="506" t="s">
        <v>1886</v>
      </c>
      <c r="C392" s="506" t="s">
        <v>659</v>
      </c>
      <c r="D392" s="506" t="s">
        <v>660</v>
      </c>
      <c r="E392" s="506" t="s">
        <v>661</v>
      </c>
      <c r="F392" s="510"/>
      <c r="G392" s="510"/>
      <c r="H392" s="527">
        <v>0</v>
      </c>
      <c r="I392" s="510">
        <v>16</v>
      </c>
      <c r="J392" s="510">
        <v>2293.6</v>
      </c>
      <c r="K392" s="527">
        <v>1</v>
      </c>
      <c r="L392" s="510">
        <v>16</v>
      </c>
      <c r="M392" s="511">
        <v>2293.6</v>
      </c>
    </row>
    <row r="393" spans="1:13" ht="14.4" customHeight="1" x14ac:dyDescent="0.3">
      <c r="A393" s="505" t="s">
        <v>502</v>
      </c>
      <c r="B393" s="506" t="s">
        <v>1886</v>
      </c>
      <c r="C393" s="506" t="s">
        <v>934</v>
      </c>
      <c r="D393" s="506" t="s">
        <v>660</v>
      </c>
      <c r="E393" s="506" t="s">
        <v>574</v>
      </c>
      <c r="F393" s="510"/>
      <c r="G393" s="510"/>
      <c r="H393" s="527">
        <v>0</v>
      </c>
      <c r="I393" s="510">
        <v>2</v>
      </c>
      <c r="J393" s="510">
        <v>955.68</v>
      </c>
      <c r="K393" s="527">
        <v>1</v>
      </c>
      <c r="L393" s="510">
        <v>2</v>
      </c>
      <c r="M393" s="511">
        <v>955.68</v>
      </c>
    </row>
    <row r="394" spans="1:13" ht="14.4" customHeight="1" x14ac:dyDescent="0.3">
      <c r="A394" s="505" t="s">
        <v>502</v>
      </c>
      <c r="B394" s="506" t="s">
        <v>1886</v>
      </c>
      <c r="C394" s="506" t="s">
        <v>662</v>
      </c>
      <c r="D394" s="506" t="s">
        <v>660</v>
      </c>
      <c r="E394" s="506" t="s">
        <v>663</v>
      </c>
      <c r="F394" s="510"/>
      <c r="G394" s="510"/>
      <c r="H394" s="527">
        <v>0</v>
      </c>
      <c r="I394" s="510">
        <v>9</v>
      </c>
      <c r="J394" s="510">
        <v>1984.77</v>
      </c>
      <c r="K394" s="527">
        <v>1</v>
      </c>
      <c r="L394" s="510">
        <v>9</v>
      </c>
      <c r="M394" s="511">
        <v>1984.77</v>
      </c>
    </row>
    <row r="395" spans="1:13" ht="14.4" customHeight="1" x14ac:dyDescent="0.3">
      <c r="A395" s="505" t="s">
        <v>502</v>
      </c>
      <c r="B395" s="506" t="s">
        <v>1886</v>
      </c>
      <c r="C395" s="506" t="s">
        <v>935</v>
      </c>
      <c r="D395" s="506" t="s">
        <v>660</v>
      </c>
      <c r="E395" s="506" t="s">
        <v>713</v>
      </c>
      <c r="F395" s="510"/>
      <c r="G395" s="510"/>
      <c r="H395" s="527">
        <v>0</v>
      </c>
      <c r="I395" s="510">
        <v>1</v>
      </c>
      <c r="J395" s="510">
        <v>310.58999999999997</v>
      </c>
      <c r="K395" s="527">
        <v>1</v>
      </c>
      <c r="L395" s="510">
        <v>1</v>
      </c>
      <c r="M395" s="511">
        <v>310.58999999999997</v>
      </c>
    </row>
    <row r="396" spans="1:13" ht="14.4" customHeight="1" x14ac:dyDescent="0.3">
      <c r="A396" s="505" t="s">
        <v>502</v>
      </c>
      <c r="B396" s="506" t="s">
        <v>1887</v>
      </c>
      <c r="C396" s="506" t="s">
        <v>596</v>
      </c>
      <c r="D396" s="506" t="s">
        <v>597</v>
      </c>
      <c r="E396" s="506" t="s">
        <v>598</v>
      </c>
      <c r="F396" s="510"/>
      <c r="G396" s="510"/>
      <c r="H396" s="527">
        <v>0</v>
      </c>
      <c r="I396" s="510">
        <v>6</v>
      </c>
      <c r="J396" s="510">
        <v>3336.24</v>
      </c>
      <c r="K396" s="527">
        <v>1</v>
      </c>
      <c r="L396" s="510">
        <v>6</v>
      </c>
      <c r="M396" s="511">
        <v>3336.24</v>
      </c>
    </row>
    <row r="397" spans="1:13" ht="14.4" customHeight="1" x14ac:dyDescent="0.3">
      <c r="A397" s="505" t="s">
        <v>502</v>
      </c>
      <c r="B397" s="506" t="s">
        <v>1888</v>
      </c>
      <c r="C397" s="506" t="s">
        <v>786</v>
      </c>
      <c r="D397" s="506" t="s">
        <v>593</v>
      </c>
      <c r="E397" s="506" t="s">
        <v>787</v>
      </c>
      <c r="F397" s="510">
        <v>1</v>
      </c>
      <c r="G397" s="510">
        <v>3480.65</v>
      </c>
      <c r="H397" s="527">
        <v>1</v>
      </c>
      <c r="I397" s="510"/>
      <c r="J397" s="510"/>
      <c r="K397" s="527">
        <v>0</v>
      </c>
      <c r="L397" s="510">
        <v>1</v>
      </c>
      <c r="M397" s="511">
        <v>3480.65</v>
      </c>
    </row>
    <row r="398" spans="1:13" ht="14.4" customHeight="1" x14ac:dyDescent="0.3">
      <c r="A398" s="505" t="s">
        <v>502</v>
      </c>
      <c r="B398" s="506" t="s">
        <v>1888</v>
      </c>
      <c r="C398" s="506" t="s">
        <v>788</v>
      </c>
      <c r="D398" s="506" t="s">
        <v>789</v>
      </c>
      <c r="E398" s="506" t="s">
        <v>790</v>
      </c>
      <c r="F398" s="510">
        <v>1</v>
      </c>
      <c r="G398" s="510">
        <v>1992.86</v>
      </c>
      <c r="H398" s="527">
        <v>1</v>
      </c>
      <c r="I398" s="510"/>
      <c r="J398" s="510"/>
      <c r="K398" s="527">
        <v>0</v>
      </c>
      <c r="L398" s="510">
        <v>1</v>
      </c>
      <c r="M398" s="511">
        <v>1992.86</v>
      </c>
    </row>
    <row r="399" spans="1:13" ht="14.4" customHeight="1" x14ac:dyDescent="0.3">
      <c r="A399" s="505" t="s">
        <v>502</v>
      </c>
      <c r="B399" s="506" t="s">
        <v>1888</v>
      </c>
      <c r="C399" s="506" t="s">
        <v>791</v>
      </c>
      <c r="D399" s="506" t="s">
        <v>792</v>
      </c>
      <c r="E399" s="506" t="s">
        <v>793</v>
      </c>
      <c r="F399" s="510"/>
      <c r="G399" s="510"/>
      <c r="H399" s="527">
        <v>0</v>
      </c>
      <c r="I399" s="510">
        <v>6</v>
      </c>
      <c r="J399" s="510">
        <v>3985.74</v>
      </c>
      <c r="K399" s="527">
        <v>1</v>
      </c>
      <c r="L399" s="510">
        <v>6</v>
      </c>
      <c r="M399" s="511">
        <v>3985.74</v>
      </c>
    </row>
    <row r="400" spans="1:13" ht="14.4" customHeight="1" x14ac:dyDescent="0.3">
      <c r="A400" s="505" t="s">
        <v>502</v>
      </c>
      <c r="B400" s="506" t="s">
        <v>1891</v>
      </c>
      <c r="C400" s="506" t="s">
        <v>1018</v>
      </c>
      <c r="D400" s="506" t="s">
        <v>1019</v>
      </c>
      <c r="E400" s="506" t="s">
        <v>1020</v>
      </c>
      <c r="F400" s="510"/>
      <c r="G400" s="510"/>
      <c r="H400" s="527">
        <v>0</v>
      </c>
      <c r="I400" s="510">
        <v>1</v>
      </c>
      <c r="J400" s="510">
        <v>115.33</v>
      </c>
      <c r="K400" s="527">
        <v>1</v>
      </c>
      <c r="L400" s="510">
        <v>1</v>
      </c>
      <c r="M400" s="511">
        <v>115.33</v>
      </c>
    </row>
    <row r="401" spans="1:13" ht="14.4" customHeight="1" x14ac:dyDescent="0.3">
      <c r="A401" s="505" t="s">
        <v>502</v>
      </c>
      <c r="B401" s="506" t="s">
        <v>1891</v>
      </c>
      <c r="C401" s="506" t="s">
        <v>1021</v>
      </c>
      <c r="D401" s="506" t="s">
        <v>688</v>
      </c>
      <c r="E401" s="506" t="s">
        <v>1022</v>
      </c>
      <c r="F401" s="510"/>
      <c r="G401" s="510"/>
      <c r="H401" s="527">
        <v>0</v>
      </c>
      <c r="I401" s="510">
        <v>2</v>
      </c>
      <c r="J401" s="510">
        <v>168.36</v>
      </c>
      <c r="K401" s="527">
        <v>1</v>
      </c>
      <c r="L401" s="510">
        <v>2</v>
      </c>
      <c r="M401" s="511">
        <v>168.36</v>
      </c>
    </row>
    <row r="402" spans="1:13" ht="14.4" customHeight="1" x14ac:dyDescent="0.3">
      <c r="A402" s="505" t="s">
        <v>502</v>
      </c>
      <c r="B402" s="506" t="s">
        <v>1909</v>
      </c>
      <c r="C402" s="506" t="s">
        <v>1017</v>
      </c>
      <c r="D402" s="506" t="s">
        <v>553</v>
      </c>
      <c r="E402" s="506" t="s">
        <v>554</v>
      </c>
      <c r="F402" s="510"/>
      <c r="G402" s="510"/>
      <c r="H402" s="527">
        <v>0</v>
      </c>
      <c r="I402" s="510">
        <v>1</v>
      </c>
      <c r="J402" s="510">
        <v>154.36000000000001</v>
      </c>
      <c r="K402" s="527">
        <v>1</v>
      </c>
      <c r="L402" s="510">
        <v>1</v>
      </c>
      <c r="M402" s="511">
        <v>154.36000000000001</v>
      </c>
    </row>
    <row r="403" spans="1:13" ht="14.4" customHeight="1" x14ac:dyDescent="0.3">
      <c r="A403" s="505" t="s">
        <v>502</v>
      </c>
      <c r="B403" s="506" t="s">
        <v>1893</v>
      </c>
      <c r="C403" s="506" t="s">
        <v>693</v>
      </c>
      <c r="D403" s="506" t="s">
        <v>694</v>
      </c>
      <c r="E403" s="506" t="s">
        <v>695</v>
      </c>
      <c r="F403" s="510">
        <v>2</v>
      </c>
      <c r="G403" s="510">
        <v>72.540000000000006</v>
      </c>
      <c r="H403" s="527">
        <v>1</v>
      </c>
      <c r="I403" s="510"/>
      <c r="J403" s="510"/>
      <c r="K403" s="527">
        <v>0</v>
      </c>
      <c r="L403" s="510">
        <v>2</v>
      </c>
      <c r="M403" s="511">
        <v>72.540000000000006</v>
      </c>
    </row>
    <row r="404" spans="1:13" ht="14.4" customHeight="1" x14ac:dyDescent="0.3">
      <c r="A404" s="505" t="s">
        <v>502</v>
      </c>
      <c r="B404" s="506" t="s">
        <v>1893</v>
      </c>
      <c r="C404" s="506" t="s">
        <v>696</v>
      </c>
      <c r="D404" s="506" t="s">
        <v>697</v>
      </c>
      <c r="E404" s="506" t="s">
        <v>621</v>
      </c>
      <c r="F404" s="510"/>
      <c r="G404" s="510"/>
      <c r="H404" s="527">
        <v>0</v>
      </c>
      <c r="I404" s="510">
        <v>2</v>
      </c>
      <c r="J404" s="510">
        <v>145.1</v>
      </c>
      <c r="K404" s="527">
        <v>1</v>
      </c>
      <c r="L404" s="510">
        <v>2</v>
      </c>
      <c r="M404" s="511">
        <v>145.1</v>
      </c>
    </row>
    <row r="405" spans="1:13" ht="14.4" customHeight="1" x14ac:dyDescent="0.3">
      <c r="A405" s="505" t="s">
        <v>502</v>
      </c>
      <c r="B405" s="506" t="s">
        <v>1893</v>
      </c>
      <c r="C405" s="506" t="s">
        <v>700</v>
      </c>
      <c r="D405" s="506" t="s">
        <v>697</v>
      </c>
      <c r="E405" s="506" t="s">
        <v>701</v>
      </c>
      <c r="F405" s="510"/>
      <c r="G405" s="510"/>
      <c r="H405" s="527">
        <v>0</v>
      </c>
      <c r="I405" s="510">
        <v>3</v>
      </c>
      <c r="J405" s="510">
        <v>195.84</v>
      </c>
      <c r="K405" s="527">
        <v>1</v>
      </c>
      <c r="L405" s="510">
        <v>3</v>
      </c>
      <c r="M405" s="511">
        <v>195.84</v>
      </c>
    </row>
    <row r="406" spans="1:13" ht="14.4" customHeight="1" x14ac:dyDescent="0.3">
      <c r="A406" s="505" t="s">
        <v>502</v>
      </c>
      <c r="B406" s="506" t="s">
        <v>1893</v>
      </c>
      <c r="C406" s="506" t="s">
        <v>698</v>
      </c>
      <c r="D406" s="506" t="s">
        <v>697</v>
      </c>
      <c r="E406" s="506" t="s">
        <v>699</v>
      </c>
      <c r="F406" s="510"/>
      <c r="G406" s="510"/>
      <c r="H406" s="527">
        <v>0</v>
      </c>
      <c r="I406" s="510">
        <v>6</v>
      </c>
      <c r="J406" s="510">
        <v>130.56</v>
      </c>
      <c r="K406" s="527">
        <v>1</v>
      </c>
      <c r="L406" s="510">
        <v>6</v>
      </c>
      <c r="M406" s="511">
        <v>130.56</v>
      </c>
    </row>
    <row r="407" spans="1:13" ht="14.4" customHeight="1" x14ac:dyDescent="0.3">
      <c r="A407" s="505" t="s">
        <v>502</v>
      </c>
      <c r="B407" s="506" t="s">
        <v>1910</v>
      </c>
      <c r="C407" s="506" t="s">
        <v>941</v>
      </c>
      <c r="D407" s="506" t="s">
        <v>942</v>
      </c>
      <c r="E407" s="506" t="s">
        <v>943</v>
      </c>
      <c r="F407" s="510"/>
      <c r="G407" s="510"/>
      <c r="H407" s="527">
        <v>0</v>
      </c>
      <c r="I407" s="510">
        <v>3</v>
      </c>
      <c r="J407" s="510">
        <v>368.88</v>
      </c>
      <c r="K407" s="527">
        <v>1</v>
      </c>
      <c r="L407" s="510">
        <v>3</v>
      </c>
      <c r="M407" s="511">
        <v>368.88</v>
      </c>
    </row>
    <row r="408" spans="1:13" ht="14.4" customHeight="1" x14ac:dyDescent="0.3">
      <c r="A408" s="505" t="s">
        <v>502</v>
      </c>
      <c r="B408" s="506" t="s">
        <v>1908</v>
      </c>
      <c r="C408" s="506" t="s">
        <v>751</v>
      </c>
      <c r="D408" s="506" t="s">
        <v>752</v>
      </c>
      <c r="E408" s="506" t="s">
        <v>753</v>
      </c>
      <c r="F408" s="510"/>
      <c r="G408" s="510"/>
      <c r="H408" s="527">
        <v>0</v>
      </c>
      <c r="I408" s="510">
        <v>1</v>
      </c>
      <c r="J408" s="510">
        <v>117.55</v>
      </c>
      <c r="K408" s="527">
        <v>1</v>
      </c>
      <c r="L408" s="510">
        <v>1</v>
      </c>
      <c r="M408" s="511">
        <v>117.55</v>
      </c>
    </row>
    <row r="409" spans="1:13" ht="14.4" customHeight="1" x14ac:dyDescent="0.3">
      <c r="A409" s="505" t="s">
        <v>502</v>
      </c>
      <c r="B409" s="506" t="s">
        <v>1900</v>
      </c>
      <c r="C409" s="506" t="s">
        <v>759</v>
      </c>
      <c r="D409" s="506" t="s">
        <v>760</v>
      </c>
      <c r="E409" s="506" t="s">
        <v>761</v>
      </c>
      <c r="F409" s="510">
        <v>1</v>
      </c>
      <c r="G409" s="510">
        <v>176.32</v>
      </c>
      <c r="H409" s="527">
        <v>1</v>
      </c>
      <c r="I409" s="510"/>
      <c r="J409" s="510"/>
      <c r="K409" s="527">
        <v>0</v>
      </c>
      <c r="L409" s="510">
        <v>1</v>
      </c>
      <c r="M409" s="511">
        <v>176.32</v>
      </c>
    </row>
    <row r="410" spans="1:13" ht="14.4" customHeight="1" x14ac:dyDescent="0.3">
      <c r="A410" s="505" t="s">
        <v>502</v>
      </c>
      <c r="B410" s="506" t="s">
        <v>1901</v>
      </c>
      <c r="C410" s="506" t="s">
        <v>989</v>
      </c>
      <c r="D410" s="506" t="s">
        <v>990</v>
      </c>
      <c r="E410" s="506" t="s">
        <v>991</v>
      </c>
      <c r="F410" s="510"/>
      <c r="G410" s="510"/>
      <c r="H410" s="527">
        <v>0</v>
      </c>
      <c r="I410" s="510">
        <v>12</v>
      </c>
      <c r="J410" s="510">
        <v>22826.43</v>
      </c>
      <c r="K410" s="527">
        <v>1</v>
      </c>
      <c r="L410" s="510">
        <v>12</v>
      </c>
      <c r="M410" s="511">
        <v>22826.43</v>
      </c>
    </row>
    <row r="411" spans="1:13" ht="14.4" customHeight="1" x14ac:dyDescent="0.3">
      <c r="A411" s="505" t="s">
        <v>502</v>
      </c>
      <c r="B411" s="506" t="s">
        <v>1901</v>
      </c>
      <c r="C411" s="506" t="s">
        <v>992</v>
      </c>
      <c r="D411" s="506" t="s">
        <v>990</v>
      </c>
      <c r="E411" s="506" t="s">
        <v>993</v>
      </c>
      <c r="F411" s="510"/>
      <c r="G411" s="510"/>
      <c r="H411" s="527">
        <v>0</v>
      </c>
      <c r="I411" s="510">
        <v>1</v>
      </c>
      <c r="J411" s="510">
        <v>2669.75</v>
      </c>
      <c r="K411" s="527">
        <v>1</v>
      </c>
      <c r="L411" s="510">
        <v>1</v>
      </c>
      <c r="M411" s="511">
        <v>2669.75</v>
      </c>
    </row>
    <row r="412" spans="1:13" ht="14.4" customHeight="1" x14ac:dyDescent="0.3">
      <c r="A412" s="505" t="s">
        <v>502</v>
      </c>
      <c r="B412" s="506" t="s">
        <v>1902</v>
      </c>
      <c r="C412" s="506" t="s">
        <v>521</v>
      </c>
      <c r="D412" s="506" t="s">
        <v>515</v>
      </c>
      <c r="E412" s="506" t="s">
        <v>522</v>
      </c>
      <c r="F412" s="510"/>
      <c r="G412" s="510"/>
      <c r="H412" s="527">
        <v>0</v>
      </c>
      <c r="I412" s="510">
        <v>2</v>
      </c>
      <c r="J412" s="510">
        <v>1088.76</v>
      </c>
      <c r="K412" s="527">
        <v>1</v>
      </c>
      <c r="L412" s="510">
        <v>2</v>
      </c>
      <c r="M412" s="511">
        <v>1088.76</v>
      </c>
    </row>
    <row r="413" spans="1:13" ht="14.4" customHeight="1" x14ac:dyDescent="0.3">
      <c r="A413" s="505" t="s">
        <v>502</v>
      </c>
      <c r="B413" s="506" t="s">
        <v>1902</v>
      </c>
      <c r="C413" s="506" t="s">
        <v>994</v>
      </c>
      <c r="D413" s="506" t="s">
        <v>515</v>
      </c>
      <c r="E413" s="506" t="s">
        <v>995</v>
      </c>
      <c r="F413" s="510"/>
      <c r="G413" s="510"/>
      <c r="H413" s="527">
        <v>0</v>
      </c>
      <c r="I413" s="510">
        <v>2</v>
      </c>
      <c r="J413" s="510">
        <v>362.9</v>
      </c>
      <c r="K413" s="527">
        <v>1</v>
      </c>
      <c r="L413" s="510">
        <v>2</v>
      </c>
      <c r="M413" s="511">
        <v>362.9</v>
      </c>
    </row>
    <row r="414" spans="1:13" ht="14.4" customHeight="1" x14ac:dyDescent="0.3">
      <c r="A414" s="505" t="s">
        <v>502</v>
      </c>
      <c r="B414" s="506" t="s">
        <v>1902</v>
      </c>
      <c r="C414" s="506" t="s">
        <v>684</v>
      </c>
      <c r="D414" s="506" t="s">
        <v>515</v>
      </c>
      <c r="E414" s="506" t="s">
        <v>685</v>
      </c>
      <c r="F414" s="510"/>
      <c r="G414" s="510"/>
      <c r="H414" s="527">
        <v>0</v>
      </c>
      <c r="I414" s="510">
        <v>6</v>
      </c>
      <c r="J414" s="510">
        <v>655.02</v>
      </c>
      <c r="K414" s="527">
        <v>1</v>
      </c>
      <c r="L414" s="510">
        <v>6</v>
      </c>
      <c r="M414" s="511">
        <v>655.02</v>
      </c>
    </row>
    <row r="415" spans="1:13" ht="14.4" customHeight="1" x14ac:dyDescent="0.3">
      <c r="A415" s="505" t="s">
        <v>502</v>
      </c>
      <c r="B415" s="506" t="s">
        <v>1902</v>
      </c>
      <c r="C415" s="506" t="s">
        <v>996</v>
      </c>
      <c r="D415" s="506" t="s">
        <v>515</v>
      </c>
      <c r="E415" s="506" t="s">
        <v>997</v>
      </c>
      <c r="F415" s="510"/>
      <c r="G415" s="510"/>
      <c r="H415" s="527">
        <v>0</v>
      </c>
      <c r="I415" s="510">
        <v>1</v>
      </c>
      <c r="J415" s="510">
        <v>218.32</v>
      </c>
      <c r="K415" s="527">
        <v>1</v>
      </c>
      <c r="L415" s="510">
        <v>1</v>
      </c>
      <c r="M415" s="511">
        <v>218.32</v>
      </c>
    </row>
    <row r="416" spans="1:13" ht="14.4" customHeight="1" x14ac:dyDescent="0.3">
      <c r="A416" s="505" t="s">
        <v>502</v>
      </c>
      <c r="B416" s="506" t="s">
        <v>1902</v>
      </c>
      <c r="C416" s="506" t="s">
        <v>549</v>
      </c>
      <c r="D416" s="506" t="s">
        <v>515</v>
      </c>
      <c r="E416" s="506" t="s">
        <v>550</v>
      </c>
      <c r="F416" s="510"/>
      <c r="G416" s="510"/>
      <c r="H416" s="527">
        <v>0</v>
      </c>
      <c r="I416" s="510">
        <v>5</v>
      </c>
      <c r="J416" s="510">
        <v>3274.75</v>
      </c>
      <c r="K416" s="527">
        <v>1</v>
      </c>
      <c r="L416" s="510">
        <v>5</v>
      </c>
      <c r="M416" s="511">
        <v>3274.75</v>
      </c>
    </row>
    <row r="417" spans="1:13" ht="14.4" customHeight="1" x14ac:dyDescent="0.3">
      <c r="A417" s="505" t="s">
        <v>502</v>
      </c>
      <c r="B417" s="506" t="s">
        <v>1902</v>
      </c>
      <c r="C417" s="506" t="s">
        <v>514</v>
      </c>
      <c r="D417" s="506" t="s">
        <v>515</v>
      </c>
      <c r="E417" s="506" t="s">
        <v>516</v>
      </c>
      <c r="F417" s="510"/>
      <c r="G417" s="510"/>
      <c r="H417" s="527">
        <v>0</v>
      </c>
      <c r="I417" s="510">
        <v>7</v>
      </c>
      <c r="J417" s="510">
        <v>2292.4300000000003</v>
      </c>
      <c r="K417" s="527">
        <v>1</v>
      </c>
      <c r="L417" s="510">
        <v>7</v>
      </c>
      <c r="M417" s="511">
        <v>2292.4300000000003</v>
      </c>
    </row>
    <row r="418" spans="1:13" ht="14.4" customHeight="1" x14ac:dyDescent="0.3">
      <c r="A418" s="505" t="s">
        <v>502</v>
      </c>
      <c r="B418" s="506" t="s">
        <v>1903</v>
      </c>
      <c r="C418" s="506" t="s">
        <v>1002</v>
      </c>
      <c r="D418" s="506" t="s">
        <v>1003</v>
      </c>
      <c r="E418" s="506" t="s">
        <v>1004</v>
      </c>
      <c r="F418" s="510"/>
      <c r="G418" s="510"/>
      <c r="H418" s="527">
        <v>0</v>
      </c>
      <c r="I418" s="510">
        <v>4</v>
      </c>
      <c r="J418" s="510">
        <v>1656.28</v>
      </c>
      <c r="K418" s="527">
        <v>1</v>
      </c>
      <c r="L418" s="510">
        <v>4</v>
      </c>
      <c r="M418" s="511">
        <v>1656.28</v>
      </c>
    </row>
    <row r="419" spans="1:13" ht="14.4" customHeight="1" x14ac:dyDescent="0.3">
      <c r="A419" s="505" t="s">
        <v>503</v>
      </c>
      <c r="B419" s="506" t="s">
        <v>1878</v>
      </c>
      <c r="C419" s="506" t="s">
        <v>510</v>
      </c>
      <c r="D419" s="506" t="s">
        <v>511</v>
      </c>
      <c r="E419" s="506" t="s">
        <v>512</v>
      </c>
      <c r="F419" s="510"/>
      <c r="G419" s="510"/>
      <c r="H419" s="527">
        <v>0</v>
      </c>
      <c r="I419" s="510">
        <v>1</v>
      </c>
      <c r="J419" s="510">
        <v>352.37</v>
      </c>
      <c r="K419" s="527">
        <v>1</v>
      </c>
      <c r="L419" s="510">
        <v>1</v>
      </c>
      <c r="M419" s="511">
        <v>352.37</v>
      </c>
    </row>
    <row r="420" spans="1:13" ht="14.4" customHeight="1" x14ac:dyDescent="0.3">
      <c r="A420" s="505" t="s">
        <v>503</v>
      </c>
      <c r="B420" s="506" t="s">
        <v>1883</v>
      </c>
      <c r="C420" s="506" t="s">
        <v>677</v>
      </c>
      <c r="D420" s="506" t="s">
        <v>678</v>
      </c>
      <c r="E420" s="506" t="s">
        <v>679</v>
      </c>
      <c r="F420" s="510"/>
      <c r="G420" s="510"/>
      <c r="H420" s="527">
        <v>0</v>
      </c>
      <c r="I420" s="510">
        <v>3</v>
      </c>
      <c r="J420" s="510">
        <v>308.54999999999995</v>
      </c>
      <c r="K420" s="527">
        <v>1</v>
      </c>
      <c r="L420" s="510">
        <v>3</v>
      </c>
      <c r="M420" s="511">
        <v>308.54999999999995</v>
      </c>
    </row>
    <row r="421" spans="1:13" ht="14.4" customHeight="1" x14ac:dyDescent="0.3">
      <c r="A421" s="505" t="s">
        <v>503</v>
      </c>
      <c r="B421" s="506" t="s">
        <v>1885</v>
      </c>
      <c r="C421" s="506" t="s">
        <v>712</v>
      </c>
      <c r="D421" s="506" t="s">
        <v>573</v>
      </c>
      <c r="E421" s="506" t="s">
        <v>713</v>
      </c>
      <c r="F421" s="510">
        <v>1</v>
      </c>
      <c r="G421" s="510">
        <v>196.2</v>
      </c>
      <c r="H421" s="527">
        <v>1</v>
      </c>
      <c r="I421" s="510"/>
      <c r="J421" s="510"/>
      <c r="K421" s="527">
        <v>0</v>
      </c>
      <c r="L421" s="510">
        <v>1</v>
      </c>
      <c r="M421" s="511">
        <v>196.2</v>
      </c>
    </row>
    <row r="422" spans="1:13" ht="14.4" customHeight="1" x14ac:dyDescent="0.3">
      <c r="A422" s="505" t="s">
        <v>504</v>
      </c>
      <c r="B422" s="506" t="s">
        <v>1853</v>
      </c>
      <c r="C422" s="506" t="s">
        <v>1345</v>
      </c>
      <c r="D422" s="506" t="s">
        <v>1344</v>
      </c>
      <c r="E422" s="506" t="s">
        <v>1346</v>
      </c>
      <c r="F422" s="510"/>
      <c r="G422" s="510"/>
      <c r="H422" s="527">
        <v>0</v>
      </c>
      <c r="I422" s="510">
        <v>1</v>
      </c>
      <c r="J422" s="510">
        <v>146.9</v>
      </c>
      <c r="K422" s="527">
        <v>1</v>
      </c>
      <c r="L422" s="510">
        <v>1</v>
      </c>
      <c r="M422" s="511">
        <v>146.9</v>
      </c>
    </row>
    <row r="423" spans="1:13" ht="14.4" customHeight="1" x14ac:dyDescent="0.3">
      <c r="A423" s="505" t="s">
        <v>504</v>
      </c>
      <c r="B423" s="506" t="s">
        <v>1868</v>
      </c>
      <c r="C423" s="506" t="s">
        <v>729</v>
      </c>
      <c r="D423" s="506" t="s">
        <v>730</v>
      </c>
      <c r="E423" s="506" t="s">
        <v>731</v>
      </c>
      <c r="F423" s="510">
        <v>1</v>
      </c>
      <c r="G423" s="510">
        <v>105.32</v>
      </c>
      <c r="H423" s="527">
        <v>1</v>
      </c>
      <c r="I423" s="510"/>
      <c r="J423" s="510"/>
      <c r="K423" s="527">
        <v>0</v>
      </c>
      <c r="L423" s="510">
        <v>1</v>
      </c>
      <c r="M423" s="511">
        <v>105.32</v>
      </c>
    </row>
    <row r="424" spans="1:13" ht="14.4" customHeight="1" x14ac:dyDescent="0.3">
      <c r="A424" s="505" t="s">
        <v>504</v>
      </c>
      <c r="B424" s="506" t="s">
        <v>1869</v>
      </c>
      <c r="C424" s="506" t="s">
        <v>1384</v>
      </c>
      <c r="D424" s="506" t="s">
        <v>1385</v>
      </c>
      <c r="E424" s="506" t="s">
        <v>1386</v>
      </c>
      <c r="F424" s="510">
        <v>2</v>
      </c>
      <c r="G424" s="510">
        <v>65.52</v>
      </c>
      <c r="H424" s="527">
        <v>1</v>
      </c>
      <c r="I424" s="510"/>
      <c r="J424" s="510"/>
      <c r="K424" s="527">
        <v>0</v>
      </c>
      <c r="L424" s="510">
        <v>2</v>
      </c>
      <c r="M424" s="511">
        <v>65.52</v>
      </c>
    </row>
    <row r="425" spans="1:13" ht="14.4" customHeight="1" x14ac:dyDescent="0.3">
      <c r="A425" s="505" t="s">
        <v>504</v>
      </c>
      <c r="B425" s="506" t="s">
        <v>1875</v>
      </c>
      <c r="C425" s="506" t="s">
        <v>531</v>
      </c>
      <c r="D425" s="506" t="s">
        <v>519</v>
      </c>
      <c r="E425" s="506" t="s">
        <v>532</v>
      </c>
      <c r="F425" s="510"/>
      <c r="G425" s="510"/>
      <c r="H425" s="527">
        <v>0</v>
      </c>
      <c r="I425" s="510">
        <v>4</v>
      </c>
      <c r="J425" s="510">
        <v>190.8</v>
      </c>
      <c r="K425" s="527">
        <v>1</v>
      </c>
      <c r="L425" s="510">
        <v>4</v>
      </c>
      <c r="M425" s="511">
        <v>190.8</v>
      </c>
    </row>
    <row r="426" spans="1:13" ht="14.4" customHeight="1" x14ac:dyDescent="0.3">
      <c r="A426" s="505" t="s">
        <v>504</v>
      </c>
      <c r="B426" s="506" t="s">
        <v>1882</v>
      </c>
      <c r="C426" s="506" t="s">
        <v>1515</v>
      </c>
      <c r="D426" s="506" t="s">
        <v>1516</v>
      </c>
      <c r="E426" s="506" t="s">
        <v>1517</v>
      </c>
      <c r="F426" s="510">
        <v>1</v>
      </c>
      <c r="G426" s="510">
        <v>311.12</v>
      </c>
      <c r="H426" s="527">
        <v>1</v>
      </c>
      <c r="I426" s="510"/>
      <c r="J426" s="510"/>
      <c r="K426" s="527">
        <v>0</v>
      </c>
      <c r="L426" s="510">
        <v>1</v>
      </c>
      <c r="M426" s="511">
        <v>311.12</v>
      </c>
    </row>
    <row r="427" spans="1:13" ht="14.4" customHeight="1" x14ac:dyDescent="0.3">
      <c r="A427" s="505" t="s">
        <v>504</v>
      </c>
      <c r="B427" s="506" t="s">
        <v>1886</v>
      </c>
      <c r="C427" s="506" t="s">
        <v>1461</v>
      </c>
      <c r="D427" s="506" t="s">
        <v>657</v>
      </c>
      <c r="E427" s="506" t="s">
        <v>1036</v>
      </c>
      <c r="F427" s="510">
        <v>1</v>
      </c>
      <c r="G427" s="510">
        <v>279.52999999999997</v>
      </c>
      <c r="H427" s="527">
        <v>1</v>
      </c>
      <c r="I427" s="510"/>
      <c r="J427" s="510"/>
      <c r="K427" s="527">
        <v>0</v>
      </c>
      <c r="L427" s="510">
        <v>1</v>
      </c>
      <c r="M427" s="511">
        <v>279.52999999999997</v>
      </c>
    </row>
    <row r="428" spans="1:13" ht="14.4" customHeight="1" x14ac:dyDescent="0.3">
      <c r="A428" s="505" t="s">
        <v>504</v>
      </c>
      <c r="B428" s="506" t="s">
        <v>1887</v>
      </c>
      <c r="C428" s="506" t="s">
        <v>596</v>
      </c>
      <c r="D428" s="506" t="s">
        <v>597</v>
      </c>
      <c r="E428" s="506" t="s">
        <v>598</v>
      </c>
      <c r="F428" s="510"/>
      <c r="G428" s="510"/>
      <c r="H428" s="527">
        <v>0</v>
      </c>
      <c r="I428" s="510">
        <v>1</v>
      </c>
      <c r="J428" s="510">
        <v>556.04</v>
      </c>
      <c r="K428" s="527">
        <v>1</v>
      </c>
      <c r="L428" s="510">
        <v>1</v>
      </c>
      <c r="M428" s="511">
        <v>556.04</v>
      </c>
    </row>
    <row r="429" spans="1:13" ht="14.4" customHeight="1" x14ac:dyDescent="0.3">
      <c r="A429" s="505" t="s">
        <v>504</v>
      </c>
      <c r="B429" s="506" t="s">
        <v>1888</v>
      </c>
      <c r="C429" s="506" t="s">
        <v>786</v>
      </c>
      <c r="D429" s="506" t="s">
        <v>593</v>
      </c>
      <c r="E429" s="506" t="s">
        <v>787</v>
      </c>
      <c r="F429" s="510">
        <v>1</v>
      </c>
      <c r="G429" s="510">
        <v>3480.65</v>
      </c>
      <c r="H429" s="527">
        <v>1</v>
      </c>
      <c r="I429" s="510"/>
      <c r="J429" s="510"/>
      <c r="K429" s="527">
        <v>0</v>
      </c>
      <c r="L429" s="510">
        <v>1</v>
      </c>
      <c r="M429" s="511">
        <v>3480.65</v>
      </c>
    </row>
    <row r="430" spans="1:13" ht="14.4" customHeight="1" x14ac:dyDescent="0.3">
      <c r="A430" s="505" t="s">
        <v>504</v>
      </c>
      <c r="B430" s="506" t="s">
        <v>1911</v>
      </c>
      <c r="C430" s="506" t="s">
        <v>1777</v>
      </c>
      <c r="D430" s="506" t="s">
        <v>1778</v>
      </c>
      <c r="E430" s="506" t="s">
        <v>1779</v>
      </c>
      <c r="F430" s="510"/>
      <c r="G430" s="510"/>
      <c r="H430" s="527">
        <v>0</v>
      </c>
      <c r="I430" s="510">
        <v>1</v>
      </c>
      <c r="J430" s="510">
        <v>700.7</v>
      </c>
      <c r="K430" s="527">
        <v>1</v>
      </c>
      <c r="L430" s="510">
        <v>1</v>
      </c>
      <c r="M430" s="511">
        <v>700.7</v>
      </c>
    </row>
    <row r="431" spans="1:13" ht="14.4" customHeight="1" thickBot="1" x14ac:dyDescent="0.35">
      <c r="A431" s="512" t="s">
        <v>504</v>
      </c>
      <c r="B431" s="513" t="s">
        <v>1902</v>
      </c>
      <c r="C431" s="513" t="s">
        <v>521</v>
      </c>
      <c r="D431" s="513" t="s">
        <v>515</v>
      </c>
      <c r="E431" s="513" t="s">
        <v>522</v>
      </c>
      <c r="F431" s="517"/>
      <c r="G431" s="517"/>
      <c r="H431" s="529">
        <v>0</v>
      </c>
      <c r="I431" s="517">
        <v>1</v>
      </c>
      <c r="J431" s="517">
        <v>544.38</v>
      </c>
      <c r="K431" s="529">
        <v>1</v>
      </c>
      <c r="L431" s="517">
        <v>1</v>
      </c>
      <c r="M431" s="518">
        <v>544.38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265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455</v>
      </c>
      <c r="B5" s="488" t="s">
        <v>456</v>
      </c>
      <c r="C5" s="489" t="s">
        <v>457</v>
      </c>
      <c r="D5" s="489" t="s">
        <v>457</v>
      </c>
      <c r="E5" s="489"/>
      <c r="F5" s="489" t="s">
        <v>457</v>
      </c>
      <c r="G5" s="489" t="s">
        <v>457</v>
      </c>
      <c r="H5" s="489" t="s">
        <v>457</v>
      </c>
      <c r="I5" s="490" t="s">
        <v>457</v>
      </c>
      <c r="J5" s="491" t="s">
        <v>68</v>
      </c>
    </row>
    <row r="6" spans="1:10" ht="14.4" customHeight="1" x14ac:dyDescent="0.3">
      <c r="A6" s="487" t="s">
        <v>455</v>
      </c>
      <c r="B6" s="488" t="s">
        <v>1913</v>
      </c>
      <c r="C6" s="489">
        <v>1.21</v>
      </c>
      <c r="D6" s="489">
        <v>0</v>
      </c>
      <c r="E6" s="489"/>
      <c r="F6" s="489">
        <v>1.13256</v>
      </c>
      <c r="G6" s="489">
        <v>1.6666666259765626</v>
      </c>
      <c r="H6" s="489">
        <v>-0.53410662597656255</v>
      </c>
      <c r="I6" s="490">
        <v>0.67953601659023477</v>
      </c>
      <c r="J6" s="491" t="s">
        <v>1</v>
      </c>
    </row>
    <row r="7" spans="1:10" ht="14.4" customHeight="1" x14ac:dyDescent="0.3">
      <c r="A7" s="487" t="s">
        <v>455</v>
      </c>
      <c r="B7" s="488" t="s">
        <v>1914</v>
      </c>
      <c r="C7" s="489">
        <v>4.6583999999999994</v>
      </c>
      <c r="D7" s="489">
        <v>0</v>
      </c>
      <c r="E7" s="489"/>
      <c r="F7" s="489">
        <v>0</v>
      </c>
      <c r="G7" s="489">
        <v>1.6666666259765626</v>
      </c>
      <c r="H7" s="489">
        <v>-1.6666666259765626</v>
      </c>
      <c r="I7" s="490">
        <v>0</v>
      </c>
      <c r="J7" s="491" t="s">
        <v>1</v>
      </c>
    </row>
    <row r="8" spans="1:10" ht="14.4" customHeight="1" x14ac:dyDescent="0.3">
      <c r="A8" s="487" t="s">
        <v>455</v>
      </c>
      <c r="B8" s="488" t="s">
        <v>1915</v>
      </c>
      <c r="C8" s="489">
        <v>0.54843999999999993</v>
      </c>
      <c r="D8" s="489">
        <v>0.10951000000000001</v>
      </c>
      <c r="E8" s="489"/>
      <c r="F8" s="489">
        <v>0.31133000000000005</v>
      </c>
      <c r="G8" s="489">
        <v>0.99999995040893552</v>
      </c>
      <c r="H8" s="489">
        <v>-0.68866995040893553</v>
      </c>
      <c r="I8" s="490">
        <v>0.31133001543918692</v>
      </c>
      <c r="J8" s="491" t="s">
        <v>1</v>
      </c>
    </row>
    <row r="9" spans="1:10" ht="14.4" customHeight="1" x14ac:dyDescent="0.3">
      <c r="A9" s="487" t="s">
        <v>455</v>
      </c>
      <c r="B9" s="488" t="s">
        <v>1916</v>
      </c>
      <c r="C9" s="489">
        <v>24.902520000000003</v>
      </c>
      <c r="D9" s="489">
        <v>7.7827699999999993</v>
      </c>
      <c r="E9" s="489"/>
      <c r="F9" s="489">
        <v>5.6898</v>
      </c>
      <c r="G9" s="489">
        <v>21.6666671295166</v>
      </c>
      <c r="H9" s="489">
        <v>-15.9768671295166</v>
      </c>
      <c r="I9" s="490">
        <v>0.26260614823628131</v>
      </c>
      <c r="J9" s="491" t="s">
        <v>1</v>
      </c>
    </row>
    <row r="10" spans="1:10" ht="14.4" customHeight="1" x14ac:dyDescent="0.3">
      <c r="A10" s="487" t="s">
        <v>455</v>
      </c>
      <c r="B10" s="488" t="s">
        <v>1917</v>
      </c>
      <c r="C10" s="489">
        <v>0</v>
      </c>
      <c r="D10" s="489">
        <v>0</v>
      </c>
      <c r="E10" s="489"/>
      <c r="F10" s="489">
        <v>0.1016</v>
      </c>
      <c r="G10" s="489">
        <v>0</v>
      </c>
      <c r="H10" s="489">
        <v>0.1016</v>
      </c>
      <c r="I10" s="490" t="s">
        <v>457</v>
      </c>
      <c r="J10" s="491" t="s">
        <v>1</v>
      </c>
    </row>
    <row r="11" spans="1:10" ht="14.4" customHeight="1" x14ac:dyDescent="0.3">
      <c r="A11" s="487" t="s">
        <v>455</v>
      </c>
      <c r="B11" s="488" t="s">
        <v>1918</v>
      </c>
      <c r="C11" s="489">
        <v>5.84748</v>
      </c>
      <c r="D11" s="489">
        <v>1.0820000000000001</v>
      </c>
      <c r="E11" s="489"/>
      <c r="F11" s="489">
        <v>0.18099999999999999</v>
      </c>
      <c r="G11" s="489">
        <v>5.6666666870117188</v>
      </c>
      <c r="H11" s="489">
        <v>-5.4856666870117188</v>
      </c>
      <c r="I11" s="490">
        <v>3.194117635590972E-2</v>
      </c>
      <c r="J11" s="491" t="s">
        <v>1</v>
      </c>
    </row>
    <row r="12" spans="1:10" ht="14.4" customHeight="1" x14ac:dyDescent="0.3">
      <c r="A12" s="487" t="s">
        <v>455</v>
      </c>
      <c r="B12" s="488" t="s">
        <v>1919</v>
      </c>
      <c r="C12" s="489">
        <v>0.96599999999999997</v>
      </c>
      <c r="D12" s="489">
        <v>0.252</v>
      </c>
      <c r="E12" s="489"/>
      <c r="F12" s="489">
        <v>0.16109999999999999</v>
      </c>
      <c r="G12" s="489">
        <v>1.6666666107177734</v>
      </c>
      <c r="H12" s="489">
        <v>-1.5055666107177734</v>
      </c>
      <c r="I12" s="490">
        <v>9.6660003244812109E-2</v>
      </c>
      <c r="J12" s="491" t="s">
        <v>1</v>
      </c>
    </row>
    <row r="13" spans="1:10" ht="14.4" customHeight="1" x14ac:dyDescent="0.3">
      <c r="A13" s="487" t="s">
        <v>455</v>
      </c>
      <c r="B13" s="488" t="s">
        <v>1920</v>
      </c>
      <c r="C13" s="489">
        <v>0</v>
      </c>
      <c r="D13" s="489">
        <v>3.6830000000000002E-2</v>
      </c>
      <c r="E13" s="489"/>
      <c r="F13" s="489">
        <v>4.7109999999999999E-2</v>
      </c>
      <c r="G13" s="489">
        <v>0</v>
      </c>
      <c r="H13" s="489">
        <v>4.7109999999999999E-2</v>
      </c>
      <c r="I13" s="490" t="s">
        <v>457</v>
      </c>
      <c r="J13" s="491" t="s">
        <v>1</v>
      </c>
    </row>
    <row r="14" spans="1:10" ht="14.4" customHeight="1" x14ac:dyDescent="0.3">
      <c r="A14" s="487" t="s">
        <v>455</v>
      </c>
      <c r="B14" s="488" t="s">
        <v>460</v>
      </c>
      <c r="C14" s="489">
        <v>38.132840000000002</v>
      </c>
      <c r="D14" s="489">
        <v>9.2631100000000011</v>
      </c>
      <c r="E14" s="489"/>
      <c r="F14" s="489">
        <v>7.6245000000000003</v>
      </c>
      <c r="G14" s="489">
        <v>33.333333629608155</v>
      </c>
      <c r="H14" s="489">
        <v>-25.708833629608154</v>
      </c>
      <c r="I14" s="490">
        <v>0.22873499796694738</v>
      </c>
      <c r="J14" s="491" t="s">
        <v>461</v>
      </c>
    </row>
    <row r="16" spans="1:10" ht="14.4" customHeight="1" x14ac:dyDescent="0.3">
      <c r="A16" s="487" t="s">
        <v>455</v>
      </c>
      <c r="B16" s="488" t="s">
        <v>456</v>
      </c>
      <c r="C16" s="489" t="s">
        <v>457</v>
      </c>
      <c r="D16" s="489" t="s">
        <v>457</v>
      </c>
      <c r="E16" s="489"/>
      <c r="F16" s="489" t="s">
        <v>457</v>
      </c>
      <c r="G16" s="489" t="s">
        <v>457</v>
      </c>
      <c r="H16" s="489" t="s">
        <v>457</v>
      </c>
      <c r="I16" s="490" t="s">
        <v>457</v>
      </c>
      <c r="J16" s="491" t="s">
        <v>68</v>
      </c>
    </row>
    <row r="17" spans="1:10" ht="14.4" customHeight="1" x14ac:dyDescent="0.3">
      <c r="A17" s="487" t="s">
        <v>462</v>
      </c>
      <c r="B17" s="488" t="s">
        <v>463</v>
      </c>
      <c r="C17" s="489" t="s">
        <v>457</v>
      </c>
      <c r="D17" s="489" t="s">
        <v>457</v>
      </c>
      <c r="E17" s="489"/>
      <c r="F17" s="489" t="s">
        <v>457</v>
      </c>
      <c r="G17" s="489" t="s">
        <v>457</v>
      </c>
      <c r="H17" s="489" t="s">
        <v>457</v>
      </c>
      <c r="I17" s="490" t="s">
        <v>457</v>
      </c>
      <c r="J17" s="491" t="s">
        <v>0</v>
      </c>
    </row>
    <row r="18" spans="1:10" ht="14.4" customHeight="1" x14ac:dyDescent="0.3">
      <c r="A18" s="487" t="s">
        <v>462</v>
      </c>
      <c r="B18" s="488" t="s">
        <v>1913</v>
      </c>
      <c r="C18" s="489">
        <v>1.21</v>
      </c>
      <c r="D18" s="489">
        <v>0</v>
      </c>
      <c r="E18" s="489"/>
      <c r="F18" s="489">
        <v>1.13256</v>
      </c>
      <c r="G18" s="489">
        <v>2</v>
      </c>
      <c r="H18" s="489">
        <v>-0.86743999999999999</v>
      </c>
      <c r="I18" s="490">
        <v>0.56628000000000001</v>
      </c>
      <c r="J18" s="491" t="s">
        <v>1</v>
      </c>
    </row>
    <row r="19" spans="1:10" ht="14.4" customHeight="1" x14ac:dyDescent="0.3">
      <c r="A19" s="487" t="s">
        <v>462</v>
      </c>
      <c r="B19" s="488" t="s">
        <v>1914</v>
      </c>
      <c r="C19" s="489">
        <v>0</v>
      </c>
      <c r="D19" s="489">
        <v>0</v>
      </c>
      <c r="E19" s="489"/>
      <c r="F19" s="489">
        <v>0</v>
      </c>
      <c r="G19" s="489">
        <v>2</v>
      </c>
      <c r="H19" s="489">
        <v>-2</v>
      </c>
      <c r="I19" s="490">
        <v>0</v>
      </c>
      <c r="J19" s="491" t="s">
        <v>1</v>
      </c>
    </row>
    <row r="20" spans="1:10" ht="14.4" customHeight="1" x14ac:dyDescent="0.3">
      <c r="A20" s="487" t="s">
        <v>462</v>
      </c>
      <c r="B20" s="488" t="s">
        <v>1915</v>
      </c>
      <c r="C20" s="489">
        <v>5.3619999999999994E-2</v>
      </c>
      <c r="D20" s="489">
        <v>0.10951000000000001</v>
      </c>
      <c r="E20" s="489"/>
      <c r="F20" s="489">
        <v>0.31133000000000005</v>
      </c>
      <c r="G20" s="489">
        <v>1</v>
      </c>
      <c r="H20" s="489">
        <v>-0.68866999999999989</v>
      </c>
      <c r="I20" s="490">
        <v>0.31133000000000005</v>
      </c>
      <c r="J20" s="491" t="s">
        <v>1</v>
      </c>
    </row>
    <row r="21" spans="1:10" ht="14.4" customHeight="1" x14ac:dyDescent="0.3">
      <c r="A21" s="487" t="s">
        <v>462</v>
      </c>
      <c r="B21" s="488" t="s">
        <v>1916</v>
      </c>
      <c r="C21" s="489">
        <v>17.140940000000004</v>
      </c>
      <c r="D21" s="489">
        <v>7.3443899999999998</v>
      </c>
      <c r="E21" s="489"/>
      <c r="F21" s="489">
        <v>5.5808999999999997</v>
      </c>
      <c r="G21" s="489">
        <v>19</v>
      </c>
      <c r="H21" s="489">
        <v>-13.4191</v>
      </c>
      <c r="I21" s="490">
        <v>0.2937315789473684</v>
      </c>
      <c r="J21" s="491" t="s">
        <v>1</v>
      </c>
    </row>
    <row r="22" spans="1:10" ht="14.4" customHeight="1" x14ac:dyDescent="0.3">
      <c r="A22" s="487" t="s">
        <v>462</v>
      </c>
      <c r="B22" s="488" t="s">
        <v>1917</v>
      </c>
      <c r="C22" s="489">
        <v>0</v>
      </c>
      <c r="D22" s="489">
        <v>0</v>
      </c>
      <c r="E22" s="489"/>
      <c r="F22" s="489">
        <v>0.1016</v>
      </c>
      <c r="G22" s="489">
        <v>0</v>
      </c>
      <c r="H22" s="489">
        <v>0.1016</v>
      </c>
      <c r="I22" s="490" t="s">
        <v>457</v>
      </c>
      <c r="J22" s="491" t="s">
        <v>1</v>
      </c>
    </row>
    <row r="23" spans="1:10" ht="14.4" customHeight="1" x14ac:dyDescent="0.3">
      <c r="A23" s="487" t="s">
        <v>462</v>
      </c>
      <c r="B23" s="488" t="s">
        <v>1918</v>
      </c>
      <c r="C23" s="489">
        <v>0.36</v>
      </c>
      <c r="D23" s="489">
        <v>1.0820000000000001</v>
      </c>
      <c r="E23" s="489"/>
      <c r="F23" s="489">
        <v>0.18099999999999999</v>
      </c>
      <c r="G23" s="489">
        <v>1</v>
      </c>
      <c r="H23" s="489">
        <v>-0.81899999999999995</v>
      </c>
      <c r="I23" s="490">
        <v>0.18099999999999999</v>
      </c>
      <c r="J23" s="491" t="s">
        <v>1</v>
      </c>
    </row>
    <row r="24" spans="1:10" ht="14.4" customHeight="1" x14ac:dyDescent="0.3">
      <c r="A24" s="487" t="s">
        <v>462</v>
      </c>
      <c r="B24" s="488" t="s">
        <v>1919</v>
      </c>
      <c r="C24" s="489">
        <v>0.41399999999999998</v>
      </c>
      <c r="D24" s="489">
        <v>0.252</v>
      </c>
      <c r="E24" s="489"/>
      <c r="F24" s="489">
        <v>0.16109999999999999</v>
      </c>
      <c r="G24" s="489">
        <v>1</v>
      </c>
      <c r="H24" s="489">
        <v>-0.83889999999999998</v>
      </c>
      <c r="I24" s="490">
        <v>0.16109999999999999</v>
      </c>
      <c r="J24" s="491" t="s">
        <v>1</v>
      </c>
    </row>
    <row r="25" spans="1:10" ht="14.4" customHeight="1" x14ac:dyDescent="0.3">
      <c r="A25" s="487" t="s">
        <v>462</v>
      </c>
      <c r="B25" s="488" t="s">
        <v>1920</v>
      </c>
      <c r="C25" s="489">
        <v>0</v>
      </c>
      <c r="D25" s="489">
        <v>3.6830000000000002E-2</v>
      </c>
      <c r="E25" s="489"/>
      <c r="F25" s="489">
        <v>4.7109999999999999E-2</v>
      </c>
      <c r="G25" s="489">
        <v>0</v>
      </c>
      <c r="H25" s="489">
        <v>4.7109999999999999E-2</v>
      </c>
      <c r="I25" s="490" t="s">
        <v>457</v>
      </c>
      <c r="J25" s="491" t="s">
        <v>1</v>
      </c>
    </row>
    <row r="26" spans="1:10" ht="14.4" customHeight="1" x14ac:dyDescent="0.3">
      <c r="A26" s="487" t="s">
        <v>462</v>
      </c>
      <c r="B26" s="488" t="s">
        <v>464</v>
      </c>
      <c r="C26" s="489">
        <v>19.178560000000004</v>
      </c>
      <c r="D26" s="489">
        <v>8.8247300000000006</v>
      </c>
      <c r="E26" s="489"/>
      <c r="F26" s="489">
        <v>7.5156000000000001</v>
      </c>
      <c r="G26" s="489">
        <v>25</v>
      </c>
      <c r="H26" s="489">
        <v>-17.484400000000001</v>
      </c>
      <c r="I26" s="490">
        <v>0.300624</v>
      </c>
      <c r="J26" s="491" t="s">
        <v>465</v>
      </c>
    </row>
    <row r="27" spans="1:10" ht="14.4" customHeight="1" x14ac:dyDescent="0.3">
      <c r="A27" s="487" t="s">
        <v>457</v>
      </c>
      <c r="B27" s="488" t="s">
        <v>457</v>
      </c>
      <c r="C27" s="489" t="s">
        <v>457</v>
      </c>
      <c r="D27" s="489" t="s">
        <v>457</v>
      </c>
      <c r="E27" s="489"/>
      <c r="F27" s="489" t="s">
        <v>457</v>
      </c>
      <c r="G27" s="489" t="s">
        <v>457</v>
      </c>
      <c r="H27" s="489" t="s">
        <v>457</v>
      </c>
      <c r="I27" s="490" t="s">
        <v>457</v>
      </c>
      <c r="J27" s="491" t="s">
        <v>466</v>
      </c>
    </row>
    <row r="28" spans="1:10" ht="14.4" customHeight="1" x14ac:dyDescent="0.3">
      <c r="A28" s="487" t="s">
        <v>1921</v>
      </c>
      <c r="B28" s="488" t="s">
        <v>1922</v>
      </c>
      <c r="C28" s="489" t="s">
        <v>457</v>
      </c>
      <c r="D28" s="489" t="s">
        <v>457</v>
      </c>
      <c r="E28" s="489"/>
      <c r="F28" s="489" t="s">
        <v>457</v>
      </c>
      <c r="G28" s="489" t="s">
        <v>457</v>
      </c>
      <c r="H28" s="489" t="s">
        <v>457</v>
      </c>
      <c r="I28" s="490" t="s">
        <v>457</v>
      </c>
      <c r="J28" s="491" t="s">
        <v>0</v>
      </c>
    </row>
    <row r="29" spans="1:10" ht="14.4" customHeight="1" x14ac:dyDescent="0.3">
      <c r="A29" s="487" t="s">
        <v>1921</v>
      </c>
      <c r="B29" s="488" t="s">
        <v>1914</v>
      </c>
      <c r="C29" s="489">
        <v>4.6583999999999994</v>
      </c>
      <c r="D29" s="489">
        <v>0</v>
      </c>
      <c r="E29" s="489"/>
      <c r="F29" s="489">
        <v>0</v>
      </c>
      <c r="G29" s="489">
        <v>0</v>
      </c>
      <c r="H29" s="489">
        <v>0</v>
      </c>
      <c r="I29" s="490" t="s">
        <v>457</v>
      </c>
      <c r="J29" s="491" t="s">
        <v>1</v>
      </c>
    </row>
    <row r="30" spans="1:10" ht="14.4" customHeight="1" x14ac:dyDescent="0.3">
      <c r="A30" s="487" t="s">
        <v>1921</v>
      </c>
      <c r="B30" s="488" t="s">
        <v>1915</v>
      </c>
      <c r="C30" s="489">
        <v>0.49481999999999998</v>
      </c>
      <c r="D30" s="489">
        <v>0</v>
      </c>
      <c r="E30" s="489"/>
      <c r="F30" s="489">
        <v>0</v>
      </c>
      <c r="G30" s="489">
        <v>0</v>
      </c>
      <c r="H30" s="489">
        <v>0</v>
      </c>
      <c r="I30" s="490" t="s">
        <v>457</v>
      </c>
      <c r="J30" s="491" t="s">
        <v>1</v>
      </c>
    </row>
    <row r="31" spans="1:10" ht="14.4" customHeight="1" x14ac:dyDescent="0.3">
      <c r="A31" s="487" t="s">
        <v>1921</v>
      </c>
      <c r="B31" s="488" t="s">
        <v>1916</v>
      </c>
      <c r="C31" s="489">
        <v>7.7615800000000004</v>
      </c>
      <c r="D31" s="489">
        <v>0</v>
      </c>
      <c r="E31" s="489"/>
      <c r="F31" s="489">
        <v>0</v>
      </c>
      <c r="G31" s="489">
        <v>0</v>
      </c>
      <c r="H31" s="489">
        <v>0</v>
      </c>
      <c r="I31" s="490" t="s">
        <v>457</v>
      </c>
      <c r="J31" s="491" t="s">
        <v>1</v>
      </c>
    </row>
    <row r="32" spans="1:10" ht="14.4" customHeight="1" x14ac:dyDescent="0.3">
      <c r="A32" s="487" t="s">
        <v>1921</v>
      </c>
      <c r="B32" s="488" t="s">
        <v>1918</v>
      </c>
      <c r="C32" s="489">
        <v>5.4874799999999997</v>
      </c>
      <c r="D32" s="489">
        <v>0</v>
      </c>
      <c r="E32" s="489"/>
      <c r="F32" s="489">
        <v>0</v>
      </c>
      <c r="G32" s="489">
        <v>4</v>
      </c>
      <c r="H32" s="489">
        <v>-4</v>
      </c>
      <c r="I32" s="490">
        <v>0</v>
      </c>
      <c r="J32" s="491" t="s">
        <v>1</v>
      </c>
    </row>
    <row r="33" spans="1:10" ht="14.4" customHeight="1" x14ac:dyDescent="0.3">
      <c r="A33" s="487" t="s">
        <v>1921</v>
      </c>
      <c r="B33" s="488" t="s">
        <v>1919</v>
      </c>
      <c r="C33" s="489">
        <v>0.55200000000000005</v>
      </c>
      <c r="D33" s="489">
        <v>0</v>
      </c>
      <c r="E33" s="489"/>
      <c r="F33" s="489">
        <v>0</v>
      </c>
      <c r="G33" s="489">
        <v>0</v>
      </c>
      <c r="H33" s="489">
        <v>0</v>
      </c>
      <c r="I33" s="490" t="s">
        <v>457</v>
      </c>
      <c r="J33" s="491" t="s">
        <v>1</v>
      </c>
    </row>
    <row r="34" spans="1:10" ht="14.4" customHeight="1" x14ac:dyDescent="0.3">
      <c r="A34" s="487" t="s">
        <v>1921</v>
      </c>
      <c r="B34" s="488" t="s">
        <v>1923</v>
      </c>
      <c r="C34" s="489">
        <v>18.954279999999997</v>
      </c>
      <c r="D34" s="489">
        <v>0</v>
      </c>
      <c r="E34" s="489"/>
      <c r="F34" s="489">
        <v>0</v>
      </c>
      <c r="G34" s="489">
        <v>4</v>
      </c>
      <c r="H34" s="489">
        <v>-4</v>
      </c>
      <c r="I34" s="490">
        <v>0</v>
      </c>
      <c r="J34" s="491" t="s">
        <v>465</v>
      </c>
    </row>
    <row r="35" spans="1:10" ht="14.4" customHeight="1" x14ac:dyDescent="0.3">
      <c r="A35" s="487" t="s">
        <v>457</v>
      </c>
      <c r="B35" s="488" t="s">
        <v>457</v>
      </c>
      <c r="C35" s="489" t="s">
        <v>457</v>
      </c>
      <c r="D35" s="489" t="s">
        <v>457</v>
      </c>
      <c r="E35" s="489"/>
      <c r="F35" s="489" t="s">
        <v>457</v>
      </c>
      <c r="G35" s="489" t="s">
        <v>457</v>
      </c>
      <c r="H35" s="489" t="s">
        <v>457</v>
      </c>
      <c r="I35" s="490" t="s">
        <v>457</v>
      </c>
      <c r="J35" s="491" t="s">
        <v>466</v>
      </c>
    </row>
    <row r="36" spans="1:10" ht="14.4" customHeight="1" x14ac:dyDescent="0.3">
      <c r="A36" s="487" t="s">
        <v>467</v>
      </c>
      <c r="B36" s="488" t="s">
        <v>468</v>
      </c>
      <c r="C36" s="489" t="s">
        <v>457</v>
      </c>
      <c r="D36" s="489" t="s">
        <v>457</v>
      </c>
      <c r="E36" s="489"/>
      <c r="F36" s="489" t="s">
        <v>457</v>
      </c>
      <c r="G36" s="489" t="s">
        <v>457</v>
      </c>
      <c r="H36" s="489" t="s">
        <v>457</v>
      </c>
      <c r="I36" s="490" t="s">
        <v>457</v>
      </c>
      <c r="J36" s="491" t="s">
        <v>0</v>
      </c>
    </row>
    <row r="37" spans="1:10" ht="14.4" customHeight="1" x14ac:dyDescent="0.3">
      <c r="A37" s="487" t="s">
        <v>467</v>
      </c>
      <c r="B37" s="488" t="s">
        <v>1915</v>
      </c>
      <c r="C37" s="489">
        <v>0</v>
      </c>
      <c r="D37" s="489">
        <v>0</v>
      </c>
      <c r="E37" s="489"/>
      <c r="F37" s="489">
        <v>0</v>
      </c>
      <c r="G37" s="489">
        <v>0</v>
      </c>
      <c r="H37" s="489">
        <v>0</v>
      </c>
      <c r="I37" s="490" t="s">
        <v>457</v>
      </c>
      <c r="J37" s="491" t="s">
        <v>1</v>
      </c>
    </row>
    <row r="38" spans="1:10" ht="14.4" customHeight="1" x14ac:dyDescent="0.3">
      <c r="A38" s="487" t="s">
        <v>467</v>
      </c>
      <c r="B38" s="488" t="s">
        <v>1916</v>
      </c>
      <c r="C38" s="489">
        <v>0</v>
      </c>
      <c r="D38" s="489">
        <v>0.43837999999999999</v>
      </c>
      <c r="E38" s="489"/>
      <c r="F38" s="489">
        <v>0.10890000000000001</v>
      </c>
      <c r="G38" s="489">
        <v>3</v>
      </c>
      <c r="H38" s="489">
        <v>-2.8910999999999998</v>
      </c>
      <c r="I38" s="490">
        <v>3.6300000000000006E-2</v>
      </c>
      <c r="J38" s="491" t="s">
        <v>1</v>
      </c>
    </row>
    <row r="39" spans="1:10" ht="14.4" customHeight="1" x14ac:dyDescent="0.3">
      <c r="A39" s="487" t="s">
        <v>467</v>
      </c>
      <c r="B39" s="488" t="s">
        <v>1918</v>
      </c>
      <c r="C39" s="489">
        <v>0</v>
      </c>
      <c r="D39" s="489">
        <v>0</v>
      </c>
      <c r="E39" s="489"/>
      <c r="F39" s="489">
        <v>0</v>
      </c>
      <c r="G39" s="489">
        <v>1</v>
      </c>
      <c r="H39" s="489">
        <v>-1</v>
      </c>
      <c r="I39" s="490">
        <v>0</v>
      </c>
      <c r="J39" s="491" t="s">
        <v>1</v>
      </c>
    </row>
    <row r="40" spans="1:10" ht="14.4" customHeight="1" x14ac:dyDescent="0.3">
      <c r="A40" s="487" t="s">
        <v>467</v>
      </c>
      <c r="B40" s="488" t="s">
        <v>1919</v>
      </c>
      <c r="C40" s="489">
        <v>0</v>
      </c>
      <c r="D40" s="489">
        <v>0</v>
      </c>
      <c r="E40" s="489"/>
      <c r="F40" s="489">
        <v>0</v>
      </c>
      <c r="G40" s="489">
        <v>0</v>
      </c>
      <c r="H40" s="489">
        <v>0</v>
      </c>
      <c r="I40" s="490" t="s">
        <v>457</v>
      </c>
      <c r="J40" s="491" t="s">
        <v>1</v>
      </c>
    </row>
    <row r="41" spans="1:10" ht="14.4" customHeight="1" x14ac:dyDescent="0.3">
      <c r="A41" s="487" t="s">
        <v>467</v>
      </c>
      <c r="B41" s="488" t="s">
        <v>469</v>
      </c>
      <c r="C41" s="489">
        <v>0</v>
      </c>
      <c r="D41" s="489">
        <v>0.43837999999999999</v>
      </c>
      <c r="E41" s="489"/>
      <c r="F41" s="489">
        <v>0.10890000000000001</v>
      </c>
      <c r="G41" s="489">
        <v>4</v>
      </c>
      <c r="H41" s="489">
        <v>-3.8910999999999998</v>
      </c>
      <c r="I41" s="490">
        <v>2.7225000000000003E-2</v>
      </c>
      <c r="J41" s="491" t="s">
        <v>465</v>
      </c>
    </row>
    <row r="42" spans="1:10" ht="14.4" customHeight="1" x14ac:dyDescent="0.3">
      <c r="A42" s="487" t="s">
        <v>457</v>
      </c>
      <c r="B42" s="488" t="s">
        <v>457</v>
      </c>
      <c r="C42" s="489" t="s">
        <v>457</v>
      </c>
      <c r="D42" s="489" t="s">
        <v>457</v>
      </c>
      <c r="E42" s="489"/>
      <c r="F42" s="489" t="s">
        <v>457</v>
      </c>
      <c r="G42" s="489" t="s">
        <v>457</v>
      </c>
      <c r="H42" s="489" t="s">
        <v>457</v>
      </c>
      <c r="I42" s="490" t="s">
        <v>457</v>
      </c>
      <c r="J42" s="491" t="s">
        <v>466</v>
      </c>
    </row>
    <row r="43" spans="1:10" ht="14.4" customHeight="1" x14ac:dyDescent="0.3">
      <c r="A43" s="487" t="s">
        <v>455</v>
      </c>
      <c r="B43" s="488" t="s">
        <v>460</v>
      </c>
      <c r="C43" s="489">
        <v>38.132840000000002</v>
      </c>
      <c r="D43" s="489">
        <v>9.2631100000000011</v>
      </c>
      <c r="E43" s="489"/>
      <c r="F43" s="489">
        <v>7.6245000000000003</v>
      </c>
      <c r="G43" s="489">
        <v>33</v>
      </c>
      <c r="H43" s="489">
        <v>-25.375499999999999</v>
      </c>
      <c r="I43" s="490">
        <v>0.23104545454545455</v>
      </c>
      <c r="J43" s="491" t="s">
        <v>461</v>
      </c>
    </row>
  </sheetData>
  <mergeCells count="3">
    <mergeCell ref="A1:I1"/>
    <mergeCell ref="F3:I3"/>
    <mergeCell ref="C4:D4"/>
  </mergeCells>
  <conditionalFormatting sqref="F15 F44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43">
    <cfRule type="expression" dxfId="11" priority="6">
      <formula>$H16&gt;0</formula>
    </cfRule>
  </conditionalFormatting>
  <conditionalFormatting sqref="A16:A43">
    <cfRule type="expression" dxfId="10" priority="5">
      <formula>AND($J16&lt;&gt;"mezeraKL",$J16&lt;&gt;"")</formula>
    </cfRule>
  </conditionalFormatting>
  <conditionalFormatting sqref="I16:I43">
    <cfRule type="expression" dxfId="9" priority="7">
      <formula>$I16&gt;1</formula>
    </cfRule>
  </conditionalFormatting>
  <conditionalFormatting sqref="B16:B43">
    <cfRule type="expression" dxfId="8" priority="4">
      <formula>OR($J16="NS",$J16="SumaNS",$J16="Účet")</formula>
    </cfRule>
  </conditionalFormatting>
  <conditionalFormatting sqref="A16:D43 F16:I43">
    <cfRule type="expression" dxfId="7" priority="8">
      <formula>AND($J16&lt;&gt;"",$J16&lt;&gt;"mezeraKL")</formula>
    </cfRule>
  </conditionalFormatting>
  <conditionalFormatting sqref="B16:D43 F16:I43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43 F16:I43">
    <cfRule type="expression" dxfId="5" priority="2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2012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265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2.3359375194299457</v>
      </c>
      <c r="J3" s="98">
        <f>SUBTOTAL(9,J5:J1048576)</f>
        <v>3264</v>
      </c>
      <c r="K3" s="99">
        <f>SUBTOTAL(9,K5:K1048576)</f>
        <v>7624.500063419342</v>
      </c>
    </row>
    <row r="4" spans="1:11" s="208" customFormat="1" ht="14.4" customHeight="1" thickBot="1" x14ac:dyDescent="0.35">
      <c r="A4" s="596" t="s">
        <v>4</v>
      </c>
      <c r="B4" s="597" t="s">
        <v>5</v>
      </c>
      <c r="C4" s="597" t="s">
        <v>0</v>
      </c>
      <c r="D4" s="597" t="s">
        <v>6</v>
      </c>
      <c r="E4" s="597" t="s">
        <v>7</v>
      </c>
      <c r="F4" s="597" t="s">
        <v>1</v>
      </c>
      <c r="G4" s="597" t="s">
        <v>70</v>
      </c>
      <c r="H4" s="495" t="s">
        <v>11</v>
      </c>
      <c r="I4" s="496" t="s">
        <v>141</v>
      </c>
      <c r="J4" s="496" t="s">
        <v>13</v>
      </c>
      <c r="K4" s="497" t="s">
        <v>155</v>
      </c>
    </row>
    <row r="5" spans="1:11" ht="14.4" customHeight="1" x14ac:dyDescent="0.3">
      <c r="A5" s="564" t="s">
        <v>455</v>
      </c>
      <c r="B5" s="565" t="s">
        <v>456</v>
      </c>
      <c r="C5" s="568" t="s">
        <v>462</v>
      </c>
      <c r="D5" s="598" t="s">
        <v>463</v>
      </c>
      <c r="E5" s="568" t="s">
        <v>1924</v>
      </c>
      <c r="F5" s="598" t="s">
        <v>1925</v>
      </c>
      <c r="G5" s="568" t="s">
        <v>1926</v>
      </c>
      <c r="H5" s="568" t="s">
        <v>1927</v>
      </c>
      <c r="I5" s="116">
        <v>125.83999633789063</v>
      </c>
      <c r="J5" s="116">
        <v>9</v>
      </c>
      <c r="K5" s="581">
        <v>1132.56005859375</v>
      </c>
    </row>
    <row r="6" spans="1:11" ht="14.4" customHeight="1" x14ac:dyDescent="0.3">
      <c r="A6" s="505" t="s">
        <v>455</v>
      </c>
      <c r="B6" s="506" t="s">
        <v>456</v>
      </c>
      <c r="C6" s="507" t="s">
        <v>462</v>
      </c>
      <c r="D6" s="508" t="s">
        <v>463</v>
      </c>
      <c r="E6" s="507" t="s">
        <v>1928</v>
      </c>
      <c r="F6" s="508" t="s">
        <v>1929</v>
      </c>
      <c r="G6" s="507" t="s">
        <v>1930</v>
      </c>
      <c r="H6" s="507" t="s">
        <v>1931</v>
      </c>
      <c r="I6" s="510">
        <v>13.010000228881836</v>
      </c>
      <c r="J6" s="510">
        <v>3</v>
      </c>
      <c r="K6" s="511">
        <v>39.029998779296875</v>
      </c>
    </row>
    <row r="7" spans="1:11" ht="14.4" customHeight="1" x14ac:dyDescent="0.3">
      <c r="A7" s="505" t="s">
        <v>455</v>
      </c>
      <c r="B7" s="506" t="s">
        <v>456</v>
      </c>
      <c r="C7" s="507" t="s">
        <v>462</v>
      </c>
      <c r="D7" s="508" t="s">
        <v>463</v>
      </c>
      <c r="E7" s="507" t="s">
        <v>1928</v>
      </c>
      <c r="F7" s="508" t="s">
        <v>1929</v>
      </c>
      <c r="G7" s="507" t="s">
        <v>1932</v>
      </c>
      <c r="H7" s="507" t="s">
        <v>1933</v>
      </c>
      <c r="I7" s="510">
        <v>8.3900003433227539</v>
      </c>
      <c r="J7" s="510">
        <v>10</v>
      </c>
      <c r="K7" s="511">
        <v>83.900001525878906</v>
      </c>
    </row>
    <row r="8" spans="1:11" ht="14.4" customHeight="1" x14ac:dyDescent="0.3">
      <c r="A8" s="505" t="s">
        <v>455</v>
      </c>
      <c r="B8" s="506" t="s">
        <v>456</v>
      </c>
      <c r="C8" s="507" t="s">
        <v>462</v>
      </c>
      <c r="D8" s="508" t="s">
        <v>463</v>
      </c>
      <c r="E8" s="507" t="s">
        <v>1928</v>
      </c>
      <c r="F8" s="508" t="s">
        <v>1929</v>
      </c>
      <c r="G8" s="507" t="s">
        <v>1934</v>
      </c>
      <c r="H8" s="507" t="s">
        <v>1935</v>
      </c>
      <c r="I8" s="510">
        <v>8.1599998474121094</v>
      </c>
      <c r="J8" s="510">
        <v>3</v>
      </c>
      <c r="K8" s="511">
        <v>24.489999771118164</v>
      </c>
    </row>
    <row r="9" spans="1:11" ht="14.4" customHeight="1" x14ac:dyDescent="0.3">
      <c r="A9" s="505" t="s">
        <v>455</v>
      </c>
      <c r="B9" s="506" t="s">
        <v>456</v>
      </c>
      <c r="C9" s="507" t="s">
        <v>462</v>
      </c>
      <c r="D9" s="508" t="s">
        <v>463</v>
      </c>
      <c r="E9" s="507" t="s">
        <v>1928</v>
      </c>
      <c r="F9" s="508" t="s">
        <v>1929</v>
      </c>
      <c r="G9" s="507" t="s">
        <v>1936</v>
      </c>
      <c r="H9" s="507" t="s">
        <v>1937</v>
      </c>
      <c r="I9" s="510">
        <v>2.7400000095367432</v>
      </c>
      <c r="J9" s="510">
        <v>6</v>
      </c>
      <c r="K9" s="511">
        <v>16.440000534057617</v>
      </c>
    </row>
    <row r="10" spans="1:11" ht="14.4" customHeight="1" x14ac:dyDescent="0.3">
      <c r="A10" s="505" t="s">
        <v>455</v>
      </c>
      <c r="B10" s="506" t="s">
        <v>456</v>
      </c>
      <c r="C10" s="507" t="s">
        <v>462</v>
      </c>
      <c r="D10" s="508" t="s">
        <v>463</v>
      </c>
      <c r="E10" s="507" t="s">
        <v>1928</v>
      </c>
      <c r="F10" s="508" t="s">
        <v>1929</v>
      </c>
      <c r="G10" s="507" t="s">
        <v>1938</v>
      </c>
      <c r="H10" s="507" t="s">
        <v>1939</v>
      </c>
      <c r="I10" s="510">
        <v>29.329999923706055</v>
      </c>
      <c r="J10" s="510">
        <v>3</v>
      </c>
      <c r="K10" s="511">
        <v>87.989999771118164</v>
      </c>
    </row>
    <row r="11" spans="1:11" ht="14.4" customHeight="1" x14ac:dyDescent="0.3">
      <c r="A11" s="505" t="s">
        <v>455</v>
      </c>
      <c r="B11" s="506" t="s">
        <v>456</v>
      </c>
      <c r="C11" s="507" t="s">
        <v>462</v>
      </c>
      <c r="D11" s="508" t="s">
        <v>463</v>
      </c>
      <c r="E11" s="507" t="s">
        <v>1928</v>
      </c>
      <c r="F11" s="508" t="s">
        <v>1929</v>
      </c>
      <c r="G11" s="507" t="s">
        <v>1940</v>
      </c>
      <c r="H11" s="507" t="s">
        <v>1941</v>
      </c>
      <c r="I11" s="510">
        <v>29.739999771118164</v>
      </c>
      <c r="J11" s="510">
        <v>2</v>
      </c>
      <c r="K11" s="511">
        <v>59.479999542236328</v>
      </c>
    </row>
    <row r="12" spans="1:11" ht="14.4" customHeight="1" x14ac:dyDescent="0.3">
      <c r="A12" s="505" t="s">
        <v>455</v>
      </c>
      <c r="B12" s="506" t="s">
        <v>456</v>
      </c>
      <c r="C12" s="507" t="s">
        <v>462</v>
      </c>
      <c r="D12" s="508" t="s">
        <v>463</v>
      </c>
      <c r="E12" s="507" t="s">
        <v>1942</v>
      </c>
      <c r="F12" s="508" t="s">
        <v>1943</v>
      </c>
      <c r="G12" s="507" t="s">
        <v>1944</v>
      </c>
      <c r="H12" s="507" t="s">
        <v>1945</v>
      </c>
      <c r="I12" s="510">
        <v>1.333333303531011E-2</v>
      </c>
      <c r="J12" s="510">
        <v>900</v>
      </c>
      <c r="K12" s="511">
        <v>12</v>
      </c>
    </row>
    <row r="13" spans="1:11" ht="14.4" customHeight="1" x14ac:dyDescent="0.3">
      <c r="A13" s="505" t="s">
        <v>455</v>
      </c>
      <c r="B13" s="506" t="s">
        <v>456</v>
      </c>
      <c r="C13" s="507" t="s">
        <v>462</v>
      </c>
      <c r="D13" s="508" t="s">
        <v>463</v>
      </c>
      <c r="E13" s="507" t="s">
        <v>1942</v>
      </c>
      <c r="F13" s="508" t="s">
        <v>1943</v>
      </c>
      <c r="G13" s="507" t="s">
        <v>1946</v>
      </c>
      <c r="H13" s="507" t="s">
        <v>1947</v>
      </c>
      <c r="I13" s="510">
        <v>1.7000000476837158</v>
      </c>
      <c r="J13" s="510">
        <v>50</v>
      </c>
      <c r="K13" s="511">
        <v>85</v>
      </c>
    </row>
    <row r="14" spans="1:11" ht="14.4" customHeight="1" x14ac:dyDescent="0.3">
      <c r="A14" s="505" t="s">
        <v>455</v>
      </c>
      <c r="B14" s="506" t="s">
        <v>456</v>
      </c>
      <c r="C14" s="507" t="s">
        <v>462</v>
      </c>
      <c r="D14" s="508" t="s">
        <v>463</v>
      </c>
      <c r="E14" s="507" t="s">
        <v>1942</v>
      </c>
      <c r="F14" s="508" t="s">
        <v>1943</v>
      </c>
      <c r="G14" s="507" t="s">
        <v>1948</v>
      </c>
      <c r="H14" s="507" t="s">
        <v>1949</v>
      </c>
      <c r="I14" s="510">
        <v>3.3900001049041748</v>
      </c>
      <c r="J14" s="510">
        <v>20</v>
      </c>
      <c r="K14" s="511">
        <v>67.800003051757813</v>
      </c>
    </row>
    <row r="15" spans="1:11" ht="14.4" customHeight="1" x14ac:dyDescent="0.3">
      <c r="A15" s="505" t="s">
        <v>455</v>
      </c>
      <c r="B15" s="506" t="s">
        <v>456</v>
      </c>
      <c r="C15" s="507" t="s">
        <v>462</v>
      </c>
      <c r="D15" s="508" t="s">
        <v>463</v>
      </c>
      <c r="E15" s="507" t="s">
        <v>1942</v>
      </c>
      <c r="F15" s="508" t="s">
        <v>1943</v>
      </c>
      <c r="G15" s="507" t="s">
        <v>1950</v>
      </c>
      <c r="H15" s="507" t="s">
        <v>1951</v>
      </c>
      <c r="I15" s="510">
        <v>17.909999847412109</v>
      </c>
      <c r="J15" s="510">
        <v>1</v>
      </c>
      <c r="K15" s="511">
        <v>17.909999847412109</v>
      </c>
    </row>
    <row r="16" spans="1:11" ht="14.4" customHeight="1" x14ac:dyDescent="0.3">
      <c r="A16" s="505" t="s">
        <v>455</v>
      </c>
      <c r="B16" s="506" t="s">
        <v>456</v>
      </c>
      <c r="C16" s="507" t="s">
        <v>462</v>
      </c>
      <c r="D16" s="508" t="s">
        <v>463</v>
      </c>
      <c r="E16" s="507" t="s">
        <v>1942</v>
      </c>
      <c r="F16" s="508" t="s">
        <v>1943</v>
      </c>
      <c r="G16" s="507" t="s">
        <v>1952</v>
      </c>
      <c r="H16" s="507" t="s">
        <v>1953</v>
      </c>
      <c r="I16" s="510">
        <v>17.979999542236328</v>
      </c>
      <c r="J16" s="510">
        <v>10</v>
      </c>
      <c r="K16" s="511">
        <v>179.80000305175781</v>
      </c>
    </row>
    <row r="17" spans="1:11" ht="14.4" customHeight="1" x14ac:dyDescent="0.3">
      <c r="A17" s="505" t="s">
        <v>455</v>
      </c>
      <c r="B17" s="506" t="s">
        <v>456</v>
      </c>
      <c r="C17" s="507" t="s">
        <v>462</v>
      </c>
      <c r="D17" s="508" t="s">
        <v>463</v>
      </c>
      <c r="E17" s="507" t="s">
        <v>1942</v>
      </c>
      <c r="F17" s="508" t="s">
        <v>1943</v>
      </c>
      <c r="G17" s="507" t="s">
        <v>1954</v>
      </c>
      <c r="H17" s="507" t="s">
        <v>1955</v>
      </c>
      <c r="I17" s="510">
        <v>17.979999542236328</v>
      </c>
      <c r="J17" s="510">
        <v>4</v>
      </c>
      <c r="K17" s="511">
        <v>71.919998168945313</v>
      </c>
    </row>
    <row r="18" spans="1:11" ht="14.4" customHeight="1" x14ac:dyDescent="0.3">
      <c r="A18" s="505" t="s">
        <v>455</v>
      </c>
      <c r="B18" s="506" t="s">
        <v>456</v>
      </c>
      <c r="C18" s="507" t="s">
        <v>462</v>
      </c>
      <c r="D18" s="508" t="s">
        <v>463</v>
      </c>
      <c r="E18" s="507" t="s">
        <v>1942</v>
      </c>
      <c r="F18" s="508" t="s">
        <v>1943</v>
      </c>
      <c r="G18" s="507" t="s">
        <v>1956</v>
      </c>
      <c r="H18" s="507" t="s">
        <v>1957</v>
      </c>
      <c r="I18" s="510">
        <v>1.809999942779541</v>
      </c>
      <c r="J18" s="510">
        <v>10</v>
      </c>
      <c r="K18" s="511">
        <v>18.100000381469727</v>
      </c>
    </row>
    <row r="19" spans="1:11" ht="14.4" customHeight="1" x14ac:dyDescent="0.3">
      <c r="A19" s="505" t="s">
        <v>455</v>
      </c>
      <c r="B19" s="506" t="s">
        <v>456</v>
      </c>
      <c r="C19" s="507" t="s">
        <v>462</v>
      </c>
      <c r="D19" s="508" t="s">
        <v>463</v>
      </c>
      <c r="E19" s="507" t="s">
        <v>1942</v>
      </c>
      <c r="F19" s="508" t="s">
        <v>1943</v>
      </c>
      <c r="G19" s="507" t="s">
        <v>1958</v>
      </c>
      <c r="H19" s="507" t="s">
        <v>1959</v>
      </c>
      <c r="I19" s="510">
        <v>11.739999771118164</v>
      </c>
      <c r="J19" s="510">
        <v>2</v>
      </c>
      <c r="K19" s="511">
        <v>23.479999542236328</v>
      </c>
    </row>
    <row r="20" spans="1:11" ht="14.4" customHeight="1" x14ac:dyDescent="0.3">
      <c r="A20" s="505" t="s">
        <v>455</v>
      </c>
      <c r="B20" s="506" t="s">
        <v>456</v>
      </c>
      <c r="C20" s="507" t="s">
        <v>462</v>
      </c>
      <c r="D20" s="508" t="s">
        <v>463</v>
      </c>
      <c r="E20" s="507" t="s">
        <v>1942</v>
      </c>
      <c r="F20" s="508" t="s">
        <v>1943</v>
      </c>
      <c r="G20" s="507" t="s">
        <v>1960</v>
      </c>
      <c r="H20" s="507" t="s">
        <v>1961</v>
      </c>
      <c r="I20" s="510">
        <v>25.530000686645508</v>
      </c>
      <c r="J20" s="510">
        <v>1</v>
      </c>
      <c r="K20" s="511">
        <v>25.530000686645508</v>
      </c>
    </row>
    <row r="21" spans="1:11" ht="14.4" customHeight="1" x14ac:dyDescent="0.3">
      <c r="A21" s="505" t="s">
        <v>455</v>
      </c>
      <c r="B21" s="506" t="s">
        <v>456</v>
      </c>
      <c r="C21" s="507" t="s">
        <v>462</v>
      </c>
      <c r="D21" s="508" t="s">
        <v>463</v>
      </c>
      <c r="E21" s="507" t="s">
        <v>1942</v>
      </c>
      <c r="F21" s="508" t="s">
        <v>1943</v>
      </c>
      <c r="G21" s="507" t="s">
        <v>1962</v>
      </c>
      <c r="H21" s="507" t="s">
        <v>1963</v>
      </c>
      <c r="I21" s="510">
        <v>47.419998168945313</v>
      </c>
      <c r="J21" s="510">
        <v>5</v>
      </c>
      <c r="K21" s="511">
        <v>237.11000061035156</v>
      </c>
    </row>
    <row r="22" spans="1:11" ht="14.4" customHeight="1" x14ac:dyDescent="0.3">
      <c r="A22" s="505" t="s">
        <v>455</v>
      </c>
      <c r="B22" s="506" t="s">
        <v>456</v>
      </c>
      <c r="C22" s="507" t="s">
        <v>462</v>
      </c>
      <c r="D22" s="508" t="s">
        <v>463</v>
      </c>
      <c r="E22" s="507" t="s">
        <v>1942</v>
      </c>
      <c r="F22" s="508" t="s">
        <v>1943</v>
      </c>
      <c r="G22" s="507" t="s">
        <v>1964</v>
      </c>
      <c r="H22" s="507" t="s">
        <v>1965</v>
      </c>
      <c r="I22" s="510">
        <v>2.2833333015441895</v>
      </c>
      <c r="J22" s="510">
        <v>450</v>
      </c>
      <c r="K22" s="511">
        <v>1029</v>
      </c>
    </row>
    <row r="23" spans="1:11" ht="14.4" customHeight="1" x14ac:dyDescent="0.3">
      <c r="A23" s="505" t="s">
        <v>455</v>
      </c>
      <c r="B23" s="506" t="s">
        <v>456</v>
      </c>
      <c r="C23" s="507" t="s">
        <v>462</v>
      </c>
      <c r="D23" s="508" t="s">
        <v>463</v>
      </c>
      <c r="E23" s="507" t="s">
        <v>1942</v>
      </c>
      <c r="F23" s="508" t="s">
        <v>1943</v>
      </c>
      <c r="G23" s="507" t="s">
        <v>1966</v>
      </c>
      <c r="H23" s="507" t="s">
        <v>1967</v>
      </c>
      <c r="I23" s="510">
        <v>1.6699999570846558</v>
      </c>
      <c r="J23" s="510">
        <v>20</v>
      </c>
      <c r="K23" s="511">
        <v>33.400001525878906</v>
      </c>
    </row>
    <row r="24" spans="1:11" ht="14.4" customHeight="1" x14ac:dyDescent="0.3">
      <c r="A24" s="505" t="s">
        <v>455</v>
      </c>
      <c r="B24" s="506" t="s">
        <v>456</v>
      </c>
      <c r="C24" s="507" t="s">
        <v>462</v>
      </c>
      <c r="D24" s="508" t="s">
        <v>463</v>
      </c>
      <c r="E24" s="507" t="s">
        <v>1942</v>
      </c>
      <c r="F24" s="508" t="s">
        <v>1943</v>
      </c>
      <c r="G24" s="507" t="s">
        <v>1968</v>
      </c>
      <c r="H24" s="507" t="s">
        <v>1969</v>
      </c>
      <c r="I24" s="510">
        <v>2.369999885559082</v>
      </c>
      <c r="J24" s="510">
        <v>200</v>
      </c>
      <c r="K24" s="511">
        <v>474</v>
      </c>
    </row>
    <row r="25" spans="1:11" ht="14.4" customHeight="1" x14ac:dyDescent="0.3">
      <c r="A25" s="505" t="s">
        <v>455</v>
      </c>
      <c r="B25" s="506" t="s">
        <v>456</v>
      </c>
      <c r="C25" s="507" t="s">
        <v>462</v>
      </c>
      <c r="D25" s="508" t="s">
        <v>463</v>
      </c>
      <c r="E25" s="507" t="s">
        <v>1942</v>
      </c>
      <c r="F25" s="508" t="s">
        <v>1943</v>
      </c>
      <c r="G25" s="507" t="s">
        <v>1970</v>
      </c>
      <c r="H25" s="507" t="s">
        <v>1971</v>
      </c>
      <c r="I25" s="510">
        <v>1.9900000095367432</v>
      </c>
      <c r="J25" s="510">
        <v>450</v>
      </c>
      <c r="K25" s="511">
        <v>895.5</v>
      </c>
    </row>
    <row r="26" spans="1:11" ht="14.4" customHeight="1" x14ac:dyDescent="0.3">
      <c r="A26" s="505" t="s">
        <v>455</v>
      </c>
      <c r="B26" s="506" t="s">
        <v>456</v>
      </c>
      <c r="C26" s="507" t="s">
        <v>462</v>
      </c>
      <c r="D26" s="508" t="s">
        <v>463</v>
      </c>
      <c r="E26" s="507" t="s">
        <v>1942</v>
      </c>
      <c r="F26" s="508" t="s">
        <v>1943</v>
      </c>
      <c r="G26" s="507" t="s">
        <v>1972</v>
      </c>
      <c r="H26" s="507" t="s">
        <v>1973</v>
      </c>
      <c r="I26" s="510">
        <v>2.0399999618530273</v>
      </c>
      <c r="J26" s="510">
        <v>10</v>
      </c>
      <c r="K26" s="511">
        <v>20.399999618530273</v>
      </c>
    </row>
    <row r="27" spans="1:11" ht="14.4" customHeight="1" x14ac:dyDescent="0.3">
      <c r="A27" s="505" t="s">
        <v>455</v>
      </c>
      <c r="B27" s="506" t="s">
        <v>456</v>
      </c>
      <c r="C27" s="507" t="s">
        <v>462</v>
      </c>
      <c r="D27" s="508" t="s">
        <v>463</v>
      </c>
      <c r="E27" s="507" t="s">
        <v>1942</v>
      </c>
      <c r="F27" s="508" t="s">
        <v>1943</v>
      </c>
      <c r="G27" s="507" t="s">
        <v>1974</v>
      </c>
      <c r="H27" s="507" t="s">
        <v>1975</v>
      </c>
      <c r="I27" s="510">
        <v>2.0299999713897705</v>
      </c>
      <c r="J27" s="510">
        <v>10</v>
      </c>
      <c r="K27" s="511">
        <v>20.299999237060547</v>
      </c>
    </row>
    <row r="28" spans="1:11" ht="14.4" customHeight="1" x14ac:dyDescent="0.3">
      <c r="A28" s="505" t="s">
        <v>455</v>
      </c>
      <c r="B28" s="506" t="s">
        <v>456</v>
      </c>
      <c r="C28" s="507" t="s">
        <v>462</v>
      </c>
      <c r="D28" s="508" t="s">
        <v>463</v>
      </c>
      <c r="E28" s="507" t="s">
        <v>1942</v>
      </c>
      <c r="F28" s="508" t="s">
        <v>1943</v>
      </c>
      <c r="G28" s="507" t="s">
        <v>1976</v>
      </c>
      <c r="H28" s="507" t="s">
        <v>1977</v>
      </c>
      <c r="I28" s="510">
        <v>1.8999999761581421</v>
      </c>
      <c r="J28" s="510">
        <v>10</v>
      </c>
      <c r="K28" s="511">
        <v>19</v>
      </c>
    </row>
    <row r="29" spans="1:11" ht="14.4" customHeight="1" x14ac:dyDescent="0.3">
      <c r="A29" s="505" t="s">
        <v>455</v>
      </c>
      <c r="B29" s="506" t="s">
        <v>456</v>
      </c>
      <c r="C29" s="507" t="s">
        <v>462</v>
      </c>
      <c r="D29" s="508" t="s">
        <v>463</v>
      </c>
      <c r="E29" s="507" t="s">
        <v>1942</v>
      </c>
      <c r="F29" s="508" t="s">
        <v>1943</v>
      </c>
      <c r="G29" s="507" t="s">
        <v>1978</v>
      </c>
      <c r="H29" s="507" t="s">
        <v>1979</v>
      </c>
      <c r="I29" s="510">
        <v>3.0699999332427979</v>
      </c>
      <c r="J29" s="510">
        <v>150</v>
      </c>
      <c r="K29" s="511">
        <v>460.5</v>
      </c>
    </row>
    <row r="30" spans="1:11" ht="14.4" customHeight="1" x14ac:dyDescent="0.3">
      <c r="A30" s="505" t="s">
        <v>455</v>
      </c>
      <c r="B30" s="506" t="s">
        <v>456</v>
      </c>
      <c r="C30" s="507" t="s">
        <v>462</v>
      </c>
      <c r="D30" s="508" t="s">
        <v>463</v>
      </c>
      <c r="E30" s="507" t="s">
        <v>1942</v>
      </c>
      <c r="F30" s="508" t="s">
        <v>1943</v>
      </c>
      <c r="G30" s="507" t="s">
        <v>1980</v>
      </c>
      <c r="H30" s="507" t="s">
        <v>1981</v>
      </c>
      <c r="I30" s="510">
        <v>3.0949999094009399</v>
      </c>
      <c r="J30" s="510">
        <v>500</v>
      </c>
      <c r="K30" s="511">
        <v>1548</v>
      </c>
    </row>
    <row r="31" spans="1:11" ht="14.4" customHeight="1" x14ac:dyDescent="0.3">
      <c r="A31" s="505" t="s">
        <v>455</v>
      </c>
      <c r="B31" s="506" t="s">
        <v>456</v>
      </c>
      <c r="C31" s="507" t="s">
        <v>462</v>
      </c>
      <c r="D31" s="508" t="s">
        <v>463</v>
      </c>
      <c r="E31" s="507" t="s">
        <v>1942</v>
      </c>
      <c r="F31" s="508" t="s">
        <v>1943</v>
      </c>
      <c r="G31" s="507" t="s">
        <v>1982</v>
      </c>
      <c r="H31" s="507" t="s">
        <v>1983</v>
      </c>
      <c r="I31" s="510">
        <v>4.429999828338623</v>
      </c>
      <c r="J31" s="510">
        <v>50</v>
      </c>
      <c r="K31" s="511">
        <v>221.5</v>
      </c>
    </row>
    <row r="32" spans="1:11" ht="14.4" customHeight="1" x14ac:dyDescent="0.3">
      <c r="A32" s="505" t="s">
        <v>455</v>
      </c>
      <c r="B32" s="506" t="s">
        <v>456</v>
      </c>
      <c r="C32" s="507" t="s">
        <v>462</v>
      </c>
      <c r="D32" s="508" t="s">
        <v>463</v>
      </c>
      <c r="E32" s="507" t="s">
        <v>1942</v>
      </c>
      <c r="F32" s="508" t="s">
        <v>1943</v>
      </c>
      <c r="G32" s="507" t="s">
        <v>1984</v>
      </c>
      <c r="H32" s="507" t="s">
        <v>1985</v>
      </c>
      <c r="I32" s="510">
        <v>2.1600000858306885</v>
      </c>
      <c r="J32" s="510">
        <v>50</v>
      </c>
      <c r="K32" s="511">
        <v>108</v>
      </c>
    </row>
    <row r="33" spans="1:11" ht="14.4" customHeight="1" x14ac:dyDescent="0.3">
      <c r="A33" s="505" t="s">
        <v>455</v>
      </c>
      <c r="B33" s="506" t="s">
        <v>456</v>
      </c>
      <c r="C33" s="507" t="s">
        <v>462</v>
      </c>
      <c r="D33" s="508" t="s">
        <v>463</v>
      </c>
      <c r="E33" s="507" t="s">
        <v>1942</v>
      </c>
      <c r="F33" s="508" t="s">
        <v>1943</v>
      </c>
      <c r="G33" s="507" t="s">
        <v>1986</v>
      </c>
      <c r="H33" s="507" t="s">
        <v>1987</v>
      </c>
      <c r="I33" s="510">
        <v>2.5299999713897705</v>
      </c>
      <c r="J33" s="510">
        <v>5</v>
      </c>
      <c r="K33" s="511">
        <v>12.649999618530273</v>
      </c>
    </row>
    <row r="34" spans="1:11" ht="14.4" customHeight="1" x14ac:dyDescent="0.3">
      <c r="A34" s="505" t="s">
        <v>455</v>
      </c>
      <c r="B34" s="506" t="s">
        <v>456</v>
      </c>
      <c r="C34" s="507" t="s">
        <v>462</v>
      </c>
      <c r="D34" s="508" t="s">
        <v>463</v>
      </c>
      <c r="E34" s="507" t="s">
        <v>1988</v>
      </c>
      <c r="F34" s="508" t="s">
        <v>1989</v>
      </c>
      <c r="G34" s="507" t="s">
        <v>1990</v>
      </c>
      <c r="H34" s="507" t="s">
        <v>1991</v>
      </c>
      <c r="I34" s="510">
        <v>10.159999847412109</v>
      </c>
      <c r="J34" s="510">
        <v>10</v>
      </c>
      <c r="K34" s="511">
        <v>101.59999847412109</v>
      </c>
    </row>
    <row r="35" spans="1:11" ht="14.4" customHeight="1" x14ac:dyDescent="0.3">
      <c r="A35" s="505" t="s">
        <v>455</v>
      </c>
      <c r="B35" s="506" t="s">
        <v>456</v>
      </c>
      <c r="C35" s="507" t="s">
        <v>462</v>
      </c>
      <c r="D35" s="508" t="s">
        <v>463</v>
      </c>
      <c r="E35" s="507" t="s">
        <v>1992</v>
      </c>
      <c r="F35" s="508" t="s">
        <v>1993</v>
      </c>
      <c r="G35" s="507" t="s">
        <v>1994</v>
      </c>
      <c r="H35" s="507" t="s">
        <v>1995</v>
      </c>
      <c r="I35" s="510">
        <v>1.809999942779541</v>
      </c>
      <c r="J35" s="510">
        <v>100</v>
      </c>
      <c r="K35" s="511">
        <v>181</v>
      </c>
    </row>
    <row r="36" spans="1:11" ht="14.4" customHeight="1" x14ac:dyDescent="0.3">
      <c r="A36" s="505" t="s">
        <v>455</v>
      </c>
      <c r="B36" s="506" t="s">
        <v>456</v>
      </c>
      <c r="C36" s="507" t="s">
        <v>462</v>
      </c>
      <c r="D36" s="508" t="s">
        <v>463</v>
      </c>
      <c r="E36" s="507" t="s">
        <v>1996</v>
      </c>
      <c r="F36" s="508" t="s">
        <v>1997</v>
      </c>
      <c r="G36" s="507" t="s">
        <v>1998</v>
      </c>
      <c r="H36" s="507" t="s">
        <v>1999</v>
      </c>
      <c r="I36" s="510">
        <v>7.0199999809265137</v>
      </c>
      <c r="J36" s="510">
        <v>1</v>
      </c>
      <c r="K36" s="511">
        <v>7.0199999809265137</v>
      </c>
    </row>
    <row r="37" spans="1:11" ht="14.4" customHeight="1" x14ac:dyDescent="0.3">
      <c r="A37" s="505" t="s">
        <v>455</v>
      </c>
      <c r="B37" s="506" t="s">
        <v>456</v>
      </c>
      <c r="C37" s="507" t="s">
        <v>462</v>
      </c>
      <c r="D37" s="508" t="s">
        <v>463</v>
      </c>
      <c r="E37" s="507" t="s">
        <v>1996</v>
      </c>
      <c r="F37" s="508" t="s">
        <v>1997</v>
      </c>
      <c r="G37" s="507" t="s">
        <v>2000</v>
      </c>
      <c r="H37" s="507" t="s">
        <v>2001</v>
      </c>
      <c r="I37" s="510">
        <v>7.0199999809265137</v>
      </c>
      <c r="J37" s="510">
        <v>1</v>
      </c>
      <c r="K37" s="511">
        <v>7.0199999809265137</v>
      </c>
    </row>
    <row r="38" spans="1:11" ht="14.4" customHeight="1" x14ac:dyDescent="0.3">
      <c r="A38" s="505" t="s">
        <v>455</v>
      </c>
      <c r="B38" s="506" t="s">
        <v>456</v>
      </c>
      <c r="C38" s="507" t="s">
        <v>462</v>
      </c>
      <c r="D38" s="508" t="s">
        <v>463</v>
      </c>
      <c r="E38" s="507" t="s">
        <v>1996</v>
      </c>
      <c r="F38" s="508" t="s">
        <v>1997</v>
      </c>
      <c r="G38" s="507" t="s">
        <v>2002</v>
      </c>
      <c r="H38" s="507" t="s">
        <v>2003</v>
      </c>
      <c r="I38" s="510">
        <v>7.0199999809265137</v>
      </c>
      <c r="J38" s="510">
        <v>3</v>
      </c>
      <c r="K38" s="511">
        <v>21.059999942779541</v>
      </c>
    </row>
    <row r="39" spans="1:11" ht="14.4" customHeight="1" x14ac:dyDescent="0.3">
      <c r="A39" s="505" t="s">
        <v>455</v>
      </c>
      <c r="B39" s="506" t="s">
        <v>456</v>
      </c>
      <c r="C39" s="507" t="s">
        <v>462</v>
      </c>
      <c r="D39" s="508" t="s">
        <v>463</v>
      </c>
      <c r="E39" s="507" t="s">
        <v>1996</v>
      </c>
      <c r="F39" s="508" t="s">
        <v>1997</v>
      </c>
      <c r="G39" s="507" t="s">
        <v>2004</v>
      </c>
      <c r="H39" s="507" t="s">
        <v>2005</v>
      </c>
      <c r="I39" s="510">
        <v>0.62999999523162842</v>
      </c>
      <c r="J39" s="510">
        <v>200</v>
      </c>
      <c r="K39" s="511">
        <v>126</v>
      </c>
    </row>
    <row r="40" spans="1:11" ht="14.4" customHeight="1" x14ac:dyDescent="0.3">
      <c r="A40" s="505" t="s">
        <v>455</v>
      </c>
      <c r="B40" s="506" t="s">
        <v>456</v>
      </c>
      <c r="C40" s="507" t="s">
        <v>462</v>
      </c>
      <c r="D40" s="508" t="s">
        <v>463</v>
      </c>
      <c r="E40" s="507" t="s">
        <v>2006</v>
      </c>
      <c r="F40" s="508" t="s">
        <v>2007</v>
      </c>
      <c r="G40" s="507" t="s">
        <v>2008</v>
      </c>
      <c r="H40" s="507" t="s">
        <v>2009</v>
      </c>
      <c r="I40" s="510">
        <v>15.75</v>
      </c>
      <c r="J40" s="510">
        <v>3</v>
      </c>
      <c r="K40" s="511">
        <v>47.109999656677246</v>
      </c>
    </row>
    <row r="41" spans="1:11" ht="14.4" customHeight="1" thickBot="1" x14ac:dyDescent="0.35">
      <c r="A41" s="512" t="s">
        <v>455</v>
      </c>
      <c r="B41" s="513" t="s">
        <v>456</v>
      </c>
      <c r="C41" s="514" t="s">
        <v>467</v>
      </c>
      <c r="D41" s="515" t="s">
        <v>468</v>
      </c>
      <c r="E41" s="514" t="s">
        <v>1942</v>
      </c>
      <c r="F41" s="515" t="s">
        <v>1943</v>
      </c>
      <c r="G41" s="514" t="s">
        <v>2010</v>
      </c>
      <c r="H41" s="514" t="s">
        <v>2011</v>
      </c>
      <c r="I41" s="517">
        <v>54.450000762939453</v>
      </c>
      <c r="J41" s="517">
        <v>2</v>
      </c>
      <c r="K41" s="518">
        <v>108.90000152587891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265</v>
      </c>
      <c r="B2" s="233"/>
    </row>
    <row r="3" spans="1:19" x14ac:dyDescent="0.3">
      <c r="A3" s="427" t="s">
        <v>186</v>
      </c>
      <c r="B3" s="428"/>
      <c r="C3" s="429" t="s">
        <v>175</v>
      </c>
      <c r="D3" s="430"/>
      <c r="E3" s="430"/>
      <c r="F3" s="431"/>
      <c r="G3" s="432" t="s">
        <v>176</v>
      </c>
      <c r="H3" s="433"/>
      <c r="I3" s="433"/>
      <c r="J3" s="434"/>
      <c r="K3" s="435" t="s">
        <v>185</v>
      </c>
      <c r="L3" s="436"/>
      <c r="M3" s="436"/>
      <c r="N3" s="436"/>
      <c r="O3" s="437"/>
      <c r="P3" s="433" t="s">
        <v>240</v>
      </c>
      <c r="Q3" s="433"/>
      <c r="R3" s="433"/>
      <c r="S3" s="434"/>
    </row>
    <row r="4" spans="1:19" ht="15" thickBot="1" x14ac:dyDescent="0.35">
      <c r="A4" s="407">
        <v>2019</v>
      </c>
      <c r="B4" s="408"/>
      <c r="C4" s="409" t="s">
        <v>239</v>
      </c>
      <c r="D4" s="411" t="s">
        <v>106</v>
      </c>
      <c r="E4" s="411" t="s">
        <v>74</v>
      </c>
      <c r="F4" s="413" t="s">
        <v>67</v>
      </c>
      <c r="G4" s="401" t="s">
        <v>177</v>
      </c>
      <c r="H4" s="403" t="s">
        <v>181</v>
      </c>
      <c r="I4" s="403" t="s">
        <v>238</v>
      </c>
      <c r="J4" s="405" t="s">
        <v>178</v>
      </c>
      <c r="K4" s="424" t="s">
        <v>237</v>
      </c>
      <c r="L4" s="425"/>
      <c r="M4" s="425"/>
      <c r="N4" s="426"/>
      <c r="O4" s="413" t="s">
        <v>236</v>
      </c>
      <c r="P4" s="416" t="s">
        <v>235</v>
      </c>
      <c r="Q4" s="416" t="s">
        <v>188</v>
      </c>
      <c r="R4" s="418" t="s">
        <v>74</v>
      </c>
      <c r="S4" s="420" t="s">
        <v>187</v>
      </c>
    </row>
    <row r="5" spans="1:19" s="311" customFormat="1" ht="19.2" customHeight="1" x14ac:dyDescent="0.3">
      <c r="A5" s="422" t="s">
        <v>234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179</v>
      </c>
      <c r="L5" s="313" t="s">
        <v>180</v>
      </c>
      <c r="M5" s="313" t="s">
        <v>233</v>
      </c>
      <c r="N5" s="312" t="s">
        <v>3</v>
      </c>
      <c r="O5" s="414"/>
      <c r="P5" s="417"/>
      <c r="Q5" s="417"/>
      <c r="R5" s="419"/>
      <c r="S5" s="421"/>
    </row>
    <row r="6" spans="1:19" ht="15" thickBot="1" x14ac:dyDescent="0.35">
      <c r="A6" s="399" t="s">
        <v>174</v>
      </c>
      <c r="B6" s="400"/>
      <c r="C6" s="310">
        <f ca="1">SUM(Tabulka[01 uv_sk])/2</f>
        <v>10.9</v>
      </c>
      <c r="D6" s="308"/>
      <c r="E6" s="308"/>
      <c r="F6" s="307"/>
      <c r="G6" s="309">
        <f ca="1">SUM(Tabulka[05 h_vram])/2</f>
        <v>6776.4</v>
      </c>
      <c r="H6" s="308">
        <f ca="1">SUM(Tabulka[06 h_naduv])/2</f>
        <v>0</v>
      </c>
      <c r="I6" s="308">
        <f ca="1">SUM(Tabulka[07 h_nadzk])/2</f>
        <v>0</v>
      </c>
      <c r="J6" s="307">
        <f ca="1">SUM(Tabulka[08 h_oon])/2</f>
        <v>482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38224</v>
      </c>
      <c r="N6" s="308">
        <f ca="1">SUM(Tabulka[12 m_oc])/2</f>
        <v>38224</v>
      </c>
      <c r="O6" s="307">
        <f ca="1">SUM(Tabulka[13 m_sk])/2</f>
        <v>2082827</v>
      </c>
      <c r="P6" s="306">
        <f ca="1">SUM(Tabulka[14_vzsk])/2</f>
        <v>3400</v>
      </c>
      <c r="Q6" s="306">
        <f ca="1">SUM(Tabulka[15_vzpl])/2</f>
        <v>5080.1564027370478</v>
      </c>
      <c r="R6" s="305">
        <f ca="1">IF(Q6=0,0,P6/Q6)</f>
        <v>0.66927073311525886</v>
      </c>
      <c r="S6" s="304">
        <f ca="1">Q6-P6</f>
        <v>1680.1564027370478</v>
      </c>
    </row>
    <row r="7" spans="1:19" hidden="1" x14ac:dyDescent="0.3">
      <c r="A7" s="303" t="s">
        <v>232</v>
      </c>
      <c r="B7" s="302" t="s">
        <v>231</v>
      </c>
      <c r="C7" s="301" t="s">
        <v>230</v>
      </c>
      <c r="D7" s="300" t="s">
        <v>229</v>
      </c>
      <c r="E7" s="299" t="s">
        <v>228</v>
      </c>
      <c r="F7" s="298" t="s">
        <v>227</v>
      </c>
      <c r="G7" s="297" t="s">
        <v>226</v>
      </c>
      <c r="H7" s="295" t="s">
        <v>225</v>
      </c>
      <c r="I7" s="295" t="s">
        <v>224</v>
      </c>
      <c r="J7" s="294" t="s">
        <v>223</v>
      </c>
      <c r="K7" s="296" t="s">
        <v>222</v>
      </c>
      <c r="L7" s="295" t="s">
        <v>221</v>
      </c>
      <c r="M7" s="295" t="s">
        <v>220</v>
      </c>
      <c r="N7" s="294" t="s">
        <v>219</v>
      </c>
      <c r="O7" s="293" t="s">
        <v>218</v>
      </c>
      <c r="P7" s="292" t="s">
        <v>217</v>
      </c>
      <c r="Q7" s="291" t="s">
        <v>216</v>
      </c>
      <c r="R7" s="290" t="s">
        <v>215</v>
      </c>
      <c r="S7" s="289" t="s">
        <v>214</v>
      </c>
    </row>
    <row r="8" spans="1:19" x14ac:dyDescent="0.3">
      <c r="A8" s="286" t="s">
        <v>213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2.9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1830.3999999999999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482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986354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3413.4897360703812</v>
      </c>
      <c r="R8" s="288">
        <f ca="1">IF(Tabulka[[#This Row],[15_vzpl]]=0,"",Tabulka[[#This Row],[14_vzsk]]/Tabulka[[#This Row],[15_vzpl]])</f>
        <v>0.46872852233676976</v>
      </c>
      <c r="S8" s="287">
        <f ca="1">IF(Tabulka[[#This Row],[15_vzpl]]-Tabulka[[#This Row],[14_vzsk]]=0,"",Tabulka[[#This Row],[15_vzpl]]-Tabulka[[#This Row],[14_vzsk]])</f>
        <v>1813.4897360703812</v>
      </c>
    </row>
    <row r="9" spans="1:19" x14ac:dyDescent="0.3">
      <c r="A9" s="286">
        <v>99</v>
      </c>
      <c r="B9" s="285" t="s">
        <v>2020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111063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3413.4897360703812</v>
      </c>
      <c r="R9" s="288">
        <f ca="1">IF(Tabulka[[#This Row],[15_vzpl]]=0,"",Tabulka[[#This Row],[14_vzsk]]/Tabulka[[#This Row],[15_vzpl]])</f>
        <v>0.46872852233676976</v>
      </c>
      <c r="S9" s="287">
        <f ca="1">IF(Tabulka[[#This Row],[15_vzpl]]-Tabulka[[#This Row],[14_vzsk]]=0,"",Tabulka[[#This Row],[15_vzpl]]-Tabulka[[#This Row],[14_vzsk]])</f>
        <v>1813.4897360703812</v>
      </c>
    </row>
    <row r="10" spans="1:19" x14ac:dyDescent="0.3">
      <c r="A10" s="286">
        <v>101</v>
      </c>
      <c r="B10" s="285" t="s">
        <v>2021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2.8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1762.3999999999999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875291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2013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4606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34024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34024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1034811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1666.6666666666667</v>
      </c>
      <c r="R11" s="288">
        <f ca="1">IF(Tabulka[[#This Row],[15_vzpl]]=0,"",Tabulka[[#This Row],[14_vzsk]]/Tabulka[[#This Row],[15_vzpl]])</f>
        <v>1.0799999999999998</v>
      </c>
      <c r="S11" s="287">
        <f ca="1">IF(Tabulka[[#This Row],[15_vzpl]]-Tabulka[[#This Row],[14_vzsk]]=0,"",Tabulka[[#This Row],[15_vzpl]]-Tabulka[[#This Row],[14_vzsk]])</f>
        <v>-133.33333333333326</v>
      </c>
    </row>
    <row r="12" spans="1:19" x14ac:dyDescent="0.3">
      <c r="A12" s="286">
        <v>303</v>
      </c>
      <c r="B12" s="285" t="s">
        <v>2022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1361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28612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28612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308898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1666.6666666666667</v>
      </c>
      <c r="R12" s="288">
        <f ca="1">IF(Tabulka[[#This Row],[15_vzpl]]=0,"",Tabulka[[#This Row],[14_vzsk]]/Tabulka[[#This Row],[15_vzpl]])</f>
        <v>1.0799999999999998</v>
      </c>
      <c r="S12" s="287">
        <f ca="1">IF(Tabulka[[#This Row],[15_vzpl]]-Tabulka[[#This Row],[14_vzsk]]=0,"",Tabulka[[#This Row],[15_vzpl]]-Tabulka[[#This Row],[14_vzsk]])</f>
        <v>-133.33333333333326</v>
      </c>
    </row>
    <row r="13" spans="1:19" x14ac:dyDescent="0.3">
      <c r="A13" s="286">
        <v>304</v>
      </c>
      <c r="B13" s="285" t="s">
        <v>2023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145777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3">
      <c r="A14" s="286">
        <v>305</v>
      </c>
      <c r="B14" s="285" t="s">
        <v>2024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633.5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194725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>
        <v>424</v>
      </c>
      <c r="B15" s="285" t="s">
        <v>2025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664.5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2212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2212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101695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524</v>
      </c>
      <c r="B16" s="285" t="s">
        <v>2026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1271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283716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 t="s">
        <v>2014</v>
      </c>
      <c r="B17" s="285"/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4200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4200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61662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30</v>
      </c>
      <c r="B18" s="285" t="s">
        <v>2027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4200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4200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61662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t="s">
        <v>242</v>
      </c>
    </row>
    <row r="20" spans="1:19" x14ac:dyDescent="0.3">
      <c r="A20" s="113" t="s">
        <v>156</v>
      </c>
    </row>
    <row r="21" spans="1:19" x14ac:dyDescent="0.3">
      <c r="A21" s="114" t="s">
        <v>212</v>
      </c>
    </row>
    <row r="22" spans="1:19" x14ac:dyDescent="0.3">
      <c r="A22" s="278" t="s">
        <v>211</v>
      </c>
    </row>
    <row r="23" spans="1:19" x14ac:dyDescent="0.3">
      <c r="A23" s="235" t="s">
        <v>184</v>
      </c>
    </row>
    <row r="24" spans="1:19" x14ac:dyDescent="0.3">
      <c r="A24" s="237" t="s">
        <v>189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8">
    <cfRule type="cellIs" dxfId="4" priority="3" operator="lessThan">
      <formula>0</formula>
    </cfRule>
  </conditionalFormatting>
  <conditionalFormatting sqref="R6:R18">
    <cfRule type="cellIs" dxfId="3" priority="4" operator="greaterThan">
      <formula>1</formula>
    </cfRule>
  </conditionalFormatting>
  <conditionalFormatting sqref="A8:S18">
    <cfRule type="expression" dxfId="2" priority="2">
      <formula>$B8=""</formula>
    </cfRule>
  </conditionalFormatting>
  <conditionalFormatting sqref="P8:S1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5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2019</v>
      </c>
    </row>
    <row r="2" spans="1:19" x14ac:dyDescent="0.3">
      <c r="A2" s="232" t="s">
        <v>265</v>
      </c>
    </row>
    <row r="3" spans="1:19" x14ac:dyDescent="0.3">
      <c r="A3" s="324" t="s">
        <v>161</v>
      </c>
      <c r="B3" s="323">
        <v>2019</v>
      </c>
      <c r="C3" t="s">
        <v>241</v>
      </c>
      <c r="D3" t="s">
        <v>232</v>
      </c>
      <c r="E3" t="s">
        <v>230</v>
      </c>
      <c r="F3" t="s">
        <v>229</v>
      </c>
      <c r="G3" t="s">
        <v>228</v>
      </c>
      <c r="H3" t="s">
        <v>227</v>
      </c>
      <c r="I3" t="s">
        <v>226</v>
      </c>
      <c r="J3" t="s">
        <v>225</v>
      </c>
      <c r="K3" t="s">
        <v>224</v>
      </c>
      <c r="L3" t="s">
        <v>223</v>
      </c>
      <c r="M3" t="s">
        <v>222</v>
      </c>
      <c r="N3" t="s">
        <v>221</v>
      </c>
      <c r="O3" t="s">
        <v>220</v>
      </c>
      <c r="P3" t="s">
        <v>219</v>
      </c>
      <c r="Q3" t="s">
        <v>218</v>
      </c>
      <c r="R3" t="s">
        <v>217</v>
      </c>
      <c r="S3" t="s">
        <v>216</v>
      </c>
    </row>
    <row r="4" spans="1:19" x14ac:dyDescent="0.3">
      <c r="A4" s="322" t="s">
        <v>162</v>
      </c>
      <c r="B4" s="321">
        <v>1</v>
      </c>
      <c r="C4" s="316">
        <v>1</v>
      </c>
      <c r="D4" s="316" t="s">
        <v>213</v>
      </c>
      <c r="E4" s="315">
        <v>2.9</v>
      </c>
      <c r="F4" s="315"/>
      <c r="G4" s="315"/>
      <c r="H4" s="315"/>
      <c r="I4" s="315">
        <v>503.2</v>
      </c>
      <c r="J4" s="315"/>
      <c r="K4" s="315"/>
      <c r="L4" s="315">
        <v>139</v>
      </c>
      <c r="M4" s="315"/>
      <c r="N4" s="315"/>
      <c r="O4" s="315"/>
      <c r="P4" s="315"/>
      <c r="Q4" s="315">
        <v>249272</v>
      </c>
      <c r="R4" s="315"/>
      <c r="S4" s="315">
        <v>853.37243401759531</v>
      </c>
    </row>
    <row r="5" spans="1:19" x14ac:dyDescent="0.3">
      <c r="A5" s="320" t="s">
        <v>163</v>
      </c>
      <c r="B5" s="319">
        <v>2</v>
      </c>
      <c r="C5">
        <v>1</v>
      </c>
      <c r="D5">
        <v>99</v>
      </c>
      <c r="E5">
        <v>0.1</v>
      </c>
      <c r="I5">
        <v>20</v>
      </c>
      <c r="L5">
        <v>87</v>
      </c>
      <c r="Q5">
        <v>29060</v>
      </c>
      <c r="S5">
        <v>853.37243401759531</v>
      </c>
    </row>
    <row r="6" spans="1:19" x14ac:dyDescent="0.3">
      <c r="A6" s="322" t="s">
        <v>164</v>
      </c>
      <c r="B6" s="321">
        <v>3</v>
      </c>
      <c r="C6">
        <v>1</v>
      </c>
      <c r="D6">
        <v>101</v>
      </c>
      <c r="E6">
        <v>2.8</v>
      </c>
      <c r="I6">
        <v>483.2</v>
      </c>
      <c r="L6">
        <v>52</v>
      </c>
      <c r="Q6">
        <v>220212</v>
      </c>
    </row>
    <row r="7" spans="1:19" x14ac:dyDescent="0.3">
      <c r="A7" s="320" t="s">
        <v>165</v>
      </c>
      <c r="B7" s="319">
        <v>4</v>
      </c>
      <c r="C7">
        <v>1</v>
      </c>
      <c r="D7" t="s">
        <v>2013</v>
      </c>
      <c r="E7">
        <v>7.5</v>
      </c>
      <c r="I7">
        <v>1284</v>
      </c>
      <c r="Q7">
        <v>260645</v>
      </c>
      <c r="S7">
        <v>416.66666666666669</v>
      </c>
    </row>
    <row r="8" spans="1:19" x14ac:dyDescent="0.3">
      <c r="A8" s="322" t="s">
        <v>166</v>
      </c>
      <c r="B8" s="321">
        <v>5</v>
      </c>
      <c r="C8">
        <v>1</v>
      </c>
      <c r="D8">
        <v>303</v>
      </c>
      <c r="E8">
        <v>2.5</v>
      </c>
      <c r="I8">
        <v>395</v>
      </c>
      <c r="Q8">
        <v>80117</v>
      </c>
      <c r="S8">
        <v>416.66666666666669</v>
      </c>
    </row>
    <row r="9" spans="1:19" x14ac:dyDescent="0.3">
      <c r="A9" s="320" t="s">
        <v>167</v>
      </c>
      <c r="B9" s="319">
        <v>6</v>
      </c>
      <c r="C9">
        <v>1</v>
      </c>
      <c r="D9">
        <v>304</v>
      </c>
      <c r="E9">
        <v>1</v>
      </c>
      <c r="I9">
        <v>180</v>
      </c>
      <c r="Q9">
        <v>36110</v>
      </c>
    </row>
    <row r="10" spans="1:19" x14ac:dyDescent="0.3">
      <c r="A10" s="322" t="s">
        <v>168</v>
      </c>
      <c r="B10" s="321">
        <v>7</v>
      </c>
      <c r="C10">
        <v>1</v>
      </c>
      <c r="D10">
        <v>305</v>
      </c>
      <c r="E10">
        <v>1</v>
      </c>
      <c r="I10">
        <v>173</v>
      </c>
      <c r="Q10">
        <v>48413</v>
      </c>
    </row>
    <row r="11" spans="1:19" x14ac:dyDescent="0.3">
      <c r="A11" s="320" t="s">
        <v>169</v>
      </c>
      <c r="B11" s="319">
        <v>8</v>
      </c>
      <c r="C11">
        <v>1</v>
      </c>
      <c r="D11">
        <v>424</v>
      </c>
      <c r="E11">
        <v>1</v>
      </c>
      <c r="I11">
        <v>184</v>
      </c>
      <c r="Q11">
        <v>24860</v>
      </c>
    </row>
    <row r="12" spans="1:19" x14ac:dyDescent="0.3">
      <c r="A12" s="322" t="s">
        <v>170</v>
      </c>
      <c r="B12" s="321">
        <v>9</v>
      </c>
      <c r="C12">
        <v>1</v>
      </c>
      <c r="D12">
        <v>524</v>
      </c>
      <c r="E12">
        <v>2</v>
      </c>
      <c r="I12">
        <v>352</v>
      </c>
      <c r="Q12">
        <v>71145</v>
      </c>
    </row>
    <row r="13" spans="1:19" x14ac:dyDescent="0.3">
      <c r="A13" s="320" t="s">
        <v>171</v>
      </c>
      <c r="B13" s="319">
        <v>10</v>
      </c>
      <c r="C13">
        <v>1</v>
      </c>
      <c r="D13" t="s">
        <v>2014</v>
      </c>
      <c r="E13">
        <v>0.5</v>
      </c>
      <c r="I13">
        <v>88</v>
      </c>
      <c r="Q13">
        <v>14397</v>
      </c>
    </row>
    <row r="14" spans="1:19" x14ac:dyDescent="0.3">
      <c r="A14" s="322" t="s">
        <v>172</v>
      </c>
      <c r="B14" s="321">
        <v>11</v>
      </c>
      <c r="C14">
        <v>1</v>
      </c>
      <c r="D14">
        <v>30</v>
      </c>
      <c r="E14">
        <v>0.5</v>
      </c>
      <c r="I14">
        <v>88</v>
      </c>
      <c r="Q14">
        <v>14397</v>
      </c>
    </row>
    <row r="15" spans="1:19" x14ac:dyDescent="0.3">
      <c r="A15" s="320" t="s">
        <v>173</v>
      </c>
      <c r="B15" s="319">
        <v>12</v>
      </c>
      <c r="C15" t="s">
        <v>2015</v>
      </c>
      <c r="E15">
        <v>10.9</v>
      </c>
      <c r="I15">
        <v>1875.2</v>
      </c>
      <c r="L15">
        <v>139</v>
      </c>
      <c r="Q15">
        <v>524314</v>
      </c>
      <c r="S15">
        <v>1270.0391006842619</v>
      </c>
    </row>
    <row r="16" spans="1:19" x14ac:dyDescent="0.3">
      <c r="A16" s="318" t="s">
        <v>161</v>
      </c>
      <c r="B16" s="317">
        <v>2019</v>
      </c>
      <c r="C16">
        <v>2</v>
      </c>
      <c r="D16" t="s">
        <v>213</v>
      </c>
      <c r="E16">
        <v>2.9</v>
      </c>
      <c r="I16">
        <v>433.6</v>
      </c>
      <c r="L16">
        <v>116</v>
      </c>
      <c r="Q16">
        <v>245713</v>
      </c>
      <c r="S16">
        <v>853.37243401759531</v>
      </c>
    </row>
    <row r="17" spans="3:19" x14ac:dyDescent="0.3">
      <c r="C17">
        <v>2</v>
      </c>
      <c r="D17">
        <v>99</v>
      </c>
      <c r="E17">
        <v>0.1</v>
      </c>
      <c r="I17">
        <v>16</v>
      </c>
      <c r="L17">
        <v>68</v>
      </c>
      <c r="Q17">
        <v>28160</v>
      </c>
      <c r="S17">
        <v>853.37243401759531</v>
      </c>
    </row>
    <row r="18" spans="3:19" x14ac:dyDescent="0.3">
      <c r="C18">
        <v>2</v>
      </c>
      <c r="D18">
        <v>101</v>
      </c>
      <c r="E18">
        <v>2.8</v>
      </c>
      <c r="I18">
        <v>417.6</v>
      </c>
      <c r="L18">
        <v>48</v>
      </c>
      <c r="Q18">
        <v>217553</v>
      </c>
    </row>
    <row r="19" spans="3:19" x14ac:dyDescent="0.3">
      <c r="C19">
        <v>2</v>
      </c>
      <c r="D19" t="s">
        <v>2013</v>
      </c>
      <c r="E19">
        <v>7.5</v>
      </c>
      <c r="I19">
        <v>1129.5</v>
      </c>
      <c r="Q19">
        <v>259122</v>
      </c>
      <c r="S19">
        <v>416.66666666666669</v>
      </c>
    </row>
    <row r="20" spans="3:19" x14ac:dyDescent="0.3">
      <c r="C20">
        <v>2</v>
      </c>
      <c r="D20">
        <v>303</v>
      </c>
      <c r="E20">
        <v>2.5</v>
      </c>
      <c r="I20">
        <v>338</v>
      </c>
      <c r="Q20">
        <v>79234</v>
      </c>
      <c r="S20">
        <v>416.66666666666669</v>
      </c>
    </row>
    <row r="21" spans="3:19" x14ac:dyDescent="0.3">
      <c r="C21">
        <v>2</v>
      </c>
      <c r="D21">
        <v>304</v>
      </c>
      <c r="E21">
        <v>1</v>
      </c>
      <c r="I21">
        <v>160</v>
      </c>
      <c r="Q21">
        <v>36040</v>
      </c>
    </row>
    <row r="22" spans="3:19" x14ac:dyDescent="0.3">
      <c r="C22">
        <v>2</v>
      </c>
      <c r="D22">
        <v>305</v>
      </c>
      <c r="E22">
        <v>1</v>
      </c>
      <c r="I22">
        <v>156.5</v>
      </c>
      <c r="Q22">
        <v>47988</v>
      </c>
    </row>
    <row r="23" spans="3:19" x14ac:dyDescent="0.3">
      <c r="C23">
        <v>2</v>
      </c>
      <c r="D23">
        <v>424</v>
      </c>
      <c r="E23">
        <v>1</v>
      </c>
      <c r="I23">
        <v>155</v>
      </c>
      <c r="Q23">
        <v>24820</v>
      </c>
    </row>
    <row r="24" spans="3:19" x14ac:dyDescent="0.3">
      <c r="C24">
        <v>2</v>
      </c>
      <c r="D24">
        <v>524</v>
      </c>
      <c r="E24">
        <v>2</v>
      </c>
      <c r="I24">
        <v>320</v>
      </c>
      <c r="Q24">
        <v>71040</v>
      </c>
    </row>
    <row r="25" spans="3:19" x14ac:dyDescent="0.3">
      <c r="C25">
        <v>2</v>
      </c>
      <c r="D25" t="s">
        <v>2014</v>
      </c>
      <c r="E25">
        <v>0.5</v>
      </c>
      <c r="I25">
        <v>80</v>
      </c>
      <c r="Q25">
        <v>14355</v>
      </c>
    </row>
    <row r="26" spans="3:19" x14ac:dyDescent="0.3">
      <c r="C26">
        <v>2</v>
      </c>
      <c r="D26">
        <v>30</v>
      </c>
      <c r="E26">
        <v>0.5</v>
      </c>
      <c r="I26">
        <v>80</v>
      </c>
      <c r="Q26">
        <v>14355</v>
      </c>
    </row>
    <row r="27" spans="3:19" x14ac:dyDescent="0.3">
      <c r="C27" t="s">
        <v>2016</v>
      </c>
      <c r="E27">
        <v>10.9</v>
      </c>
      <c r="I27">
        <v>1643.1</v>
      </c>
      <c r="L27">
        <v>116</v>
      </c>
      <c r="Q27">
        <v>519190</v>
      </c>
      <c r="S27">
        <v>1270.0391006842619</v>
      </c>
    </row>
    <row r="28" spans="3:19" x14ac:dyDescent="0.3">
      <c r="C28">
        <v>3</v>
      </c>
      <c r="D28" t="s">
        <v>213</v>
      </c>
      <c r="E28">
        <v>2.9</v>
      </c>
      <c r="I28">
        <v>404.8</v>
      </c>
      <c r="L28">
        <v>117</v>
      </c>
      <c r="Q28">
        <v>246294</v>
      </c>
      <c r="S28">
        <v>853.37243401759531</v>
      </c>
    </row>
    <row r="29" spans="3:19" x14ac:dyDescent="0.3">
      <c r="C29">
        <v>3</v>
      </c>
      <c r="D29">
        <v>99</v>
      </c>
      <c r="E29">
        <v>0.1</v>
      </c>
      <c r="I29">
        <v>16</v>
      </c>
      <c r="L29">
        <v>73</v>
      </c>
      <c r="Q29">
        <v>27260</v>
      </c>
      <c r="S29">
        <v>853.37243401759531</v>
      </c>
    </row>
    <row r="30" spans="3:19" x14ac:dyDescent="0.3">
      <c r="C30">
        <v>3</v>
      </c>
      <c r="D30">
        <v>101</v>
      </c>
      <c r="E30">
        <v>2.8</v>
      </c>
      <c r="I30">
        <v>388.8</v>
      </c>
      <c r="L30">
        <v>44</v>
      </c>
      <c r="Q30">
        <v>219034</v>
      </c>
    </row>
    <row r="31" spans="3:19" x14ac:dyDescent="0.3">
      <c r="C31">
        <v>3</v>
      </c>
      <c r="D31" t="s">
        <v>2013</v>
      </c>
      <c r="E31">
        <v>7.5</v>
      </c>
      <c r="I31">
        <v>1016</v>
      </c>
      <c r="O31">
        <v>4612</v>
      </c>
      <c r="P31">
        <v>4612</v>
      </c>
      <c r="Q31">
        <v>256219</v>
      </c>
      <c r="R31">
        <v>1800</v>
      </c>
      <c r="S31">
        <v>416.66666666666669</v>
      </c>
    </row>
    <row r="32" spans="3:19" x14ac:dyDescent="0.3">
      <c r="C32">
        <v>3</v>
      </c>
      <c r="D32">
        <v>303</v>
      </c>
      <c r="E32">
        <v>2.5</v>
      </c>
      <c r="I32">
        <v>300</v>
      </c>
      <c r="O32">
        <v>2000</v>
      </c>
      <c r="P32">
        <v>2000</v>
      </c>
      <c r="Q32">
        <v>74002</v>
      </c>
      <c r="R32">
        <v>1800</v>
      </c>
      <c r="S32">
        <v>416.66666666666669</v>
      </c>
    </row>
    <row r="33" spans="3:19" x14ac:dyDescent="0.3">
      <c r="C33">
        <v>3</v>
      </c>
      <c r="D33">
        <v>304</v>
      </c>
      <c r="E33">
        <v>1</v>
      </c>
      <c r="I33">
        <v>168</v>
      </c>
      <c r="O33">
        <v>600</v>
      </c>
      <c r="P33">
        <v>600</v>
      </c>
      <c r="Q33">
        <v>36640</v>
      </c>
    </row>
    <row r="34" spans="3:19" x14ac:dyDescent="0.3">
      <c r="C34">
        <v>3</v>
      </c>
      <c r="D34">
        <v>305</v>
      </c>
      <c r="E34">
        <v>1</v>
      </c>
      <c r="I34">
        <v>128</v>
      </c>
      <c r="O34">
        <v>1000</v>
      </c>
      <c r="P34">
        <v>1000</v>
      </c>
      <c r="Q34">
        <v>49534</v>
      </c>
    </row>
    <row r="35" spans="3:19" x14ac:dyDescent="0.3">
      <c r="C35">
        <v>3</v>
      </c>
      <c r="D35">
        <v>424</v>
      </c>
      <c r="E35">
        <v>1</v>
      </c>
      <c r="I35">
        <v>156</v>
      </c>
      <c r="O35">
        <v>1012</v>
      </c>
      <c r="P35">
        <v>1012</v>
      </c>
      <c r="Q35">
        <v>25865</v>
      </c>
    </row>
    <row r="36" spans="3:19" x14ac:dyDescent="0.3">
      <c r="C36">
        <v>3</v>
      </c>
      <c r="D36">
        <v>524</v>
      </c>
      <c r="E36">
        <v>2</v>
      </c>
      <c r="I36">
        <v>264</v>
      </c>
      <c r="Q36">
        <v>70178</v>
      </c>
    </row>
    <row r="37" spans="3:19" x14ac:dyDescent="0.3">
      <c r="C37">
        <v>3</v>
      </c>
      <c r="D37" t="s">
        <v>2014</v>
      </c>
      <c r="E37">
        <v>0.5</v>
      </c>
      <c r="I37">
        <v>84</v>
      </c>
      <c r="O37">
        <v>2000</v>
      </c>
      <c r="P37">
        <v>2000</v>
      </c>
      <c r="Q37">
        <v>16355</v>
      </c>
    </row>
    <row r="38" spans="3:19" x14ac:dyDescent="0.3">
      <c r="C38">
        <v>3</v>
      </c>
      <c r="D38">
        <v>30</v>
      </c>
      <c r="E38">
        <v>0.5</v>
      </c>
      <c r="I38">
        <v>84</v>
      </c>
      <c r="O38">
        <v>2000</v>
      </c>
      <c r="P38">
        <v>2000</v>
      </c>
      <c r="Q38">
        <v>16355</v>
      </c>
    </row>
    <row r="39" spans="3:19" x14ac:dyDescent="0.3">
      <c r="C39" t="s">
        <v>2017</v>
      </c>
      <c r="E39">
        <v>10.9</v>
      </c>
      <c r="I39">
        <v>1504.8</v>
      </c>
      <c r="L39">
        <v>117</v>
      </c>
      <c r="O39">
        <v>6612</v>
      </c>
      <c r="P39">
        <v>6612</v>
      </c>
      <c r="Q39">
        <v>518868</v>
      </c>
      <c r="R39">
        <v>1800</v>
      </c>
      <c r="S39">
        <v>1270.0391006842619</v>
      </c>
    </row>
    <row r="40" spans="3:19" x14ac:dyDescent="0.3">
      <c r="C40">
        <v>4</v>
      </c>
      <c r="D40" t="s">
        <v>213</v>
      </c>
      <c r="E40">
        <v>2.9</v>
      </c>
      <c r="I40">
        <v>488.8</v>
      </c>
      <c r="L40">
        <v>110</v>
      </c>
      <c r="Q40">
        <v>245075</v>
      </c>
      <c r="R40">
        <v>1600</v>
      </c>
      <c r="S40">
        <v>853.37243401759531</v>
      </c>
    </row>
    <row r="41" spans="3:19" x14ac:dyDescent="0.3">
      <c r="C41">
        <v>4</v>
      </c>
      <c r="D41">
        <v>99</v>
      </c>
      <c r="E41">
        <v>0.1</v>
      </c>
      <c r="I41">
        <v>16</v>
      </c>
      <c r="L41">
        <v>70</v>
      </c>
      <c r="Q41">
        <v>26583</v>
      </c>
      <c r="R41">
        <v>1600</v>
      </c>
      <c r="S41">
        <v>853.37243401759531</v>
      </c>
    </row>
    <row r="42" spans="3:19" x14ac:dyDescent="0.3">
      <c r="C42">
        <v>4</v>
      </c>
      <c r="D42">
        <v>101</v>
      </c>
      <c r="E42">
        <v>2.8</v>
      </c>
      <c r="I42">
        <v>472.8</v>
      </c>
      <c r="L42">
        <v>40</v>
      </c>
      <c r="Q42">
        <v>218492</v>
      </c>
    </row>
    <row r="43" spans="3:19" x14ac:dyDescent="0.3">
      <c r="C43">
        <v>4</v>
      </c>
      <c r="D43" t="s">
        <v>2013</v>
      </c>
      <c r="E43">
        <v>7.5</v>
      </c>
      <c r="I43">
        <v>1176.5</v>
      </c>
      <c r="O43">
        <v>29412</v>
      </c>
      <c r="P43">
        <v>29412</v>
      </c>
      <c r="Q43">
        <v>258825</v>
      </c>
      <c r="S43">
        <v>416.66666666666669</v>
      </c>
    </row>
    <row r="44" spans="3:19" x14ac:dyDescent="0.3">
      <c r="C44">
        <v>4</v>
      </c>
      <c r="D44">
        <v>303</v>
      </c>
      <c r="E44">
        <v>2.5</v>
      </c>
      <c r="I44">
        <v>328</v>
      </c>
      <c r="O44">
        <v>26612</v>
      </c>
      <c r="P44">
        <v>26612</v>
      </c>
      <c r="Q44">
        <v>75545</v>
      </c>
      <c r="S44">
        <v>416.66666666666669</v>
      </c>
    </row>
    <row r="45" spans="3:19" x14ac:dyDescent="0.3">
      <c r="C45">
        <v>4</v>
      </c>
      <c r="D45">
        <v>304</v>
      </c>
      <c r="E45">
        <v>1</v>
      </c>
      <c r="I45">
        <v>168</v>
      </c>
      <c r="O45">
        <v>800</v>
      </c>
      <c r="P45">
        <v>800</v>
      </c>
      <c r="Q45">
        <v>36987</v>
      </c>
    </row>
    <row r="46" spans="3:19" x14ac:dyDescent="0.3">
      <c r="C46">
        <v>4</v>
      </c>
      <c r="D46">
        <v>305</v>
      </c>
      <c r="E46">
        <v>1</v>
      </c>
      <c r="I46">
        <v>176</v>
      </c>
      <c r="O46">
        <v>800</v>
      </c>
      <c r="P46">
        <v>800</v>
      </c>
      <c r="Q46">
        <v>48790</v>
      </c>
    </row>
    <row r="47" spans="3:19" x14ac:dyDescent="0.3">
      <c r="C47">
        <v>4</v>
      </c>
      <c r="D47">
        <v>424</v>
      </c>
      <c r="E47">
        <v>1</v>
      </c>
      <c r="I47">
        <v>169.5</v>
      </c>
      <c r="O47">
        <v>1200</v>
      </c>
      <c r="P47">
        <v>1200</v>
      </c>
      <c r="Q47">
        <v>26150</v>
      </c>
    </row>
    <row r="48" spans="3:19" x14ac:dyDescent="0.3">
      <c r="C48">
        <v>4</v>
      </c>
      <c r="D48">
        <v>524</v>
      </c>
      <c r="E48">
        <v>2</v>
      </c>
      <c r="I48">
        <v>335</v>
      </c>
      <c r="Q48">
        <v>71353</v>
      </c>
    </row>
    <row r="49" spans="3:19" x14ac:dyDescent="0.3">
      <c r="C49">
        <v>4</v>
      </c>
      <c r="D49" t="s">
        <v>2014</v>
      </c>
      <c r="E49">
        <v>0.5</v>
      </c>
      <c r="I49">
        <v>88</v>
      </c>
      <c r="O49">
        <v>2200</v>
      </c>
      <c r="P49">
        <v>2200</v>
      </c>
      <c r="Q49">
        <v>16555</v>
      </c>
    </row>
    <row r="50" spans="3:19" x14ac:dyDescent="0.3">
      <c r="C50">
        <v>4</v>
      </c>
      <c r="D50">
        <v>30</v>
      </c>
      <c r="E50">
        <v>0.5</v>
      </c>
      <c r="I50">
        <v>88</v>
      </c>
      <c r="O50">
        <v>2200</v>
      </c>
      <c r="P50">
        <v>2200</v>
      </c>
      <c r="Q50">
        <v>16555</v>
      </c>
    </row>
    <row r="51" spans="3:19" x14ac:dyDescent="0.3">
      <c r="C51" t="s">
        <v>2018</v>
      </c>
      <c r="E51">
        <v>10.9</v>
      </c>
      <c r="I51">
        <v>1753.3</v>
      </c>
      <c r="L51">
        <v>110</v>
      </c>
      <c r="O51">
        <v>31612</v>
      </c>
      <c r="P51">
        <v>31612</v>
      </c>
      <c r="Q51">
        <v>520455</v>
      </c>
      <c r="R51">
        <v>1600</v>
      </c>
      <c r="S51">
        <v>1270.0391006842619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2035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265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1800300.8500000008</v>
      </c>
      <c r="C3" s="222">
        <f t="shared" ref="C3:Z3" si="0">SUBTOTAL(9,C6:C1048576)</f>
        <v>9</v>
      </c>
      <c r="D3" s="222"/>
      <c r="E3" s="222">
        <f>SUBTOTAL(9,E6:E1048576)/4</f>
        <v>2572157.120000001</v>
      </c>
      <c r="F3" s="222"/>
      <c r="G3" s="222">
        <f t="shared" si="0"/>
        <v>13</v>
      </c>
      <c r="H3" s="222">
        <f>SUBTOTAL(9,H6:H1048576)/4</f>
        <v>3044491.9700000007</v>
      </c>
      <c r="I3" s="225">
        <f>IF(B3&lt;&gt;0,H3/B3,"")</f>
        <v>1.6911017789054532</v>
      </c>
      <c r="J3" s="223">
        <f>IF(E3&lt;&gt;0,H3/E3,"")</f>
        <v>1.1836337470706297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599"/>
      <c r="B5" s="600">
        <v>2015</v>
      </c>
      <c r="C5" s="601"/>
      <c r="D5" s="601"/>
      <c r="E5" s="601">
        <v>2018</v>
      </c>
      <c r="F5" s="601"/>
      <c r="G5" s="601"/>
      <c r="H5" s="601">
        <v>2019</v>
      </c>
      <c r="I5" s="602" t="s">
        <v>206</v>
      </c>
      <c r="J5" s="603" t="s">
        <v>2</v>
      </c>
      <c r="K5" s="600">
        <v>2015</v>
      </c>
      <c r="L5" s="601"/>
      <c r="M5" s="601"/>
      <c r="N5" s="601">
        <v>2018</v>
      </c>
      <c r="O5" s="601"/>
      <c r="P5" s="601"/>
      <c r="Q5" s="601">
        <v>2019</v>
      </c>
      <c r="R5" s="602" t="s">
        <v>206</v>
      </c>
      <c r="S5" s="603" t="s">
        <v>2</v>
      </c>
      <c r="T5" s="600">
        <v>2015</v>
      </c>
      <c r="U5" s="601"/>
      <c r="V5" s="601"/>
      <c r="W5" s="601">
        <v>2018</v>
      </c>
      <c r="X5" s="601"/>
      <c r="Y5" s="601"/>
      <c r="Z5" s="601">
        <v>2019</v>
      </c>
      <c r="AA5" s="602" t="s">
        <v>206</v>
      </c>
      <c r="AB5" s="603" t="s">
        <v>2</v>
      </c>
    </row>
    <row r="6" spans="1:28" ht="14.4" customHeight="1" x14ac:dyDescent="0.3">
      <c r="A6" s="604" t="s">
        <v>2028</v>
      </c>
      <c r="B6" s="605">
        <v>1800300.85</v>
      </c>
      <c r="C6" s="606">
        <v>1</v>
      </c>
      <c r="D6" s="606">
        <v>0.69991869314733024</v>
      </c>
      <c r="E6" s="605">
        <v>2572157.1199999992</v>
      </c>
      <c r="F6" s="606">
        <v>1.4287373801995367</v>
      </c>
      <c r="G6" s="606">
        <v>1</v>
      </c>
      <c r="H6" s="605">
        <v>3044491.97</v>
      </c>
      <c r="I6" s="606">
        <v>1.6911017789054534</v>
      </c>
      <c r="J6" s="606">
        <v>1.1836337470706304</v>
      </c>
      <c r="K6" s="605"/>
      <c r="L6" s="606"/>
      <c r="M6" s="606"/>
      <c r="N6" s="605"/>
      <c r="O6" s="606"/>
      <c r="P6" s="606"/>
      <c r="Q6" s="605"/>
      <c r="R6" s="606"/>
      <c r="S6" s="606"/>
      <c r="T6" s="605"/>
      <c r="U6" s="606"/>
      <c r="V6" s="606"/>
      <c r="W6" s="605"/>
      <c r="X6" s="606"/>
      <c r="Y6" s="606"/>
      <c r="Z6" s="605"/>
      <c r="AA6" s="606"/>
      <c r="AB6" s="607"/>
    </row>
    <row r="7" spans="1:28" ht="14.4" customHeight="1" x14ac:dyDescent="0.3">
      <c r="A7" s="614" t="s">
        <v>2029</v>
      </c>
      <c r="B7" s="608">
        <v>576215.59000000008</v>
      </c>
      <c r="C7" s="609">
        <v>1</v>
      </c>
      <c r="D7" s="609">
        <v>0.67245627451541323</v>
      </c>
      <c r="E7" s="608">
        <v>856881.86999999918</v>
      </c>
      <c r="F7" s="609">
        <v>1.4870855368560907</v>
      </c>
      <c r="G7" s="609">
        <v>1</v>
      </c>
      <c r="H7" s="608">
        <v>1157728.6400000001</v>
      </c>
      <c r="I7" s="609">
        <v>2.0091935381338781</v>
      </c>
      <c r="J7" s="609">
        <v>1.3510948014339494</v>
      </c>
      <c r="K7" s="608"/>
      <c r="L7" s="609"/>
      <c r="M7" s="609"/>
      <c r="N7" s="608"/>
      <c r="O7" s="609"/>
      <c r="P7" s="609"/>
      <c r="Q7" s="608"/>
      <c r="R7" s="609"/>
      <c r="S7" s="609"/>
      <c r="T7" s="608"/>
      <c r="U7" s="609"/>
      <c r="V7" s="609"/>
      <c r="W7" s="608"/>
      <c r="X7" s="609"/>
      <c r="Y7" s="609"/>
      <c r="Z7" s="608"/>
      <c r="AA7" s="609"/>
      <c r="AB7" s="610"/>
    </row>
    <row r="8" spans="1:28" ht="14.4" customHeight="1" x14ac:dyDescent="0.3">
      <c r="A8" s="614" t="s">
        <v>2030</v>
      </c>
      <c r="B8" s="608">
        <v>565724.97000000009</v>
      </c>
      <c r="C8" s="609">
        <v>1</v>
      </c>
      <c r="D8" s="609">
        <v>0.63399436441205681</v>
      </c>
      <c r="E8" s="608">
        <v>892318.6100000001</v>
      </c>
      <c r="F8" s="609">
        <v>1.5773010867807373</v>
      </c>
      <c r="G8" s="609">
        <v>1</v>
      </c>
      <c r="H8" s="608">
        <v>869113.34</v>
      </c>
      <c r="I8" s="609">
        <v>1.5362824448070584</v>
      </c>
      <c r="J8" s="609">
        <v>0.97399441215285187</v>
      </c>
      <c r="K8" s="608"/>
      <c r="L8" s="609"/>
      <c r="M8" s="609"/>
      <c r="N8" s="608"/>
      <c r="O8" s="609"/>
      <c r="P8" s="609"/>
      <c r="Q8" s="608"/>
      <c r="R8" s="609"/>
      <c r="S8" s="609"/>
      <c r="T8" s="608"/>
      <c r="U8" s="609"/>
      <c r="V8" s="609"/>
      <c r="W8" s="608"/>
      <c r="X8" s="609"/>
      <c r="Y8" s="609"/>
      <c r="Z8" s="608"/>
      <c r="AA8" s="609"/>
      <c r="AB8" s="610"/>
    </row>
    <row r="9" spans="1:28" ht="14.4" customHeight="1" x14ac:dyDescent="0.3">
      <c r="A9" s="614" t="s">
        <v>2031</v>
      </c>
      <c r="B9" s="608">
        <v>104700.29000000002</v>
      </c>
      <c r="C9" s="609">
        <v>1</v>
      </c>
      <c r="D9" s="609">
        <v>0.71195158035473327</v>
      </c>
      <c r="E9" s="608">
        <v>147060.97</v>
      </c>
      <c r="F9" s="609">
        <v>1.4045899013269205</v>
      </c>
      <c r="G9" s="609">
        <v>1</v>
      </c>
      <c r="H9" s="608">
        <v>117100</v>
      </c>
      <c r="I9" s="609">
        <v>1.118430522016701</v>
      </c>
      <c r="J9" s="609">
        <v>0.79626837766675962</v>
      </c>
      <c r="K9" s="608"/>
      <c r="L9" s="609"/>
      <c r="M9" s="609"/>
      <c r="N9" s="608"/>
      <c r="O9" s="609"/>
      <c r="P9" s="609"/>
      <c r="Q9" s="608"/>
      <c r="R9" s="609"/>
      <c r="S9" s="609"/>
      <c r="T9" s="608"/>
      <c r="U9" s="609"/>
      <c r="V9" s="609"/>
      <c r="W9" s="608"/>
      <c r="X9" s="609"/>
      <c r="Y9" s="609"/>
      <c r="Z9" s="608"/>
      <c r="AA9" s="609"/>
      <c r="AB9" s="610"/>
    </row>
    <row r="10" spans="1:28" ht="14.4" customHeight="1" x14ac:dyDescent="0.3">
      <c r="A10" s="614" t="s">
        <v>2032</v>
      </c>
      <c r="B10" s="608">
        <v>72188</v>
      </c>
      <c r="C10" s="609">
        <v>1</v>
      </c>
      <c r="D10" s="609"/>
      <c r="E10" s="608"/>
      <c r="F10" s="609"/>
      <c r="G10" s="609"/>
      <c r="H10" s="608">
        <v>483</v>
      </c>
      <c r="I10" s="609">
        <v>6.6908627472710147E-3</v>
      </c>
      <c r="J10" s="609"/>
      <c r="K10" s="608"/>
      <c r="L10" s="609"/>
      <c r="M10" s="609"/>
      <c r="N10" s="608"/>
      <c r="O10" s="609"/>
      <c r="P10" s="609"/>
      <c r="Q10" s="608"/>
      <c r="R10" s="609"/>
      <c r="S10" s="609"/>
      <c r="T10" s="608"/>
      <c r="U10" s="609"/>
      <c r="V10" s="609"/>
      <c r="W10" s="608"/>
      <c r="X10" s="609"/>
      <c r="Y10" s="609"/>
      <c r="Z10" s="608"/>
      <c r="AA10" s="609"/>
      <c r="AB10" s="610"/>
    </row>
    <row r="11" spans="1:28" ht="14.4" customHeight="1" x14ac:dyDescent="0.3">
      <c r="A11" s="614" t="s">
        <v>2033</v>
      </c>
      <c r="B11" s="608"/>
      <c r="C11" s="609"/>
      <c r="D11" s="609"/>
      <c r="E11" s="608">
        <v>946.67</v>
      </c>
      <c r="F11" s="609"/>
      <c r="G11" s="609">
        <v>1</v>
      </c>
      <c r="H11" s="608">
        <v>4065.99</v>
      </c>
      <c r="I11" s="609"/>
      <c r="J11" s="609">
        <v>4.2950447357579726</v>
      </c>
      <c r="K11" s="608"/>
      <c r="L11" s="609"/>
      <c r="M11" s="609"/>
      <c r="N11" s="608"/>
      <c r="O11" s="609"/>
      <c r="P11" s="609"/>
      <c r="Q11" s="608"/>
      <c r="R11" s="609"/>
      <c r="S11" s="609"/>
      <c r="T11" s="608"/>
      <c r="U11" s="609"/>
      <c r="V11" s="609"/>
      <c r="W11" s="608"/>
      <c r="X11" s="609"/>
      <c r="Y11" s="609"/>
      <c r="Z11" s="608"/>
      <c r="AA11" s="609"/>
      <c r="AB11" s="610"/>
    </row>
    <row r="12" spans="1:28" ht="14.4" customHeight="1" thickBot="1" x14ac:dyDescent="0.35">
      <c r="A12" s="615" t="s">
        <v>2034</v>
      </c>
      <c r="B12" s="611">
        <v>481472</v>
      </c>
      <c r="C12" s="612">
        <v>1</v>
      </c>
      <c r="D12" s="612">
        <v>0.71334574908622728</v>
      </c>
      <c r="E12" s="611">
        <v>674949</v>
      </c>
      <c r="F12" s="612">
        <v>1.4018447594044929</v>
      </c>
      <c r="G12" s="612">
        <v>1</v>
      </c>
      <c r="H12" s="611">
        <v>896001</v>
      </c>
      <c r="I12" s="612">
        <v>1.8609618004785324</v>
      </c>
      <c r="J12" s="612">
        <v>1.327509189583213</v>
      </c>
      <c r="K12" s="611"/>
      <c r="L12" s="612"/>
      <c r="M12" s="612"/>
      <c r="N12" s="611"/>
      <c r="O12" s="612"/>
      <c r="P12" s="612"/>
      <c r="Q12" s="611"/>
      <c r="R12" s="612"/>
      <c r="S12" s="612"/>
      <c r="T12" s="611"/>
      <c r="U12" s="612"/>
      <c r="V12" s="612"/>
      <c r="W12" s="611"/>
      <c r="X12" s="612"/>
      <c r="Y12" s="612"/>
      <c r="Z12" s="611"/>
      <c r="AA12" s="612"/>
      <c r="AB12" s="613"/>
    </row>
    <row r="13" spans="1:28" ht="14.4" customHeight="1" thickBot="1" x14ac:dyDescent="0.35"/>
    <row r="14" spans="1:28" ht="14.4" customHeight="1" x14ac:dyDescent="0.3">
      <c r="A14" s="604" t="s">
        <v>462</v>
      </c>
      <c r="B14" s="605">
        <v>1800300.8500000013</v>
      </c>
      <c r="C14" s="606">
        <v>1</v>
      </c>
      <c r="D14" s="606">
        <v>0.70018646544440588</v>
      </c>
      <c r="E14" s="605">
        <v>2571173.4500000034</v>
      </c>
      <c r="F14" s="606">
        <v>1.4281909881895583</v>
      </c>
      <c r="G14" s="606">
        <v>1</v>
      </c>
      <c r="H14" s="605">
        <v>3040425.9800000004</v>
      </c>
      <c r="I14" s="606">
        <v>1.6888432730562775</v>
      </c>
      <c r="J14" s="607">
        <v>1.1825052020508364</v>
      </c>
    </row>
    <row r="15" spans="1:28" ht="14.4" customHeight="1" x14ac:dyDescent="0.3">
      <c r="A15" s="614" t="s">
        <v>2036</v>
      </c>
      <c r="B15" s="608">
        <v>96758.33</v>
      </c>
      <c r="C15" s="609">
        <v>1</v>
      </c>
      <c r="D15" s="609">
        <v>0.63618014176358018</v>
      </c>
      <c r="E15" s="608">
        <v>152092.66</v>
      </c>
      <c r="F15" s="609">
        <v>1.5718818214411101</v>
      </c>
      <c r="G15" s="609">
        <v>1</v>
      </c>
      <c r="H15" s="608">
        <v>171757.33000000002</v>
      </c>
      <c r="I15" s="609">
        <v>1.7751167263841781</v>
      </c>
      <c r="J15" s="610">
        <v>1.1292940106379887</v>
      </c>
    </row>
    <row r="16" spans="1:28" ht="14.4" customHeight="1" x14ac:dyDescent="0.3">
      <c r="A16" s="614" t="s">
        <v>2037</v>
      </c>
      <c r="B16" s="608">
        <v>1703542.5200000012</v>
      </c>
      <c r="C16" s="609">
        <v>1</v>
      </c>
      <c r="D16" s="609">
        <v>0.70421067665127413</v>
      </c>
      <c r="E16" s="608">
        <v>2419080.7900000033</v>
      </c>
      <c r="F16" s="609">
        <v>1.4200295922170476</v>
      </c>
      <c r="G16" s="609">
        <v>1</v>
      </c>
      <c r="H16" s="608">
        <v>2868668.6500000004</v>
      </c>
      <c r="I16" s="609">
        <v>1.6839430870208032</v>
      </c>
      <c r="J16" s="610">
        <v>1.1858507007531554</v>
      </c>
    </row>
    <row r="17" spans="1:10" ht="14.4" customHeight="1" x14ac:dyDescent="0.3">
      <c r="A17" s="616" t="s">
        <v>467</v>
      </c>
      <c r="B17" s="617"/>
      <c r="C17" s="618"/>
      <c r="D17" s="618"/>
      <c r="E17" s="617">
        <v>946.67</v>
      </c>
      <c r="F17" s="618"/>
      <c r="G17" s="618">
        <v>1</v>
      </c>
      <c r="H17" s="617">
        <v>4065.99</v>
      </c>
      <c r="I17" s="618"/>
      <c r="J17" s="619">
        <v>4.2950447357579726</v>
      </c>
    </row>
    <row r="18" spans="1:10" ht="14.4" customHeight="1" x14ac:dyDescent="0.3">
      <c r="A18" s="614" t="s">
        <v>2037</v>
      </c>
      <c r="B18" s="608"/>
      <c r="C18" s="609"/>
      <c r="D18" s="609"/>
      <c r="E18" s="608">
        <v>946.67</v>
      </c>
      <c r="F18" s="609"/>
      <c r="G18" s="609">
        <v>1</v>
      </c>
      <c r="H18" s="608">
        <v>4065.99</v>
      </c>
      <c r="I18" s="609"/>
      <c r="J18" s="610">
        <v>4.2950447357579726</v>
      </c>
    </row>
    <row r="19" spans="1:10" ht="14.4" customHeight="1" x14ac:dyDescent="0.3">
      <c r="A19" s="616" t="s">
        <v>1921</v>
      </c>
      <c r="B19" s="617"/>
      <c r="C19" s="618"/>
      <c r="D19" s="618"/>
      <c r="E19" s="617">
        <v>37</v>
      </c>
      <c r="F19" s="618"/>
      <c r="G19" s="618">
        <v>1</v>
      </c>
      <c r="H19" s="617"/>
      <c r="I19" s="618"/>
      <c r="J19" s="619"/>
    </row>
    <row r="20" spans="1:10" ht="14.4" customHeight="1" thickBot="1" x14ac:dyDescent="0.35">
      <c r="A20" s="615" t="s">
        <v>2037</v>
      </c>
      <c r="B20" s="611"/>
      <c r="C20" s="612"/>
      <c r="D20" s="612"/>
      <c r="E20" s="611">
        <v>37</v>
      </c>
      <c r="F20" s="612"/>
      <c r="G20" s="612">
        <v>1</v>
      </c>
      <c r="H20" s="611"/>
      <c r="I20" s="612"/>
      <c r="J20" s="613"/>
    </row>
    <row r="21" spans="1:10" ht="14.4" customHeight="1" x14ac:dyDescent="0.3">
      <c r="A21" s="544" t="s">
        <v>242</v>
      </c>
    </row>
    <row r="22" spans="1:10" ht="14.4" customHeight="1" x14ac:dyDescent="0.3">
      <c r="A22" s="545" t="s">
        <v>494</v>
      </c>
    </row>
    <row r="23" spans="1:10" ht="14.4" customHeight="1" x14ac:dyDescent="0.3">
      <c r="A23" s="544" t="s">
        <v>2038</v>
      </c>
    </row>
    <row r="24" spans="1:10" ht="14.4" customHeight="1" x14ac:dyDescent="0.3">
      <c r="A24" s="544" t="s">
        <v>2039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265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3250.9655453858377</v>
      </c>
      <c r="D4" s="160">
        <f ca="1">IF(ISERROR(VLOOKUP("Náklady celkem",INDIRECT("HI!$A:$G"),5,0)),0,VLOOKUP("Náklady celkem",INDIRECT("HI!$A:$G"),5,0))</f>
        <v>3358.5141600000006</v>
      </c>
      <c r="E4" s="161">
        <f ca="1">IF(C4=0,0,D4/C4)</f>
        <v>1.0330820530432285</v>
      </c>
    </row>
    <row r="5" spans="1:5" ht="14.4" customHeight="1" x14ac:dyDescent="0.3">
      <c r="A5" s="162" t="s">
        <v>148</v>
      </c>
      <c r="B5" s="163"/>
      <c r="C5" s="164"/>
      <c r="D5" s="164"/>
      <c r="E5" s="165"/>
    </row>
    <row r="6" spans="1:5" ht="14.4" customHeight="1" x14ac:dyDescent="0.3">
      <c r="A6" s="166" t="s">
        <v>153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5.6666665039062503</v>
      </c>
      <c r="D7" s="168">
        <f>IF(ISERROR(HI!E5),"",HI!E5)</f>
        <v>7.7019099999999998</v>
      </c>
      <c r="E7" s="165">
        <f t="shared" ref="E7:E14" si="0">IF(C7=0,0,D7/C7)</f>
        <v>1.3591606272736851</v>
      </c>
    </row>
    <row r="8" spans="1:5" ht="14.4" customHeight="1" x14ac:dyDescent="0.3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0</v>
      </c>
      <c r="E8" s="165">
        <f>IF(C8=0,0,D8/C8)</f>
        <v>0</v>
      </c>
    </row>
    <row r="9" spans="1:5" ht="14.4" customHeight="1" x14ac:dyDescent="0.3">
      <c r="A9" s="170" t="s">
        <v>149</v>
      </c>
      <c r="B9" s="167"/>
      <c r="C9" s="168"/>
      <c r="D9" s="168"/>
      <c r="E9" s="165"/>
    </row>
    <row r="10" spans="1:5" ht="14.4" customHeight="1" x14ac:dyDescent="0.3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0.57405664587457284</v>
      </c>
      <c r="E10" s="165">
        <f t="shared" si="0"/>
        <v>0.95676107645762143</v>
      </c>
    </row>
    <row r="11" spans="1:5" ht="14.4" customHeight="1" x14ac:dyDescent="0.3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0.69832283936651041</v>
      </c>
      <c r="E11" s="165">
        <f t="shared" si="0"/>
        <v>0.87290354920813795</v>
      </c>
    </row>
    <row r="12" spans="1:5" ht="14.4" customHeight="1" x14ac:dyDescent="0.3">
      <c r="A12" s="170" t="s">
        <v>150</v>
      </c>
      <c r="B12" s="167"/>
      <c r="C12" s="168"/>
      <c r="D12" s="168"/>
      <c r="E12" s="165"/>
    </row>
    <row r="13" spans="1:5" ht="14.4" customHeight="1" x14ac:dyDescent="0.3">
      <c r="A13" s="171" t="s">
        <v>154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33.333333629608155</v>
      </c>
      <c r="D14" s="168">
        <f>IF(ISERROR(HI!E6),"",HI!E6)</f>
        <v>7.6244999999999994</v>
      </c>
      <c r="E14" s="165">
        <f t="shared" si="0"/>
        <v>0.22873499796694735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2785.0685211181644</v>
      </c>
      <c r="D15" s="164">
        <f ca="1">IF(ISERROR(VLOOKUP("Osobní náklady (Kč) *",INDIRECT("HI!$A:$G"),5,0)),0,VLOOKUP("Osobní náklady (Kč) *",INDIRECT("HI!$A:$G"),5,0))</f>
        <v>2827.0218999999997</v>
      </c>
      <c r="E15" s="165">
        <f ca="1">IF(C15=0,0,D15/C15)</f>
        <v>1.0150636792465673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2572.1571200000012</v>
      </c>
      <c r="D17" s="183">
        <f ca="1">IF(ISERROR(VLOOKUP("Výnosy celkem",INDIRECT("HI!$A:$G"),5,0)),0,VLOOKUP("Výnosy celkem",INDIRECT("HI!$A:$G"),5,0))</f>
        <v>3044.4919700000005</v>
      </c>
      <c r="E17" s="184">
        <f t="shared" ref="E17:E22" ca="1" si="1">IF(C17=0,0,D17/C17)</f>
        <v>1.1836337470706295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2572.1571200000012</v>
      </c>
      <c r="D18" s="164">
        <f ca="1">IF(ISERROR(VLOOKUP("Ambulance *",INDIRECT("HI!$A:$G"),5,0)),0,VLOOKUP("Ambulance *",INDIRECT("HI!$A:$G"),5,0))</f>
        <v>3044.4919700000005</v>
      </c>
      <c r="E18" s="165">
        <f t="shared" ca="1" si="1"/>
        <v>1.1836337470706295</v>
      </c>
    </row>
    <row r="19" spans="1:5" ht="14.4" customHeight="1" x14ac:dyDescent="0.3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1.1836337470706297</v>
      </c>
      <c r="E19" s="165">
        <f t="shared" si="1"/>
        <v>1.1836337470706297</v>
      </c>
    </row>
    <row r="20" spans="1:5" ht="14.4" customHeight="1" x14ac:dyDescent="0.3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1.1836337470706304</v>
      </c>
      <c r="E20" s="165">
        <f t="shared" si="1"/>
        <v>1.1836337470706304</v>
      </c>
    </row>
    <row r="21" spans="1:5" ht="14.4" customHeight="1" x14ac:dyDescent="0.3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0.48996708780125281</v>
      </c>
      <c r="E22" s="165">
        <f t="shared" si="1"/>
        <v>0.57643186800147395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151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6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5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2061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265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10019</v>
      </c>
      <c r="C3" s="260">
        <f t="shared" si="0"/>
        <v>15488</v>
      </c>
      <c r="D3" s="272">
        <f t="shared" si="0"/>
        <v>16209</v>
      </c>
      <c r="E3" s="224">
        <f t="shared" si="0"/>
        <v>1800300.8499999999</v>
      </c>
      <c r="F3" s="222">
        <f t="shared" si="0"/>
        <v>2572157.12</v>
      </c>
      <c r="G3" s="261">
        <f t="shared" si="0"/>
        <v>3044491.9700000007</v>
      </c>
    </row>
    <row r="4" spans="1:7" ht="14.4" customHeight="1" x14ac:dyDescent="0.3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599"/>
      <c r="B5" s="600">
        <v>2015</v>
      </c>
      <c r="C5" s="601">
        <v>2018</v>
      </c>
      <c r="D5" s="620">
        <v>2019</v>
      </c>
      <c r="E5" s="600">
        <v>2015</v>
      </c>
      <c r="F5" s="601">
        <v>2018</v>
      </c>
      <c r="G5" s="620">
        <v>2019</v>
      </c>
    </row>
    <row r="6" spans="1:7" ht="14.4" customHeight="1" x14ac:dyDescent="0.3">
      <c r="A6" s="589" t="s">
        <v>2040</v>
      </c>
      <c r="B6" s="116"/>
      <c r="C6" s="116">
        <v>276</v>
      </c>
      <c r="D6" s="116"/>
      <c r="E6" s="621"/>
      <c r="F6" s="621">
        <v>26443.320000000003</v>
      </c>
      <c r="G6" s="622"/>
    </row>
    <row r="7" spans="1:7" ht="14.4" customHeight="1" x14ac:dyDescent="0.3">
      <c r="A7" s="590" t="s">
        <v>2036</v>
      </c>
      <c r="B7" s="510">
        <v>106</v>
      </c>
      <c r="C7" s="510">
        <v>161</v>
      </c>
      <c r="D7" s="510">
        <v>185</v>
      </c>
      <c r="E7" s="623">
        <v>96758.33</v>
      </c>
      <c r="F7" s="623">
        <v>152092.66</v>
      </c>
      <c r="G7" s="624">
        <v>171757.33000000002</v>
      </c>
    </row>
    <row r="8" spans="1:7" ht="14.4" customHeight="1" x14ac:dyDescent="0.3">
      <c r="A8" s="590" t="s">
        <v>496</v>
      </c>
      <c r="B8" s="510">
        <v>212</v>
      </c>
      <c r="C8" s="510">
        <v>51</v>
      </c>
      <c r="D8" s="510">
        <v>30</v>
      </c>
      <c r="E8" s="623">
        <v>65441.33</v>
      </c>
      <c r="F8" s="623">
        <v>13641.99</v>
      </c>
      <c r="G8" s="624">
        <v>8797.99</v>
      </c>
    </row>
    <row r="9" spans="1:7" ht="14.4" customHeight="1" x14ac:dyDescent="0.3">
      <c r="A9" s="590" t="s">
        <v>2041</v>
      </c>
      <c r="B9" s="510"/>
      <c r="C9" s="510">
        <v>1</v>
      </c>
      <c r="D9" s="510"/>
      <c r="E9" s="623"/>
      <c r="F9" s="623">
        <v>37</v>
      </c>
      <c r="G9" s="624"/>
    </row>
    <row r="10" spans="1:7" ht="14.4" customHeight="1" x14ac:dyDescent="0.3">
      <c r="A10" s="590" t="s">
        <v>2042</v>
      </c>
      <c r="B10" s="510">
        <v>61</v>
      </c>
      <c r="C10" s="510">
        <v>97</v>
      </c>
      <c r="D10" s="510">
        <v>51</v>
      </c>
      <c r="E10" s="623">
        <v>12432.66</v>
      </c>
      <c r="F10" s="623">
        <v>17154.32</v>
      </c>
      <c r="G10" s="624">
        <v>11497.99</v>
      </c>
    </row>
    <row r="11" spans="1:7" ht="14.4" customHeight="1" x14ac:dyDescent="0.3">
      <c r="A11" s="590" t="s">
        <v>2043</v>
      </c>
      <c r="B11" s="510">
        <v>173</v>
      </c>
      <c r="C11" s="510"/>
      <c r="D11" s="510"/>
      <c r="E11" s="623">
        <v>54115.65</v>
      </c>
      <c r="F11" s="623"/>
      <c r="G11" s="624"/>
    </row>
    <row r="12" spans="1:7" ht="14.4" customHeight="1" x14ac:dyDescent="0.3">
      <c r="A12" s="590" t="s">
        <v>2044</v>
      </c>
      <c r="B12" s="510">
        <v>133</v>
      </c>
      <c r="C12" s="510"/>
      <c r="D12" s="510"/>
      <c r="E12" s="623">
        <v>31398.33</v>
      </c>
      <c r="F12" s="623"/>
      <c r="G12" s="624"/>
    </row>
    <row r="13" spans="1:7" ht="14.4" customHeight="1" x14ac:dyDescent="0.3">
      <c r="A13" s="590" t="s">
        <v>2045</v>
      </c>
      <c r="B13" s="510"/>
      <c r="C13" s="510">
        <v>4844</v>
      </c>
      <c r="D13" s="510">
        <v>3252</v>
      </c>
      <c r="E13" s="623"/>
      <c r="F13" s="623">
        <v>512084</v>
      </c>
      <c r="G13" s="624">
        <v>466342</v>
      </c>
    </row>
    <row r="14" spans="1:7" ht="14.4" customHeight="1" x14ac:dyDescent="0.3">
      <c r="A14" s="590" t="s">
        <v>2046</v>
      </c>
      <c r="B14" s="510"/>
      <c r="C14" s="510">
        <v>87</v>
      </c>
      <c r="D14" s="510"/>
      <c r="E14" s="623"/>
      <c r="F14" s="623">
        <v>15399.66</v>
      </c>
      <c r="G14" s="624"/>
    </row>
    <row r="15" spans="1:7" ht="14.4" customHeight="1" x14ac:dyDescent="0.3">
      <c r="A15" s="590" t="s">
        <v>2047</v>
      </c>
      <c r="B15" s="510">
        <v>97</v>
      </c>
      <c r="C15" s="510"/>
      <c r="D15" s="510"/>
      <c r="E15" s="623">
        <v>14244.66</v>
      </c>
      <c r="F15" s="623"/>
      <c r="G15" s="624"/>
    </row>
    <row r="16" spans="1:7" ht="14.4" customHeight="1" x14ac:dyDescent="0.3">
      <c r="A16" s="590" t="s">
        <v>497</v>
      </c>
      <c r="B16" s="510">
        <v>1323</v>
      </c>
      <c r="C16" s="510">
        <v>1477</v>
      </c>
      <c r="D16" s="510">
        <v>1321</v>
      </c>
      <c r="E16" s="623">
        <v>206600.66999999998</v>
      </c>
      <c r="F16" s="623">
        <v>232647.99999999997</v>
      </c>
      <c r="G16" s="624">
        <v>199734.33000000002</v>
      </c>
    </row>
    <row r="17" spans="1:7" ht="14.4" customHeight="1" x14ac:dyDescent="0.3">
      <c r="A17" s="590" t="s">
        <v>2048</v>
      </c>
      <c r="B17" s="510"/>
      <c r="C17" s="510"/>
      <c r="D17" s="510">
        <v>2</v>
      </c>
      <c r="E17" s="623"/>
      <c r="F17" s="623"/>
      <c r="G17" s="624">
        <v>76</v>
      </c>
    </row>
    <row r="18" spans="1:7" ht="14.4" customHeight="1" x14ac:dyDescent="0.3">
      <c r="A18" s="590" t="s">
        <v>2049</v>
      </c>
      <c r="B18" s="510"/>
      <c r="C18" s="510"/>
      <c r="D18" s="510">
        <v>23</v>
      </c>
      <c r="E18" s="623"/>
      <c r="F18" s="623"/>
      <c r="G18" s="624">
        <v>2087.67</v>
      </c>
    </row>
    <row r="19" spans="1:7" ht="14.4" customHeight="1" x14ac:dyDescent="0.3">
      <c r="A19" s="590" t="s">
        <v>498</v>
      </c>
      <c r="B19" s="510">
        <v>167</v>
      </c>
      <c r="C19" s="510">
        <v>175</v>
      </c>
      <c r="D19" s="510">
        <v>155</v>
      </c>
      <c r="E19" s="623">
        <v>34842.660000000003</v>
      </c>
      <c r="F19" s="623">
        <v>35875.320000000007</v>
      </c>
      <c r="G19" s="624">
        <v>30499.67</v>
      </c>
    </row>
    <row r="20" spans="1:7" ht="14.4" customHeight="1" x14ac:dyDescent="0.3">
      <c r="A20" s="590" t="s">
        <v>2050</v>
      </c>
      <c r="B20" s="510">
        <v>84</v>
      </c>
      <c r="C20" s="510"/>
      <c r="D20" s="510"/>
      <c r="E20" s="623">
        <v>15192.66</v>
      </c>
      <c r="F20" s="623"/>
      <c r="G20" s="624"/>
    </row>
    <row r="21" spans="1:7" ht="14.4" customHeight="1" x14ac:dyDescent="0.3">
      <c r="A21" s="590" t="s">
        <v>2051</v>
      </c>
      <c r="B21" s="510">
        <v>23</v>
      </c>
      <c r="C21" s="510">
        <v>18</v>
      </c>
      <c r="D21" s="510">
        <v>32</v>
      </c>
      <c r="E21" s="623">
        <v>6698.99</v>
      </c>
      <c r="F21" s="623">
        <v>6350.66</v>
      </c>
      <c r="G21" s="624">
        <v>12053</v>
      </c>
    </row>
    <row r="22" spans="1:7" ht="14.4" customHeight="1" x14ac:dyDescent="0.3">
      <c r="A22" s="590" t="s">
        <v>2052</v>
      </c>
      <c r="B22" s="510"/>
      <c r="C22" s="510"/>
      <c r="D22" s="510">
        <v>2885</v>
      </c>
      <c r="E22" s="623"/>
      <c r="F22" s="623"/>
      <c r="G22" s="624">
        <v>429659</v>
      </c>
    </row>
    <row r="23" spans="1:7" ht="14.4" customHeight="1" x14ac:dyDescent="0.3">
      <c r="A23" s="590" t="s">
        <v>499</v>
      </c>
      <c r="B23" s="510"/>
      <c r="C23" s="510">
        <v>514</v>
      </c>
      <c r="D23" s="510">
        <v>1626</v>
      </c>
      <c r="E23" s="623"/>
      <c r="F23" s="623">
        <v>120613.62000000001</v>
      </c>
      <c r="G23" s="624">
        <v>335531.67</v>
      </c>
    </row>
    <row r="24" spans="1:7" ht="14.4" customHeight="1" x14ac:dyDescent="0.3">
      <c r="A24" s="590" t="s">
        <v>2053</v>
      </c>
      <c r="B24" s="510"/>
      <c r="C24" s="510">
        <v>312</v>
      </c>
      <c r="D24" s="510"/>
      <c r="E24" s="623"/>
      <c r="F24" s="623">
        <v>51185</v>
      </c>
      <c r="G24" s="624"/>
    </row>
    <row r="25" spans="1:7" ht="14.4" customHeight="1" x14ac:dyDescent="0.3">
      <c r="A25" s="590" t="s">
        <v>2054</v>
      </c>
      <c r="B25" s="510">
        <v>85</v>
      </c>
      <c r="C25" s="510"/>
      <c r="D25" s="510"/>
      <c r="E25" s="623">
        <v>24016.32</v>
      </c>
      <c r="F25" s="623"/>
      <c r="G25" s="624"/>
    </row>
    <row r="26" spans="1:7" ht="14.4" customHeight="1" x14ac:dyDescent="0.3">
      <c r="A26" s="590" t="s">
        <v>500</v>
      </c>
      <c r="B26" s="510">
        <v>383</v>
      </c>
      <c r="C26" s="510">
        <v>480</v>
      </c>
      <c r="D26" s="510">
        <v>279</v>
      </c>
      <c r="E26" s="623">
        <v>106493.99</v>
      </c>
      <c r="F26" s="623">
        <v>92907.34</v>
      </c>
      <c r="G26" s="624">
        <v>64075.310000000012</v>
      </c>
    </row>
    <row r="27" spans="1:7" ht="14.4" customHeight="1" x14ac:dyDescent="0.3">
      <c r="A27" s="590" t="s">
        <v>2055</v>
      </c>
      <c r="B27" s="510">
        <v>2467</v>
      </c>
      <c r="C27" s="510">
        <v>1567</v>
      </c>
      <c r="D27" s="510"/>
      <c r="E27" s="623">
        <v>249843</v>
      </c>
      <c r="F27" s="623">
        <v>162865</v>
      </c>
      <c r="G27" s="624"/>
    </row>
    <row r="28" spans="1:7" ht="14.4" customHeight="1" x14ac:dyDescent="0.3">
      <c r="A28" s="590" t="s">
        <v>2056</v>
      </c>
      <c r="B28" s="510">
        <v>737</v>
      </c>
      <c r="C28" s="510"/>
      <c r="D28" s="510"/>
      <c r="E28" s="623">
        <v>253364.98999999996</v>
      </c>
      <c r="F28" s="623"/>
      <c r="G28" s="624"/>
    </row>
    <row r="29" spans="1:7" ht="14.4" customHeight="1" x14ac:dyDescent="0.3">
      <c r="A29" s="590" t="s">
        <v>501</v>
      </c>
      <c r="B29" s="510">
        <v>1573</v>
      </c>
      <c r="C29" s="510">
        <v>3255</v>
      </c>
      <c r="D29" s="510">
        <v>2918</v>
      </c>
      <c r="E29" s="623">
        <v>351012.29</v>
      </c>
      <c r="F29" s="623">
        <v>676564.28</v>
      </c>
      <c r="G29" s="624">
        <v>636309.35</v>
      </c>
    </row>
    <row r="30" spans="1:7" ht="14.4" customHeight="1" x14ac:dyDescent="0.3">
      <c r="A30" s="590" t="s">
        <v>502</v>
      </c>
      <c r="B30" s="510"/>
      <c r="C30" s="510">
        <v>1969</v>
      </c>
      <c r="D30" s="510">
        <v>3192</v>
      </c>
      <c r="E30" s="623"/>
      <c r="F30" s="623">
        <v>416945.28000000014</v>
      </c>
      <c r="G30" s="624">
        <v>628123.67999999993</v>
      </c>
    </row>
    <row r="31" spans="1:7" ht="14.4" customHeight="1" x14ac:dyDescent="0.3">
      <c r="A31" s="590" t="s">
        <v>2057</v>
      </c>
      <c r="B31" s="510"/>
      <c r="C31" s="510"/>
      <c r="D31" s="510">
        <v>86</v>
      </c>
      <c r="E31" s="623"/>
      <c r="F31" s="623"/>
      <c r="G31" s="624">
        <v>8459.66</v>
      </c>
    </row>
    <row r="32" spans="1:7" ht="14.4" customHeight="1" x14ac:dyDescent="0.3">
      <c r="A32" s="590" t="s">
        <v>2058</v>
      </c>
      <c r="B32" s="510"/>
      <c r="C32" s="510">
        <v>4</v>
      </c>
      <c r="D32" s="510">
        <v>16</v>
      </c>
      <c r="E32" s="623"/>
      <c r="F32" s="623">
        <v>946.67</v>
      </c>
      <c r="G32" s="624">
        <v>4065.99</v>
      </c>
    </row>
    <row r="33" spans="1:7" ht="14.4" customHeight="1" x14ac:dyDescent="0.3">
      <c r="A33" s="590" t="s">
        <v>2059</v>
      </c>
      <c r="B33" s="510">
        <v>210</v>
      </c>
      <c r="C33" s="510"/>
      <c r="D33" s="510"/>
      <c r="E33" s="623">
        <v>46215.320000000007</v>
      </c>
      <c r="F33" s="623"/>
      <c r="G33" s="624"/>
    </row>
    <row r="34" spans="1:7" ht="14.4" customHeight="1" x14ac:dyDescent="0.3">
      <c r="A34" s="590" t="s">
        <v>2060</v>
      </c>
      <c r="B34" s="510">
        <v>2185</v>
      </c>
      <c r="C34" s="510"/>
      <c r="D34" s="510"/>
      <c r="E34" s="623">
        <v>231629</v>
      </c>
      <c r="F34" s="623"/>
      <c r="G34" s="624"/>
    </row>
    <row r="35" spans="1:7" ht="14.4" customHeight="1" thickBot="1" x14ac:dyDescent="0.35">
      <c r="A35" s="627" t="s">
        <v>504</v>
      </c>
      <c r="B35" s="517"/>
      <c r="C35" s="517">
        <v>200</v>
      </c>
      <c r="D35" s="517">
        <v>156</v>
      </c>
      <c r="E35" s="625"/>
      <c r="F35" s="625">
        <v>38403</v>
      </c>
      <c r="G35" s="626">
        <v>35421.33</v>
      </c>
    </row>
    <row r="36" spans="1:7" ht="14.4" customHeight="1" x14ac:dyDescent="0.3">
      <c r="A36" s="544" t="s">
        <v>242</v>
      </c>
    </row>
    <row r="37" spans="1:7" ht="14.4" customHeight="1" x14ac:dyDescent="0.3">
      <c r="A37" s="545" t="s">
        <v>494</v>
      </c>
    </row>
    <row r="38" spans="1:7" ht="14.4" customHeight="1" x14ac:dyDescent="0.3">
      <c r="A38" s="544" t="s">
        <v>2038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7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2167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265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10019</v>
      </c>
      <c r="H3" s="103">
        <f t="shared" si="0"/>
        <v>1800300.85</v>
      </c>
      <c r="I3" s="74"/>
      <c r="J3" s="74"/>
      <c r="K3" s="103">
        <f t="shared" si="0"/>
        <v>15488</v>
      </c>
      <c r="L3" s="103">
        <f t="shared" si="0"/>
        <v>2572157.12</v>
      </c>
      <c r="M3" s="74"/>
      <c r="N3" s="74"/>
      <c r="O3" s="103">
        <f t="shared" si="0"/>
        <v>16209</v>
      </c>
      <c r="P3" s="103">
        <f t="shared" si="0"/>
        <v>3044491.9700000007</v>
      </c>
      <c r="Q3" s="75">
        <f>IF(L3=0,0,P3/L3)</f>
        <v>1.1836337470706302</v>
      </c>
      <c r="R3" s="104">
        <f>IF(O3=0,0,P3/O3)</f>
        <v>187.82725461163554</v>
      </c>
    </row>
    <row r="4" spans="1:18" ht="14.4" customHeight="1" x14ac:dyDescent="0.3">
      <c r="A4" s="446" t="s">
        <v>207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28"/>
      <c r="B5" s="628"/>
      <c r="C5" s="629"/>
      <c r="D5" s="630"/>
      <c r="E5" s="631"/>
      <c r="F5" s="632"/>
      <c r="G5" s="633" t="s">
        <v>71</v>
      </c>
      <c r="H5" s="634" t="s">
        <v>14</v>
      </c>
      <c r="I5" s="635"/>
      <c r="J5" s="635"/>
      <c r="K5" s="633" t="s">
        <v>71</v>
      </c>
      <c r="L5" s="634" t="s">
        <v>14</v>
      </c>
      <c r="M5" s="635"/>
      <c r="N5" s="635"/>
      <c r="O5" s="633" t="s">
        <v>71</v>
      </c>
      <c r="P5" s="634" t="s">
        <v>14</v>
      </c>
      <c r="Q5" s="636"/>
      <c r="R5" s="637"/>
    </row>
    <row r="6" spans="1:18" ht="14.4" customHeight="1" x14ac:dyDescent="0.3">
      <c r="A6" s="564" t="s">
        <v>2062</v>
      </c>
      <c r="B6" s="565" t="s">
        <v>2063</v>
      </c>
      <c r="C6" s="565" t="s">
        <v>462</v>
      </c>
      <c r="D6" s="565" t="s">
        <v>2064</v>
      </c>
      <c r="E6" s="565" t="s">
        <v>2065</v>
      </c>
      <c r="F6" s="565" t="s">
        <v>2066</v>
      </c>
      <c r="G6" s="116">
        <v>0</v>
      </c>
      <c r="H6" s="116">
        <v>0</v>
      </c>
      <c r="I6" s="565"/>
      <c r="J6" s="565"/>
      <c r="K6" s="116"/>
      <c r="L6" s="116"/>
      <c r="M6" s="565"/>
      <c r="N6" s="565"/>
      <c r="O6" s="116"/>
      <c r="P6" s="116"/>
      <c r="Q6" s="570"/>
      <c r="R6" s="581"/>
    </row>
    <row r="7" spans="1:18" ht="14.4" customHeight="1" x14ac:dyDescent="0.3">
      <c r="A7" s="505" t="s">
        <v>2062</v>
      </c>
      <c r="B7" s="506" t="s">
        <v>2063</v>
      </c>
      <c r="C7" s="506" t="s">
        <v>462</v>
      </c>
      <c r="D7" s="506" t="s">
        <v>2064</v>
      </c>
      <c r="E7" s="506" t="s">
        <v>2067</v>
      </c>
      <c r="F7" s="506" t="s">
        <v>2068</v>
      </c>
      <c r="G7" s="510">
        <v>103</v>
      </c>
      <c r="H7" s="510">
        <v>3811</v>
      </c>
      <c r="I7" s="506">
        <v>0.28770949720670391</v>
      </c>
      <c r="J7" s="506">
        <v>37</v>
      </c>
      <c r="K7" s="510">
        <v>358</v>
      </c>
      <c r="L7" s="510">
        <v>13246</v>
      </c>
      <c r="M7" s="506">
        <v>1</v>
      </c>
      <c r="N7" s="506">
        <v>37</v>
      </c>
      <c r="O7" s="510">
        <v>598</v>
      </c>
      <c r="P7" s="510">
        <v>22724</v>
      </c>
      <c r="Q7" s="527">
        <v>1.7155367658160954</v>
      </c>
      <c r="R7" s="511">
        <v>38</v>
      </c>
    </row>
    <row r="8" spans="1:18" ht="14.4" customHeight="1" x14ac:dyDescent="0.3">
      <c r="A8" s="505" t="s">
        <v>2062</v>
      </c>
      <c r="B8" s="506" t="s">
        <v>2063</v>
      </c>
      <c r="C8" s="506" t="s">
        <v>462</v>
      </c>
      <c r="D8" s="506" t="s">
        <v>2064</v>
      </c>
      <c r="E8" s="506" t="s">
        <v>2069</v>
      </c>
      <c r="F8" s="506" t="s">
        <v>2070</v>
      </c>
      <c r="G8" s="510">
        <v>133</v>
      </c>
      <c r="H8" s="510">
        <v>18487</v>
      </c>
      <c r="I8" s="506">
        <v>0.90476190476190477</v>
      </c>
      <c r="J8" s="506">
        <v>139</v>
      </c>
      <c r="K8" s="510">
        <v>147</v>
      </c>
      <c r="L8" s="510">
        <v>20433</v>
      </c>
      <c r="M8" s="506">
        <v>1</v>
      </c>
      <c r="N8" s="506">
        <v>139</v>
      </c>
      <c r="O8" s="510">
        <v>192</v>
      </c>
      <c r="P8" s="510">
        <v>27072</v>
      </c>
      <c r="Q8" s="527">
        <v>1.3249155777418882</v>
      </c>
      <c r="R8" s="511">
        <v>141</v>
      </c>
    </row>
    <row r="9" spans="1:18" ht="14.4" customHeight="1" x14ac:dyDescent="0.3">
      <c r="A9" s="505" t="s">
        <v>2062</v>
      </c>
      <c r="B9" s="506" t="s">
        <v>2063</v>
      </c>
      <c r="C9" s="506" t="s">
        <v>462</v>
      </c>
      <c r="D9" s="506" t="s">
        <v>2064</v>
      </c>
      <c r="E9" s="506" t="s">
        <v>2071</v>
      </c>
      <c r="F9" s="506" t="s">
        <v>2072</v>
      </c>
      <c r="G9" s="510">
        <v>138</v>
      </c>
      <c r="H9" s="510">
        <v>250608</v>
      </c>
      <c r="I9" s="506">
        <v>0.94364659191035272</v>
      </c>
      <c r="J9" s="506">
        <v>1816</v>
      </c>
      <c r="K9" s="510">
        <v>146</v>
      </c>
      <c r="L9" s="510">
        <v>265574</v>
      </c>
      <c r="M9" s="506">
        <v>1</v>
      </c>
      <c r="N9" s="506">
        <v>1819</v>
      </c>
      <c r="O9" s="510">
        <v>185</v>
      </c>
      <c r="P9" s="510">
        <v>338180</v>
      </c>
      <c r="Q9" s="527">
        <v>1.2733927266976437</v>
      </c>
      <c r="R9" s="511">
        <v>1828</v>
      </c>
    </row>
    <row r="10" spans="1:18" ht="14.4" customHeight="1" x14ac:dyDescent="0.3">
      <c r="A10" s="505" t="s">
        <v>2062</v>
      </c>
      <c r="B10" s="506" t="s">
        <v>2063</v>
      </c>
      <c r="C10" s="506" t="s">
        <v>462</v>
      </c>
      <c r="D10" s="506" t="s">
        <v>2064</v>
      </c>
      <c r="E10" s="506" t="s">
        <v>2073</v>
      </c>
      <c r="F10" s="506" t="s">
        <v>2074</v>
      </c>
      <c r="G10" s="510">
        <v>152</v>
      </c>
      <c r="H10" s="510">
        <v>94848</v>
      </c>
      <c r="I10" s="506">
        <v>0.88230697674418601</v>
      </c>
      <c r="J10" s="506">
        <v>624</v>
      </c>
      <c r="K10" s="510">
        <v>172</v>
      </c>
      <c r="L10" s="510">
        <v>107500</v>
      </c>
      <c r="M10" s="506">
        <v>1</v>
      </c>
      <c r="N10" s="506">
        <v>625</v>
      </c>
      <c r="O10" s="510">
        <v>207</v>
      </c>
      <c r="P10" s="510">
        <v>129996</v>
      </c>
      <c r="Q10" s="527">
        <v>1.2092651162790697</v>
      </c>
      <c r="R10" s="511">
        <v>628</v>
      </c>
    </row>
    <row r="11" spans="1:18" ht="14.4" customHeight="1" x14ac:dyDescent="0.3">
      <c r="A11" s="505" t="s">
        <v>2062</v>
      </c>
      <c r="B11" s="506" t="s">
        <v>2063</v>
      </c>
      <c r="C11" s="506" t="s">
        <v>462</v>
      </c>
      <c r="D11" s="506" t="s">
        <v>2064</v>
      </c>
      <c r="E11" s="506" t="s">
        <v>2075</v>
      </c>
      <c r="F11" s="506" t="s">
        <v>2076</v>
      </c>
      <c r="G11" s="510">
        <v>50</v>
      </c>
      <c r="H11" s="510">
        <v>23500</v>
      </c>
      <c r="I11" s="506">
        <v>0.67424112010099269</v>
      </c>
      <c r="J11" s="506">
        <v>470</v>
      </c>
      <c r="K11" s="510">
        <v>74</v>
      </c>
      <c r="L11" s="510">
        <v>34854</v>
      </c>
      <c r="M11" s="506">
        <v>1</v>
      </c>
      <c r="N11" s="506">
        <v>471</v>
      </c>
      <c r="O11" s="510">
        <v>103</v>
      </c>
      <c r="P11" s="510">
        <v>48822</v>
      </c>
      <c r="Q11" s="527">
        <v>1.4007574453434326</v>
      </c>
      <c r="R11" s="511">
        <v>474</v>
      </c>
    </row>
    <row r="12" spans="1:18" ht="14.4" customHeight="1" x14ac:dyDescent="0.3">
      <c r="A12" s="505" t="s">
        <v>2062</v>
      </c>
      <c r="B12" s="506" t="s">
        <v>2063</v>
      </c>
      <c r="C12" s="506" t="s">
        <v>462</v>
      </c>
      <c r="D12" s="506" t="s">
        <v>2064</v>
      </c>
      <c r="E12" s="506" t="s">
        <v>2077</v>
      </c>
      <c r="F12" s="506" t="s">
        <v>2078</v>
      </c>
      <c r="G12" s="510">
        <v>161</v>
      </c>
      <c r="H12" s="510">
        <v>5366.5899999999992</v>
      </c>
      <c r="I12" s="506">
        <v>0.30666456379390217</v>
      </c>
      <c r="J12" s="506">
        <v>33.332857142857137</v>
      </c>
      <c r="K12" s="510">
        <v>525</v>
      </c>
      <c r="L12" s="510">
        <v>17499.870000000014</v>
      </c>
      <c r="M12" s="506">
        <v>1</v>
      </c>
      <c r="N12" s="506">
        <v>33.333085714285737</v>
      </c>
      <c r="O12" s="510">
        <v>776</v>
      </c>
      <c r="P12" s="510">
        <v>25866.640000000014</v>
      </c>
      <c r="Q12" s="527">
        <v>1.478104694492016</v>
      </c>
      <c r="R12" s="511">
        <v>33.333298969072182</v>
      </c>
    </row>
    <row r="13" spans="1:18" ht="14.4" customHeight="1" x14ac:dyDescent="0.3">
      <c r="A13" s="505" t="s">
        <v>2062</v>
      </c>
      <c r="B13" s="506" t="s">
        <v>2063</v>
      </c>
      <c r="C13" s="506" t="s">
        <v>462</v>
      </c>
      <c r="D13" s="506" t="s">
        <v>2064</v>
      </c>
      <c r="E13" s="506" t="s">
        <v>2079</v>
      </c>
      <c r="F13" s="506" t="s">
        <v>2080</v>
      </c>
      <c r="G13" s="510">
        <v>128</v>
      </c>
      <c r="H13" s="510">
        <v>4736</v>
      </c>
      <c r="I13" s="506">
        <v>0.41290322580645161</v>
      </c>
      <c r="J13" s="506">
        <v>37</v>
      </c>
      <c r="K13" s="510">
        <v>310</v>
      </c>
      <c r="L13" s="510">
        <v>11470</v>
      </c>
      <c r="M13" s="506">
        <v>1</v>
      </c>
      <c r="N13" s="506">
        <v>37</v>
      </c>
      <c r="O13" s="510">
        <v>443</v>
      </c>
      <c r="P13" s="510">
        <v>16834</v>
      </c>
      <c r="Q13" s="527">
        <v>1.4676547515257192</v>
      </c>
      <c r="R13" s="511">
        <v>38</v>
      </c>
    </row>
    <row r="14" spans="1:18" ht="14.4" customHeight="1" x14ac:dyDescent="0.3">
      <c r="A14" s="505" t="s">
        <v>2062</v>
      </c>
      <c r="B14" s="506" t="s">
        <v>2063</v>
      </c>
      <c r="C14" s="506" t="s">
        <v>462</v>
      </c>
      <c r="D14" s="506" t="s">
        <v>2064</v>
      </c>
      <c r="E14" s="506" t="s">
        <v>2081</v>
      </c>
      <c r="F14" s="506" t="s">
        <v>2082</v>
      </c>
      <c r="G14" s="510">
        <v>5</v>
      </c>
      <c r="H14" s="510">
        <v>665</v>
      </c>
      <c r="I14" s="506">
        <v>0.17241379310344829</v>
      </c>
      <c r="J14" s="506">
        <v>133</v>
      </c>
      <c r="K14" s="510">
        <v>29</v>
      </c>
      <c r="L14" s="510">
        <v>3857</v>
      </c>
      <c r="M14" s="506">
        <v>1</v>
      </c>
      <c r="N14" s="506">
        <v>133</v>
      </c>
      <c r="O14" s="510">
        <v>71</v>
      </c>
      <c r="P14" s="510">
        <v>9514</v>
      </c>
      <c r="Q14" s="527">
        <v>2.4666839512574539</v>
      </c>
      <c r="R14" s="511">
        <v>134</v>
      </c>
    </row>
    <row r="15" spans="1:18" ht="14.4" customHeight="1" x14ac:dyDescent="0.3">
      <c r="A15" s="505" t="s">
        <v>2062</v>
      </c>
      <c r="B15" s="506" t="s">
        <v>2063</v>
      </c>
      <c r="C15" s="506" t="s">
        <v>462</v>
      </c>
      <c r="D15" s="506" t="s">
        <v>2064</v>
      </c>
      <c r="E15" s="506" t="s">
        <v>2083</v>
      </c>
      <c r="F15" s="506" t="s">
        <v>2084</v>
      </c>
      <c r="G15" s="510">
        <v>101</v>
      </c>
      <c r="H15" s="510">
        <v>70801</v>
      </c>
      <c r="I15" s="506">
        <v>0.56980861783121672</v>
      </c>
      <c r="J15" s="506">
        <v>701</v>
      </c>
      <c r="K15" s="510">
        <v>177</v>
      </c>
      <c r="L15" s="510">
        <v>124254</v>
      </c>
      <c r="M15" s="506">
        <v>1</v>
      </c>
      <c r="N15" s="506">
        <v>702</v>
      </c>
      <c r="O15" s="510">
        <v>202</v>
      </c>
      <c r="P15" s="510">
        <v>142814</v>
      </c>
      <c r="Q15" s="527">
        <v>1.149371448806477</v>
      </c>
      <c r="R15" s="511">
        <v>707</v>
      </c>
    </row>
    <row r="16" spans="1:18" ht="14.4" customHeight="1" x14ac:dyDescent="0.3">
      <c r="A16" s="505" t="s">
        <v>2062</v>
      </c>
      <c r="B16" s="506" t="s">
        <v>2063</v>
      </c>
      <c r="C16" s="506" t="s">
        <v>462</v>
      </c>
      <c r="D16" s="506" t="s">
        <v>2064</v>
      </c>
      <c r="E16" s="506" t="s">
        <v>2085</v>
      </c>
      <c r="F16" s="506" t="s">
        <v>2086</v>
      </c>
      <c r="G16" s="510">
        <v>47</v>
      </c>
      <c r="H16" s="510">
        <v>11045</v>
      </c>
      <c r="I16" s="506">
        <v>0.15000271621034333</v>
      </c>
      <c r="J16" s="506">
        <v>235</v>
      </c>
      <c r="K16" s="510">
        <v>312</v>
      </c>
      <c r="L16" s="510">
        <v>73632</v>
      </c>
      <c r="M16" s="506">
        <v>1</v>
      </c>
      <c r="N16" s="506">
        <v>236</v>
      </c>
      <c r="O16" s="510">
        <v>510</v>
      </c>
      <c r="P16" s="510">
        <v>120870</v>
      </c>
      <c r="Q16" s="527">
        <v>1.6415417209908736</v>
      </c>
      <c r="R16" s="511">
        <v>237</v>
      </c>
    </row>
    <row r="17" spans="1:18" ht="14.4" customHeight="1" x14ac:dyDescent="0.3">
      <c r="A17" s="505" t="s">
        <v>2062</v>
      </c>
      <c r="B17" s="506" t="s">
        <v>2063</v>
      </c>
      <c r="C17" s="506" t="s">
        <v>462</v>
      </c>
      <c r="D17" s="506" t="s">
        <v>2064</v>
      </c>
      <c r="E17" s="506" t="s">
        <v>2087</v>
      </c>
      <c r="F17" s="506" t="s">
        <v>2088</v>
      </c>
      <c r="G17" s="510">
        <v>1</v>
      </c>
      <c r="H17" s="510">
        <v>74</v>
      </c>
      <c r="I17" s="506">
        <v>7.1428571428571425E-2</v>
      </c>
      <c r="J17" s="506">
        <v>74</v>
      </c>
      <c r="K17" s="510">
        <v>14</v>
      </c>
      <c r="L17" s="510">
        <v>1036</v>
      </c>
      <c r="M17" s="506">
        <v>1</v>
      </c>
      <c r="N17" s="506">
        <v>74</v>
      </c>
      <c r="O17" s="510">
        <v>15</v>
      </c>
      <c r="P17" s="510">
        <v>1125</v>
      </c>
      <c r="Q17" s="527">
        <v>1.0859073359073359</v>
      </c>
      <c r="R17" s="511">
        <v>75</v>
      </c>
    </row>
    <row r="18" spans="1:18" ht="14.4" customHeight="1" x14ac:dyDescent="0.3">
      <c r="A18" s="505" t="s">
        <v>2062</v>
      </c>
      <c r="B18" s="506" t="s">
        <v>2063</v>
      </c>
      <c r="C18" s="506" t="s">
        <v>462</v>
      </c>
      <c r="D18" s="506" t="s">
        <v>2064</v>
      </c>
      <c r="E18" s="506" t="s">
        <v>2089</v>
      </c>
      <c r="F18" s="506" t="s">
        <v>2090</v>
      </c>
      <c r="G18" s="510">
        <v>250</v>
      </c>
      <c r="H18" s="510">
        <v>55750</v>
      </c>
      <c r="I18" s="506">
        <v>0.44247787610619471</v>
      </c>
      <c r="J18" s="506">
        <v>223</v>
      </c>
      <c r="K18" s="510">
        <v>565</v>
      </c>
      <c r="L18" s="510">
        <v>125995</v>
      </c>
      <c r="M18" s="506">
        <v>1</v>
      </c>
      <c r="N18" s="506">
        <v>223</v>
      </c>
      <c r="O18" s="510">
        <v>860</v>
      </c>
      <c r="P18" s="510">
        <v>194360</v>
      </c>
      <c r="Q18" s="527">
        <v>1.5426008968609866</v>
      </c>
      <c r="R18" s="511">
        <v>226</v>
      </c>
    </row>
    <row r="19" spans="1:18" ht="14.4" customHeight="1" x14ac:dyDescent="0.3">
      <c r="A19" s="505" t="s">
        <v>2062</v>
      </c>
      <c r="B19" s="506" t="s">
        <v>2063</v>
      </c>
      <c r="C19" s="506" t="s">
        <v>462</v>
      </c>
      <c r="D19" s="506" t="s">
        <v>2064</v>
      </c>
      <c r="E19" s="506" t="s">
        <v>2091</v>
      </c>
      <c r="F19" s="506" t="s">
        <v>2092</v>
      </c>
      <c r="G19" s="510">
        <v>441</v>
      </c>
      <c r="H19" s="510">
        <v>33957</v>
      </c>
      <c r="I19" s="506">
        <v>0.72295081967213115</v>
      </c>
      <c r="J19" s="506">
        <v>77</v>
      </c>
      <c r="K19" s="510">
        <v>610</v>
      </c>
      <c r="L19" s="510">
        <v>46970</v>
      </c>
      <c r="M19" s="506">
        <v>1</v>
      </c>
      <c r="N19" s="506">
        <v>77</v>
      </c>
      <c r="O19" s="510">
        <v>797</v>
      </c>
      <c r="P19" s="510">
        <v>62166</v>
      </c>
      <c r="Q19" s="527">
        <v>1.3235256546731957</v>
      </c>
      <c r="R19" s="511">
        <v>78</v>
      </c>
    </row>
    <row r="20" spans="1:18" ht="14.4" customHeight="1" x14ac:dyDescent="0.3">
      <c r="A20" s="505" t="s">
        <v>2062</v>
      </c>
      <c r="B20" s="506" t="s">
        <v>2063</v>
      </c>
      <c r="C20" s="506" t="s">
        <v>462</v>
      </c>
      <c r="D20" s="506" t="s">
        <v>2064</v>
      </c>
      <c r="E20" s="506" t="s">
        <v>2093</v>
      </c>
      <c r="F20" s="506" t="s">
        <v>2094</v>
      </c>
      <c r="G20" s="510">
        <v>41</v>
      </c>
      <c r="H20" s="510">
        <v>2419</v>
      </c>
      <c r="I20" s="506">
        <v>0.22905027932960895</v>
      </c>
      <c r="J20" s="506">
        <v>59</v>
      </c>
      <c r="K20" s="510">
        <v>179</v>
      </c>
      <c r="L20" s="510">
        <v>10561</v>
      </c>
      <c r="M20" s="506">
        <v>1</v>
      </c>
      <c r="N20" s="506">
        <v>59</v>
      </c>
      <c r="O20" s="510">
        <v>285</v>
      </c>
      <c r="P20" s="510">
        <v>17385</v>
      </c>
      <c r="Q20" s="527">
        <v>1.6461509326768298</v>
      </c>
      <c r="R20" s="511">
        <v>61</v>
      </c>
    </row>
    <row r="21" spans="1:18" ht="14.4" customHeight="1" x14ac:dyDescent="0.3">
      <c r="A21" s="505" t="s">
        <v>2062</v>
      </c>
      <c r="B21" s="506" t="s">
        <v>2063</v>
      </c>
      <c r="C21" s="506" t="s">
        <v>462</v>
      </c>
      <c r="D21" s="506" t="s">
        <v>2064</v>
      </c>
      <c r="E21" s="506" t="s">
        <v>2095</v>
      </c>
      <c r="F21" s="506" t="s">
        <v>2096</v>
      </c>
      <c r="G21" s="510">
        <v>4</v>
      </c>
      <c r="H21" s="510">
        <v>148</v>
      </c>
      <c r="I21" s="506"/>
      <c r="J21" s="506">
        <v>37</v>
      </c>
      <c r="K21" s="510"/>
      <c r="L21" s="510"/>
      <c r="M21" s="506"/>
      <c r="N21" s="506"/>
      <c r="O21" s="510"/>
      <c r="P21" s="510"/>
      <c r="Q21" s="527"/>
      <c r="R21" s="511"/>
    </row>
    <row r="22" spans="1:18" ht="14.4" customHeight="1" x14ac:dyDescent="0.3">
      <c r="A22" s="505" t="s">
        <v>2062</v>
      </c>
      <c r="B22" s="506" t="s">
        <v>2097</v>
      </c>
      <c r="C22" s="506" t="s">
        <v>462</v>
      </c>
      <c r="D22" s="506" t="s">
        <v>2064</v>
      </c>
      <c r="E22" s="506" t="s">
        <v>2067</v>
      </c>
      <c r="F22" s="506" t="s">
        <v>2068</v>
      </c>
      <c r="G22" s="510">
        <v>51</v>
      </c>
      <c r="H22" s="510">
        <v>1887</v>
      </c>
      <c r="I22" s="506">
        <v>0.27868852459016391</v>
      </c>
      <c r="J22" s="506">
        <v>37</v>
      </c>
      <c r="K22" s="510">
        <v>183</v>
      </c>
      <c r="L22" s="510">
        <v>6771</v>
      </c>
      <c r="M22" s="506">
        <v>1</v>
      </c>
      <c r="N22" s="506">
        <v>37</v>
      </c>
      <c r="O22" s="510">
        <v>283</v>
      </c>
      <c r="P22" s="510">
        <v>10754</v>
      </c>
      <c r="Q22" s="527">
        <v>1.5882439816866047</v>
      </c>
      <c r="R22" s="511">
        <v>38</v>
      </c>
    </row>
    <row r="23" spans="1:18" ht="14.4" customHeight="1" x14ac:dyDescent="0.3">
      <c r="A23" s="505" t="s">
        <v>2062</v>
      </c>
      <c r="B23" s="506" t="s">
        <v>2097</v>
      </c>
      <c r="C23" s="506" t="s">
        <v>462</v>
      </c>
      <c r="D23" s="506" t="s">
        <v>2064</v>
      </c>
      <c r="E23" s="506" t="s">
        <v>2098</v>
      </c>
      <c r="F23" s="506" t="s">
        <v>2099</v>
      </c>
      <c r="G23" s="510">
        <v>18</v>
      </c>
      <c r="H23" s="510">
        <v>12618</v>
      </c>
      <c r="I23" s="506">
        <v>0.36682365253793825</v>
      </c>
      <c r="J23" s="506">
        <v>701</v>
      </c>
      <c r="K23" s="510">
        <v>49</v>
      </c>
      <c r="L23" s="510">
        <v>34398</v>
      </c>
      <c r="M23" s="506">
        <v>1</v>
      </c>
      <c r="N23" s="506">
        <v>702</v>
      </c>
      <c r="O23" s="510">
        <v>31</v>
      </c>
      <c r="P23" s="510">
        <v>21917</v>
      </c>
      <c r="Q23" s="527">
        <v>0.63715913715913719</v>
      </c>
      <c r="R23" s="511">
        <v>707</v>
      </c>
    </row>
    <row r="24" spans="1:18" ht="14.4" customHeight="1" x14ac:dyDescent="0.3">
      <c r="A24" s="505" t="s">
        <v>2062</v>
      </c>
      <c r="B24" s="506" t="s">
        <v>2097</v>
      </c>
      <c r="C24" s="506" t="s">
        <v>462</v>
      </c>
      <c r="D24" s="506" t="s">
        <v>2064</v>
      </c>
      <c r="E24" s="506" t="s">
        <v>2100</v>
      </c>
      <c r="F24" s="506" t="s">
        <v>2101</v>
      </c>
      <c r="G24" s="510">
        <v>573</v>
      </c>
      <c r="H24" s="510">
        <v>80793</v>
      </c>
      <c r="I24" s="506">
        <v>0.81507823613086772</v>
      </c>
      <c r="J24" s="506">
        <v>141</v>
      </c>
      <c r="K24" s="510">
        <v>703</v>
      </c>
      <c r="L24" s="510">
        <v>99123</v>
      </c>
      <c r="M24" s="506">
        <v>1</v>
      </c>
      <c r="N24" s="506">
        <v>141</v>
      </c>
      <c r="O24" s="510">
        <v>653</v>
      </c>
      <c r="P24" s="510">
        <v>92726</v>
      </c>
      <c r="Q24" s="527">
        <v>0.93546401945058155</v>
      </c>
      <c r="R24" s="511">
        <v>142</v>
      </c>
    </row>
    <row r="25" spans="1:18" ht="14.4" customHeight="1" x14ac:dyDescent="0.3">
      <c r="A25" s="505" t="s">
        <v>2062</v>
      </c>
      <c r="B25" s="506" t="s">
        <v>2097</v>
      </c>
      <c r="C25" s="506" t="s">
        <v>462</v>
      </c>
      <c r="D25" s="506" t="s">
        <v>2064</v>
      </c>
      <c r="E25" s="506" t="s">
        <v>2102</v>
      </c>
      <c r="F25" s="506" t="s">
        <v>2103</v>
      </c>
      <c r="G25" s="510">
        <v>75</v>
      </c>
      <c r="H25" s="510">
        <v>71775</v>
      </c>
      <c r="I25" s="506">
        <v>0.75678496868475986</v>
      </c>
      <c r="J25" s="506">
        <v>957</v>
      </c>
      <c r="K25" s="510">
        <v>99</v>
      </c>
      <c r="L25" s="510">
        <v>94842</v>
      </c>
      <c r="M25" s="506">
        <v>1</v>
      </c>
      <c r="N25" s="506">
        <v>958</v>
      </c>
      <c r="O25" s="510">
        <v>128</v>
      </c>
      <c r="P25" s="510">
        <v>123264</v>
      </c>
      <c r="Q25" s="527">
        <v>1.299677358132473</v>
      </c>
      <c r="R25" s="511">
        <v>963</v>
      </c>
    </row>
    <row r="26" spans="1:18" ht="14.4" customHeight="1" x14ac:dyDescent="0.3">
      <c r="A26" s="505" t="s">
        <v>2062</v>
      </c>
      <c r="B26" s="506" t="s">
        <v>2097</v>
      </c>
      <c r="C26" s="506" t="s">
        <v>462</v>
      </c>
      <c r="D26" s="506" t="s">
        <v>2064</v>
      </c>
      <c r="E26" s="506" t="s">
        <v>2104</v>
      </c>
      <c r="F26" s="506" t="s">
        <v>2105</v>
      </c>
      <c r="G26" s="510"/>
      <c r="H26" s="510"/>
      <c r="I26" s="506"/>
      <c r="J26" s="506"/>
      <c r="K26" s="510"/>
      <c r="L26" s="510"/>
      <c r="M26" s="506"/>
      <c r="N26" s="506"/>
      <c r="O26" s="510">
        <v>1</v>
      </c>
      <c r="P26" s="510">
        <v>435</v>
      </c>
      <c r="Q26" s="527"/>
      <c r="R26" s="511">
        <v>435</v>
      </c>
    </row>
    <row r="27" spans="1:18" ht="14.4" customHeight="1" x14ac:dyDescent="0.3">
      <c r="A27" s="505" t="s">
        <v>2062</v>
      </c>
      <c r="B27" s="506" t="s">
        <v>2097</v>
      </c>
      <c r="C27" s="506" t="s">
        <v>462</v>
      </c>
      <c r="D27" s="506" t="s">
        <v>2064</v>
      </c>
      <c r="E27" s="506" t="s">
        <v>2106</v>
      </c>
      <c r="F27" s="506" t="s">
        <v>2107</v>
      </c>
      <c r="G27" s="510">
        <v>93</v>
      </c>
      <c r="H27" s="510">
        <v>93837</v>
      </c>
      <c r="I27" s="506">
        <v>0.63635562186355621</v>
      </c>
      <c r="J27" s="506">
        <v>1009</v>
      </c>
      <c r="K27" s="510">
        <v>146</v>
      </c>
      <c r="L27" s="510">
        <v>147460</v>
      </c>
      <c r="M27" s="506">
        <v>1</v>
      </c>
      <c r="N27" s="506">
        <v>1010</v>
      </c>
      <c r="O27" s="510">
        <v>164</v>
      </c>
      <c r="P27" s="510">
        <v>166132</v>
      </c>
      <c r="Q27" s="527">
        <v>1.1266241692662418</v>
      </c>
      <c r="R27" s="511">
        <v>1013</v>
      </c>
    </row>
    <row r="28" spans="1:18" ht="14.4" customHeight="1" x14ac:dyDescent="0.3">
      <c r="A28" s="505" t="s">
        <v>2062</v>
      </c>
      <c r="B28" s="506" t="s">
        <v>2097</v>
      </c>
      <c r="C28" s="506" t="s">
        <v>462</v>
      </c>
      <c r="D28" s="506" t="s">
        <v>2064</v>
      </c>
      <c r="E28" s="506" t="s">
        <v>2077</v>
      </c>
      <c r="F28" s="506" t="s">
        <v>2078</v>
      </c>
      <c r="G28" s="510">
        <v>456</v>
      </c>
      <c r="H28" s="510">
        <v>15199.97</v>
      </c>
      <c r="I28" s="506">
        <v>0.5808918312307173</v>
      </c>
      <c r="J28" s="506">
        <v>33.333267543859648</v>
      </c>
      <c r="K28" s="510">
        <v>785</v>
      </c>
      <c r="L28" s="510">
        <v>26166.61</v>
      </c>
      <c r="M28" s="506">
        <v>1</v>
      </c>
      <c r="N28" s="506">
        <v>33.333261146496817</v>
      </c>
      <c r="O28" s="510">
        <v>625</v>
      </c>
      <c r="P28" s="510">
        <v>20833.340000000004</v>
      </c>
      <c r="Q28" s="527">
        <v>0.79618032293827912</v>
      </c>
      <c r="R28" s="511">
        <v>33.333344000000004</v>
      </c>
    </row>
    <row r="29" spans="1:18" ht="14.4" customHeight="1" x14ac:dyDescent="0.3">
      <c r="A29" s="505" t="s">
        <v>2062</v>
      </c>
      <c r="B29" s="506" t="s">
        <v>2097</v>
      </c>
      <c r="C29" s="506" t="s">
        <v>462</v>
      </c>
      <c r="D29" s="506" t="s">
        <v>2064</v>
      </c>
      <c r="E29" s="506" t="s">
        <v>2079</v>
      </c>
      <c r="F29" s="506" t="s">
        <v>2080</v>
      </c>
      <c r="G29" s="510">
        <v>8</v>
      </c>
      <c r="H29" s="510">
        <v>296</v>
      </c>
      <c r="I29" s="506">
        <v>0.32</v>
      </c>
      <c r="J29" s="506">
        <v>37</v>
      </c>
      <c r="K29" s="510">
        <v>25</v>
      </c>
      <c r="L29" s="510">
        <v>925</v>
      </c>
      <c r="M29" s="506">
        <v>1</v>
      </c>
      <c r="N29" s="506">
        <v>37</v>
      </c>
      <c r="O29" s="510">
        <v>52</v>
      </c>
      <c r="P29" s="510">
        <v>1976</v>
      </c>
      <c r="Q29" s="527">
        <v>2.1362162162162162</v>
      </c>
      <c r="R29" s="511">
        <v>38</v>
      </c>
    </row>
    <row r="30" spans="1:18" ht="14.4" customHeight="1" x14ac:dyDescent="0.3">
      <c r="A30" s="505" t="s">
        <v>2062</v>
      </c>
      <c r="B30" s="506" t="s">
        <v>2097</v>
      </c>
      <c r="C30" s="506" t="s">
        <v>462</v>
      </c>
      <c r="D30" s="506" t="s">
        <v>2064</v>
      </c>
      <c r="E30" s="506" t="s">
        <v>2108</v>
      </c>
      <c r="F30" s="506" t="s">
        <v>2109</v>
      </c>
      <c r="G30" s="510">
        <v>112</v>
      </c>
      <c r="H30" s="510">
        <v>38640</v>
      </c>
      <c r="I30" s="506">
        <v>0.81515547867178595</v>
      </c>
      <c r="J30" s="506">
        <v>345</v>
      </c>
      <c r="K30" s="510">
        <v>137</v>
      </c>
      <c r="L30" s="510">
        <v>47402</v>
      </c>
      <c r="M30" s="506">
        <v>1</v>
      </c>
      <c r="N30" s="506">
        <v>346</v>
      </c>
      <c r="O30" s="510">
        <v>160</v>
      </c>
      <c r="P30" s="510">
        <v>56000</v>
      </c>
      <c r="Q30" s="527">
        <v>1.1813847516982405</v>
      </c>
      <c r="R30" s="511">
        <v>350</v>
      </c>
    </row>
    <row r="31" spans="1:18" ht="14.4" customHeight="1" x14ac:dyDescent="0.3">
      <c r="A31" s="505" t="s">
        <v>2062</v>
      </c>
      <c r="B31" s="506" t="s">
        <v>2097</v>
      </c>
      <c r="C31" s="506" t="s">
        <v>462</v>
      </c>
      <c r="D31" s="506" t="s">
        <v>2064</v>
      </c>
      <c r="E31" s="506" t="s">
        <v>2110</v>
      </c>
      <c r="F31" s="506" t="s">
        <v>2111</v>
      </c>
      <c r="G31" s="510"/>
      <c r="H31" s="510"/>
      <c r="I31" s="506"/>
      <c r="J31" s="506"/>
      <c r="K31" s="510"/>
      <c r="L31" s="510"/>
      <c r="M31" s="506"/>
      <c r="N31" s="506"/>
      <c r="O31" s="510">
        <v>1</v>
      </c>
      <c r="P31" s="510">
        <v>614</v>
      </c>
      <c r="Q31" s="527"/>
      <c r="R31" s="511">
        <v>614</v>
      </c>
    </row>
    <row r="32" spans="1:18" ht="14.4" customHeight="1" x14ac:dyDescent="0.3">
      <c r="A32" s="505" t="s">
        <v>2062</v>
      </c>
      <c r="B32" s="506" t="s">
        <v>2097</v>
      </c>
      <c r="C32" s="506" t="s">
        <v>462</v>
      </c>
      <c r="D32" s="506" t="s">
        <v>2064</v>
      </c>
      <c r="E32" s="506" t="s">
        <v>2087</v>
      </c>
      <c r="F32" s="506" t="s">
        <v>2088</v>
      </c>
      <c r="G32" s="510">
        <v>11</v>
      </c>
      <c r="H32" s="510">
        <v>814</v>
      </c>
      <c r="I32" s="506">
        <v>0.73333333333333328</v>
      </c>
      <c r="J32" s="506">
        <v>74</v>
      </c>
      <c r="K32" s="510">
        <v>15</v>
      </c>
      <c r="L32" s="510">
        <v>1110</v>
      </c>
      <c r="M32" s="506">
        <v>1</v>
      </c>
      <c r="N32" s="506">
        <v>74</v>
      </c>
      <c r="O32" s="510">
        <v>28</v>
      </c>
      <c r="P32" s="510">
        <v>2100</v>
      </c>
      <c r="Q32" s="527">
        <v>1.8918918918918919</v>
      </c>
      <c r="R32" s="511">
        <v>75</v>
      </c>
    </row>
    <row r="33" spans="1:18" ht="14.4" customHeight="1" x14ac:dyDescent="0.3">
      <c r="A33" s="505" t="s">
        <v>2062</v>
      </c>
      <c r="B33" s="506" t="s">
        <v>2097</v>
      </c>
      <c r="C33" s="506" t="s">
        <v>462</v>
      </c>
      <c r="D33" s="506" t="s">
        <v>2064</v>
      </c>
      <c r="E33" s="506" t="s">
        <v>2112</v>
      </c>
      <c r="F33" s="506" t="s">
        <v>2113</v>
      </c>
      <c r="G33" s="510">
        <v>197</v>
      </c>
      <c r="H33" s="510">
        <v>69935</v>
      </c>
      <c r="I33" s="506">
        <v>0.53972602739726028</v>
      </c>
      <c r="J33" s="506">
        <v>355</v>
      </c>
      <c r="K33" s="510">
        <v>365</v>
      </c>
      <c r="L33" s="510">
        <v>129575</v>
      </c>
      <c r="M33" s="506">
        <v>1</v>
      </c>
      <c r="N33" s="506">
        <v>355</v>
      </c>
      <c r="O33" s="510">
        <v>397</v>
      </c>
      <c r="P33" s="510">
        <v>142126</v>
      </c>
      <c r="Q33" s="527">
        <v>1.0968628207601776</v>
      </c>
      <c r="R33" s="511">
        <v>358</v>
      </c>
    </row>
    <row r="34" spans="1:18" ht="14.4" customHeight="1" x14ac:dyDescent="0.3">
      <c r="A34" s="505" t="s">
        <v>2062</v>
      </c>
      <c r="B34" s="506" t="s">
        <v>2097</v>
      </c>
      <c r="C34" s="506" t="s">
        <v>462</v>
      </c>
      <c r="D34" s="506" t="s">
        <v>2064</v>
      </c>
      <c r="E34" s="506" t="s">
        <v>2089</v>
      </c>
      <c r="F34" s="506" t="s">
        <v>2090</v>
      </c>
      <c r="G34" s="510">
        <v>453</v>
      </c>
      <c r="H34" s="510">
        <v>101019</v>
      </c>
      <c r="I34" s="506">
        <v>0.57560355781448536</v>
      </c>
      <c r="J34" s="506">
        <v>223</v>
      </c>
      <c r="K34" s="510">
        <v>787</v>
      </c>
      <c r="L34" s="510">
        <v>175501</v>
      </c>
      <c r="M34" s="506">
        <v>1</v>
      </c>
      <c r="N34" s="506">
        <v>223</v>
      </c>
      <c r="O34" s="510">
        <v>632</v>
      </c>
      <c r="P34" s="510">
        <v>142832</v>
      </c>
      <c r="Q34" s="527">
        <v>0.81385291251901704</v>
      </c>
      <c r="R34" s="511">
        <v>226</v>
      </c>
    </row>
    <row r="35" spans="1:18" ht="14.4" customHeight="1" x14ac:dyDescent="0.3">
      <c r="A35" s="505" t="s">
        <v>2062</v>
      </c>
      <c r="B35" s="506" t="s">
        <v>2097</v>
      </c>
      <c r="C35" s="506" t="s">
        <v>462</v>
      </c>
      <c r="D35" s="506" t="s">
        <v>2064</v>
      </c>
      <c r="E35" s="506" t="s">
        <v>2091</v>
      </c>
      <c r="F35" s="506" t="s">
        <v>2092</v>
      </c>
      <c r="G35" s="510">
        <v>467</v>
      </c>
      <c r="H35" s="510">
        <v>35959</v>
      </c>
      <c r="I35" s="506">
        <v>0.58668341708542715</v>
      </c>
      <c r="J35" s="506">
        <v>77</v>
      </c>
      <c r="K35" s="510">
        <v>796</v>
      </c>
      <c r="L35" s="510">
        <v>61292</v>
      </c>
      <c r="M35" s="506">
        <v>1</v>
      </c>
      <c r="N35" s="506">
        <v>77</v>
      </c>
      <c r="O35" s="510">
        <v>635</v>
      </c>
      <c r="P35" s="510">
        <v>49530</v>
      </c>
      <c r="Q35" s="527">
        <v>0.8080989362396398</v>
      </c>
      <c r="R35" s="511">
        <v>78</v>
      </c>
    </row>
    <row r="36" spans="1:18" ht="14.4" customHeight="1" x14ac:dyDescent="0.3">
      <c r="A36" s="505" t="s">
        <v>2062</v>
      </c>
      <c r="B36" s="506" t="s">
        <v>2097</v>
      </c>
      <c r="C36" s="506" t="s">
        <v>462</v>
      </c>
      <c r="D36" s="506" t="s">
        <v>2064</v>
      </c>
      <c r="E36" s="506" t="s">
        <v>2114</v>
      </c>
      <c r="F36" s="506" t="s">
        <v>2115</v>
      </c>
      <c r="G36" s="510">
        <v>241</v>
      </c>
      <c r="H36" s="510">
        <v>42657</v>
      </c>
      <c r="I36" s="506">
        <v>0.63905617977528095</v>
      </c>
      <c r="J36" s="506">
        <v>177</v>
      </c>
      <c r="K36" s="510">
        <v>375</v>
      </c>
      <c r="L36" s="510">
        <v>66750</v>
      </c>
      <c r="M36" s="506">
        <v>1</v>
      </c>
      <c r="N36" s="506">
        <v>178</v>
      </c>
      <c r="O36" s="510">
        <v>200</v>
      </c>
      <c r="P36" s="510">
        <v>35800</v>
      </c>
      <c r="Q36" s="527">
        <v>0.53632958801498132</v>
      </c>
      <c r="R36" s="511">
        <v>179</v>
      </c>
    </row>
    <row r="37" spans="1:18" ht="14.4" customHeight="1" x14ac:dyDescent="0.3">
      <c r="A37" s="505" t="s">
        <v>2062</v>
      </c>
      <c r="B37" s="506" t="s">
        <v>2097</v>
      </c>
      <c r="C37" s="506" t="s">
        <v>462</v>
      </c>
      <c r="D37" s="506" t="s">
        <v>2064</v>
      </c>
      <c r="E37" s="506" t="s">
        <v>2093</v>
      </c>
      <c r="F37" s="506" t="s">
        <v>2094</v>
      </c>
      <c r="G37" s="510">
        <v>5</v>
      </c>
      <c r="H37" s="510">
        <v>295</v>
      </c>
      <c r="I37" s="506">
        <v>0.29411764705882354</v>
      </c>
      <c r="J37" s="506">
        <v>59</v>
      </c>
      <c r="K37" s="510">
        <v>17</v>
      </c>
      <c r="L37" s="510">
        <v>1003</v>
      </c>
      <c r="M37" s="506">
        <v>1</v>
      </c>
      <c r="N37" s="506">
        <v>59</v>
      </c>
      <c r="O37" s="510">
        <v>34</v>
      </c>
      <c r="P37" s="510">
        <v>2074</v>
      </c>
      <c r="Q37" s="527">
        <v>2.0677966101694913</v>
      </c>
      <c r="R37" s="511">
        <v>61</v>
      </c>
    </row>
    <row r="38" spans="1:18" ht="14.4" customHeight="1" x14ac:dyDescent="0.3">
      <c r="A38" s="505" t="s">
        <v>2062</v>
      </c>
      <c r="B38" s="506" t="s">
        <v>2116</v>
      </c>
      <c r="C38" s="506" t="s">
        <v>462</v>
      </c>
      <c r="D38" s="506" t="s">
        <v>2064</v>
      </c>
      <c r="E38" s="506" t="s">
        <v>2065</v>
      </c>
      <c r="F38" s="506" t="s">
        <v>2066</v>
      </c>
      <c r="G38" s="510"/>
      <c r="H38" s="510"/>
      <c r="I38" s="506"/>
      <c r="J38" s="506"/>
      <c r="K38" s="510">
        <v>1</v>
      </c>
      <c r="L38" s="510">
        <v>66</v>
      </c>
      <c r="M38" s="506">
        <v>1</v>
      </c>
      <c r="N38" s="506">
        <v>66</v>
      </c>
      <c r="O38" s="510"/>
      <c r="P38" s="510"/>
      <c r="Q38" s="527"/>
      <c r="R38" s="511"/>
    </row>
    <row r="39" spans="1:18" ht="14.4" customHeight="1" x14ac:dyDescent="0.3">
      <c r="A39" s="505" t="s">
        <v>2062</v>
      </c>
      <c r="B39" s="506" t="s">
        <v>2116</v>
      </c>
      <c r="C39" s="506" t="s">
        <v>462</v>
      </c>
      <c r="D39" s="506" t="s">
        <v>2064</v>
      </c>
      <c r="E39" s="506" t="s">
        <v>2067</v>
      </c>
      <c r="F39" s="506" t="s">
        <v>2068</v>
      </c>
      <c r="G39" s="510">
        <v>52</v>
      </c>
      <c r="H39" s="510">
        <v>1924</v>
      </c>
      <c r="I39" s="506">
        <v>0.37410071942446044</v>
      </c>
      <c r="J39" s="506">
        <v>37</v>
      </c>
      <c r="K39" s="510">
        <v>139</v>
      </c>
      <c r="L39" s="510">
        <v>5143</v>
      </c>
      <c r="M39" s="506">
        <v>1</v>
      </c>
      <c r="N39" s="506">
        <v>37</v>
      </c>
      <c r="O39" s="510">
        <v>63</v>
      </c>
      <c r="P39" s="510">
        <v>2394</v>
      </c>
      <c r="Q39" s="527">
        <v>0.46548706980361659</v>
      </c>
      <c r="R39" s="511">
        <v>38</v>
      </c>
    </row>
    <row r="40" spans="1:18" ht="14.4" customHeight="1" x14ac:dyDescent="0.3">
      <c r="A40" s="505" t="s">
        <v>2062</v>
      </c>
      <c r="B40" s="506" t="s">
        <v>2116</v>
      </c>
      <c r="C40" s="506" t="s">
        <v>462</v>
      </c>
      <c r="D40" s="506" t="s">
        <v>2064</v>
      </c>
      <c r="E40" s="506" t="s">
        <v>2117</v>
      </c>
      <c r="F40" s="506" t="s">
        <v>2118</v>
      </c>
      <c r="G40" s="510">
        <v>35</v>
      </c>
      <c r="H40" s="510">
        <v>35140</v>
      </c>
      <c r="I40" s="506">
        <v>3.1754924995481657</v>
      </c>
      <c r="J40" s="506">
        <v>1004</v>
      </c>
      <c r="K40" s="510">
        <v>11</v>
      </c>
      <c r="L40" s="510">
        <v>11066</v>
      </c>
      <c r="M40" s="506">
        <v>1</v>
      </c>
      <c r="N40" s="506">
        <v>1006</v>
      </c>
      <c r="O40" s="510"/>
      <c r="P40" s="510"/>
      <c r="Q40" s="527"/>
      <c r="R40" s="511"/>
    </row>
    <row r="41" spans="1:18" ht="14.4" customHeight="1" x14ac:dyDescent="0.3">
      <c r="A41" s="505" t="s">
        <v>2062</v>
      </c>
      <c r="B41" s="506" t="s">
        <v>2116</v>
      </c>
      <c r="C41" s="506" t="s">
        <v>462</v>
      </c>
      <c r="D41" s="506" t="s">
        <v>2064</v>
      </c>
      <c r="E41" s="506" t="s">
        <v>2077</v>
      </c>
      <c r="F41" s="506" t="s">
        <v>2078</v>
      </c>
      <c r="G41" s="510">
        <v>43</v>
      </c>
      <c r="H41" s="510">
        <v>1433.2899999999997</v>
      </c>
      <c r="I41" s="506">
        <v>0.57332287987455843</v>
      </c>
      <c r="J41" s="506">
        <v>33.332325581395345</v>
      </c>
      <c r="K41" s="510">
        <v>75</v>
      </c>
      <c r="L41" s="510">
        <v>2499.9699999999998</v>
      </c>
      <c r="M41" s="506">
        <v>1</v>
      </c>
      <c r="N41" s="506">
        <v>33.33293333333333</v>
      </c>
      <c r="O41" s="510">
        <v>78</v>
      </c>
      <c r="P41" s="510">
        <v>2600</v>
      </c>
      <c r="Q41" s="527">
        <v>1.0400124801497619</v>
      </c>
      <c r="R41" s="511">
        <v>33.333333333333336</v>
      </c>
    </row>
    <row r="42" spans="1:18" ht="14.4" customHeight="1" x14ac:dyDescent="0.3">
      <c r="A42" s="505" t="s">
        <v>2062</v>
      </c>
      <c r="B42" s="506" t="s">
        <v>2116</v>
      </c>
      <c r="C42" s="506" t="s">
        <v>462</v>
      </c>
      <c r="D42" s="506" t="s">
        <v>2064</v>
      </c>
      <c r="E42" s="506" t="s">
        <v>2079</v>
      </c>
      <c r="F42" s="506" t="s">
        <v>2080</v>
      </c>
      <c r="G42" s="510">
        <v>42</v>
      </c>
      <c r="H42" s="510">
        <v>1554</v>
      </c>
      <c r="I42" s="506">
        <v>0.45652173913043476</v>
      </c>
      <c r="J42" s="506">
        <v>37</v>
      </c>
      <c r="K42" s="510">
        <v>92</v>
      </c>
      <c r="L42" s="510">
        <v>3404</v>
      </c>
      <c r="M42" s="506">
        <v>1</v>
      </c>
      <c r="N42" s="506">
        <v>37</v>
      </c>
      <c r="O42" s="510">
        <v>39</v>
      </c>
      <c r="P42" s="510">
        <v>1482</v>
      </c>
      <c r="Q42" s="527">
        <v>0.43537015276145713</v>
      </c>
      <c r="R42" s="511">
        <v>38</v>
      </c>
    </row>
    <row r="43" spans="1:18" ht="14.4" customHeight="1" x14ac:dyDescent="0.3">
      <c r="A43" s="505" t="s">
        <v>2062</v>
      </c>
      <c r="B43" s="506" t="s">
        <v>2116</v>
      </c>
      <c r="C43" s="506" t="s">
        <v>462</v>
      </c>
      <c r="D43" s="506" t="s">
        <v>2064</v>
      </c>
      <c r="E43" s="506" t="s">
        <v>2119</v>
      </c>
      <c r="F43" s="506" t="s">
        <v>2120</v>
      </c>
      <c r="G43" s="510">
        <v>108</v>
      </c>
      <c r="H43" s="510">
        <v>19116</v>
      </c>
      <c r="I43" s="506">
        <v>0.80746810847343076</v>
      </c>
      <c r="J43" s="506">
        <v>177</v>
      </c>
      <c r="K43" s="510">
        <v>133</v>
      </c>
      <c r="L43" s="510">
        <v>23674</v>
      </c>
      <c r="M43" s="506">
        <v>1</v>
      </c>
      <c r="N43" s="506">
        <v>178</v>
      </c>
      <c r="O43" s="510">
        <v>150</v>
      </c>
      <c r="P43" s="510">
        <v>26850</v>
      </c>
      <c r="Q43" s="527">
        <v>1.1341556137534847</v>
      </c>
      <c r="R43" s="511">
        <v>179</v>
      </c>
    </row>
    <row r="44" spans="1:18" ht="14.4" customHeight="1" x14ac:dyDescent="0.3">
      <c r="A44" s="505" t="s">
        <v>2062</v>
      </c>
      <c r="B44" s="506" t="s">
        <v>2116</v>
      </c>
      <c r="C44" s="506" t="s">
        <v>462</v>
      </c>
      <c r="D44" s="506" t="s">
        <v>2064</v>
      </c>
      <c r="E44" s="506" t="s">
        <v>2087</v>
      </c>
      <c r="F44" s="506" t="s">
        <v>2088</v>
      </c>
      <c r="G44" s="510"/>
      <c r="H44" s="510"/>
      <c r="I44" s="506"/>
      <c r="J44" s="506"/>
      <c r="K44" s="510">
        <v>4</v>
      </c>
      <c r="L44" s="510">
        <v>296</v>
      </c>
      <c r="M44" s="506">
        <v>1</v>
      </c>
      <c r="N44" s="506">
        <v>74</v>
      </c>
      <c r="O44" s="510">
        <v>8</v>
      </c>
      <c r="P44" s="510">
        <v>600</v>
      </c>
      <c r="Q44" s="527">
        <v>2.0270270270270272</v>
      </c>
      <c r="R44" s="511">
        <v>75</v>
      </c>
    </row>
    <row r="45" spans="1:18" ht="14.4" customHeight="1" x14ac:dyDescent="0.3">
      <c r="A45" s="505" t="s">
        <v>2062</v>
      </c>
      <c r="B45" s="506" t="s">
        <v>2116</v>
      </c>
      <c r="C45" s="506" t="s">
        <v>462</v>
      </c>
      <c r="D45" s="506" t="s">
        <v>2064</v>
      </c>
      <c r="E45" s="506" t="s">
        <v>2089</v>
      </c>
      <c r="F45" s="506" t="s">
        <v>2090</v>
      </c>
      <c r="G45" s="510">
        <v>132</v>
      </c>
      <c r="H45" s="510">
        <v>29436</v>
      </c>
      <c r="I45" s="506">
        <v>0.62857142857142856</v>
      </c>
      <c r="J45" s="506">
        <v>223</v>
      </c>
      <c r="K45" s="510">
        <v>210</v>
      </c>
      <c r="L45" s="510">
        <v>46830</v>
      </c>
      <c r="M45" s="506">
        <v>1</v>
      </c>
      <c r="N45" s="506">
        <v>223</v>
      </c>
      <c r="O45" s="510">
        <v>204</v>
      </c>
      <c r="P45" s="510">
        <v>46104</v>
      </c>
      <c r="Q45" s="527">
        <v>0.9844971172325433</v>
      </c>
      <c r="R45" s="511">
        <v>226</v>
      </c>
    </row>
    <row r="46" spans="1:18" ht="14.4" customHeight="1" x14ac:dyDescent="0.3">
      <c r="A46" s="505" t="s">
        <v>2062</v>
      </c>
      <c r="B46" s="506" t="s">
        <v>2116</v>
      </c>
      <c r="C46" s="506" t="s">
        <v>462</v>
      </c>
      <c r="D46" s="506" t="s">
        <v>2064</v>
      </c>
      <c r="E46" s="506" t="s">
        <v>2091</v>
      </c>
      <c r="F46" s="506" t="s">
        <v>2092</v>
      </c>
      <c r="G46" s="510">
        <v>68</v>
      </c>
      <c r="H46" s="510">
        <v>5236</v>
      </c>
      <c r="I46" s="506">
        <v>0.37777777777777777</v>
      </c>
      <c r="J46" s="506">
        <v>77</v>
      </c>
      <c r="K46" s="510">
        <v>180</v>
      </c>
      <c r="L46" s="510">
        <v>13860</v>
      </c>
      <c r="M46" s="506">
        <v>1</v>
      </c>
      <c r="N46" s="506">
        <v>77</v>
      </c>
      <c r="O46" s="510">
        <v>163</v>
      </c>
      <c r="P46" s="510">
        <v>12714</v>
      </c>
      <c r="Q46" s="527">
        <v>0.91731601731601731</v>
      </c>
      <c r="R46" s="511">
        <v>78</v>
      </c>
    </row>
    <row r="47" spans="1:18" ht="14.4" customHeight="1" x14ac:dyDescent="0.3">
      <c r="A47" s="505" t="s">
        <v>2062</v>
      </c>
      <c r="B47" s="506" t="s">
        <v>2116</v>
      </c>
      <c r="C47" s="506" t="s">
        <v>462</v>
      </c>
      <c r="D47" s="506" t="s">
        <v>2064</v>
      </c>
      <c r="E47" s="506" t="s">
        <v>2093</v>
      </c>
      <c r="F47" s="506" t="s">
        <v>2094</v>
      </c>
      <c r="G47" s="510">
        <v>21</v>
      </c>
      <c r="H47" s="510">
        <v>1239</v>
      </c>
      <c r="I47" s="506">
        <v>0.52500000000000002</v>
      </c>
      <c r="J47" s="506">
        <v>59</v>
      </c>
      <c r="K47" s="510">
        <v>40</v>
      </c>
      <c r="L47" s="510">
        <v>2360</v>
      </c>
      <c r="M47" s="506">
        <v>1</v>
      </c>
      <c r="N47" s="506">
        <v>59</v>
      </c>
      <c r="O47" s="510">
        <v>25</v>
      </c>
      <c r="P47" s="510">
        <v>1525</v>
      </c>
      <c r="Q47" s="527">
        <v>0.64618644067796616</v>
      </c>
      <c r="R47" s="511">
        <v>61</v>
      </c>
    </row>
    <row r="48" spans="1:18" ht="14.4" customHeight="1" x14ac:dyDescent="0.3">
      <c r="A48" s="505" t="s">
        <v>2062</v>
      </c>
      <c r="B48" s="506" t="s">
        <v>2116</v>
      </c>
      <c r="C48" s="506" t="s">
        <v>462</v>
      </c>
      <c r="D48" s="506" t="s">
        <v>2064</v>
      </c>
      <c r="E48" s="506" t="s">
        <v>2121</v>
      </c>
      <c r="F48" s="506" t="s">
        <v>2122</v>
      </c>
      <c r="G48" s="510">
        <v>27</v>
      </c>
      <c r="H48" s="510">
        <v>9585</v>
      </c>
      <c r="I48" s="506">
        <v>0.40298507462686567</v>
      </c>
      <c r="J48" s="506">
        <v>355</v>
      </c>
      <c r="K48" s="510">
        <v>67</v>
      </c>
      <c r="L48" s="510">
        <v>23785</v>
      </c>
      <c r="M48" s="506">
        <v>1</v>
      </c>
      <c r="N48" s="506">
        <v>355</v>
      </c>
      <c r="O48" s="510">
        <v>46</v>
      </c>
      <c r="P48" s="510">
        <v>16468</v>
      </c>
      <c r="Q48" s="527">
        <v>0.69236914021442086</v>
      </c>
      <c r="R48" s="511">
        <v>358</v>
      </c>
    </row>
    <row r="49" spans="1:18" ht="14.4" customHeight="1" x14ac:dyDescent="0.3">
      <c r="A49" s="505" t="s">
        <v>2062</v>
      </c>
      <c r="B49" s="506" t="s">
        <v>2116</v>
      </c>
      <c r="C49" s="506" t="s">
        <v>462</v>
      </c>
      <c r="D49" s="506" t="s">
        <v>2064</v>
      </c>
      <c r="E49" s="506" t="s">
        <v>2095</v>
      </c>
      <c r="F49" s="506" t="s">
        <v>2096</v>
      </c>
      <c r="G49" s="510">
        <v>1</v>
      </c>
      <c r="H49" s="510">
        <v>37</v>
      </c>
      <c r="I49" s="506"/>
      <c r="J49" s="506">
        <v>37</v>
      </c>
      <c r="K49" s="510"/>
      <c r="L49" s="510"/>
      <c r="M49" s="506"/>
      <c r="N49" s="506"/>
      <c r="O49" s="510"/>
      <c r="P49" s="510"/>
      <c r="Q49" s="527"/>
      <c r="R49" s="511"/>
    </row>
    <row r="50" spans="1:18" ht="14.4" customHeight="1" x14ac:dyDescent="0.3">
      <c r="A50" s="505" t="s">
        <v>2062</v>
      </c>
      <c r="B50" s="506" t="s">
        <v>2116</v>
      </c>
      <c r="C50" s="506" t="s">
        <v>462</v>
      </c>
      <c r="D50" s="506" t="s">
        <v>2064</v>
      </c>
      <c r="E50" s="506" t="s">
        <v>2123</v>
      </c>
      <c r="F50" s="506" t="s">
        <v>2124</v>
      </c>
      <c r="G50" s="510"/>
      <c r="H50" s="510"/>
      <c r="I50" s="506"/>
      <c r="J50" s="506"/>
      <c r="K50" s="510">
        <v>20</v>
      </c>
      <c r="L50" s="510">
        <v>14040</v>
      </c>
      <c r="M50" s="506">
        <v>1</v>
      </c>
      <c r="N50" s="506">
        <v>702</v>
      </c>
      <c r="O50" s="510">
        <v>9</v>
      </c>
      <c r="P50" s="510">
        <v>6363</v>
      </c>
      <c r="Q50" s="527">
        <v>0.4532051282051282</v>
      </c>
      <c r="R50" s="511">
        <v>707</v>
      </c>
    </row>
    <row r="51" spans="1:18" ht="14.4" customHeight="1" x14ac:dyDescent="0.3">
      <c r="A51" s="505" t="s">
        <v>2062</v>
      </c>
      <c r="B51" s="506" t="s">
        <v>2116</v>
      </c>
      <c r="C51" s="506" t="s">
        <v>1921</v>
      </c>
      <c r="D51" s="506" t="s">
        <v>2064</v>
      </c>
      <c r="E51" s="506" t="s">
        <v>2067</v>
      </c>
      <c r="F51" s="506" t="s">
        <v>2068</v>
      </c>
      <c r="G51" s="510"/>
      <c r="H51" s="510"/>
      <c r="I51" s="506"/>
      <c r="J51" s="506"/>
      <c r="K51" s="510">
        <v>1</v>
      </c>
      <c r="L51" s="510">
        <v>37</v>
      </c>
      <c r="M51" s="506">
        <v>1</v>
      </c>
      <c r="N51" s="506">
        <v>37</v>
      </c>
      <c r="O51" s="510"/>
      <c r="P51" s="510"/>
      <c r="Q51" s="527"/>
      <c r="R51" s="511"/>
    </row>
    <row r="52" spans="1:18" ht="14.4" customHeight="1" x14ac:dyDescent="0.3">
      <c r="A52" s="505" t="s">
        <v>2062</v>
      </c>
      <c r="B52" s="506" t="s">
        <v>2125</v>
      </c>
      <c r="C52" s="506" t="s">
        <v>462</v>
      </c>
      <c r="D52" s="506" t="s">
        <v>2064</v>
      </c>
      <c r="E52" s="506" t="s">
        <v>2067</v>
      </c>
      <c r="F52" s="506" t="s">
        <v>2068</v>
      </c>
      <c r="G52" s="510">
        <v>1</v>
      </c>
      <c r="H52" s="510">
        <v>37</v>
      </c>
      <c r="I52" s="506"/>
      <c r="J52" s="506">
        <v>37</v>
      </c>
      <c r="K52" s="510"/>
      <c r="L52" s="510"/>
      <c r="M52" s="506"/>
      <c r="N52" s="506"/>
      <c r="O52" s="510"/>
      <c r="P52" s="510"/>
      <c r="Q52" s="527"/>
      <c r="R52" s="511"/>
    </row>
    <row r="53" spans="1:18" ht="14.4" customHeight="1" x14ac:dyDescent="0.3">
      <c r="A53" s="505" t="s">
        <v>2062</v>
      </c>
      <c r="B53" s="506" t="s">
        <v>2125</v>
      </c>
      <c r="C53" s="506" t="s">
        <v>462</v>
      </c>
      <c r="D53" s="506" t="s">
        <v>2064</v>
      </c>
      <c r="E53" s="506" t="s">
        <v>2126</v>
      </c>
      <c r="F53" s="506" t="s">
        <v>2127</v>
      </c>
      <c r="G53" s="510">
        <v>31</v>
      </c>
      <c r="H53" s="510">
        <v>5487</v>
      </c>
      <c r="I53" s="506"/>
      <c r="J53" s="506">
        <v>177</v>
      </c>
      <c r="K53" s="510"/>
      <c r="L53" s="510"/>
      <c r="M53" s="506"/>
      <c r="N53" s="506"/>
      <c r="O53" s="510">
        <v>1</v>
      </c>
      <c r="P53" s="510">
        <v>179</v>
      </c>
      <c r="Q53" s="527"/>
      <c r="R53" s="511">
        <v>179</v>
      </c>
    </row>
    <row r="54" spans="1:18" ht="14.4" customHeight="1" x14ac:dyDescent="0.3">
      <c r="A54" s="505" t="s">
        <v>2062</v>
      </c>
      <c r="B54" s="506" t="s">
        <v>2125</v>
      </c>
      <c r="C54" s="506" t="s">
        <v>462</v>
      </c>
      <c r="D54" s="506" t="s">
        <v>2064</v>
      </c>
      <c r="E54" s="506" t="s">
        <v>2128</v>
      </c>
      <c r="F54" s="506" t="s">
        <v>2129</v>
      </c>
      <c r="G54" s="510">
        <v>7</v>
      </c>
      <c r="H54" s="510">
        <v>812</v>
      </c>
      <c r="I54" s="506"/>
      <c r="J54" s="506">
        <v>116</v>
      </c>
      <c r="K54" s="510"/>
      <c r="L54" s="510"/>
      <c r="M54" s="506"/>
      <c r="N54" s="506"/>
      <c r="O54" s="510"/>
      <c r="P54" s="510"/>
      <c r="Q54" s="527"/>
      <c r="R54" s="511"/>
    </row>
    <row r="55" spans="1:18" ht="14.4" customHeight="1" x14ac:dyDescent="0.3">
      <c r="A55" s="505" t="s">
        <v>2062</v>
      </c>
      <c r="B55" s="506" t="s">
        <v>2125</v>
      </c>
      <c r="C55" s="506" t="s">
        <v>462</v>
      </c>
      <c r="D55" s="506" t="s">
        <v>2064</v>
      </c>
      <c r="E55" s="506" t="s">
        <v>2079</v>
      </c>
      <c r="F55" s="506" t="s">
        <v>2080</v>
      </c>
      <c r="G55" s="510">
        <v>1</v>
      </c>
      <c r="H55" s="510">
        <v>37</v>
      </c>
      <c r="I55" s="506"/>
      <c r="J55" s="506">
        <v>37</v>
      </c>
      <c r="K55" s="510"/>
      <c r="L55" s="510"/>
      <c r="M55" s="506"/>
      <c r="N55" s="506"/>
      <c r="O55" s="510"/>
      <c r="P55" s="510"/>
      <c r="Q55" s="527"/>
      <c r="R55" s="511"/>
    </row>
    <row r="56" spans="1:18" ht="14.4" customHeight="1" x14ac:dyDescent="0.3">
      <c r="A56" s="505" t="s">
        <v>2062</v>
      </c>
      <c r="B56" s="506" t="s">
        <v>2125</v>
      </c>
      <c r="C56" s="506" t="s">
        <v>462</v>
      </c>
      <c r="D56" s="506" t="s">
        <v>2064</v>
      </c>
      <c r="E56" s="506" t="s">
        <v>2130</v>
      </c>
      <c r="F56" s="506" t="s">
        <v>2131</v>
      </c>
      <c r="G56" s="510">
        <v>62</v>
      </c>
      <c r="H56" s="510">
        <v>22010</v>
      </c>
      <c r="I56" s="506"/>
      <c r="J56" s="506">
        <v>355</v>
      </c>
      <c r="K56" s="510"/>
      <c r="L56" s="510"/>
      <c r="M56" s="506"/>
      <c r="N56" s="506"/>
      <c r="O56" s="510"/>
      <c r="P56" s="510"/>
      <c r="Q56" s="527"/>
      <c r="R56" s="511"/>
    </row>
    <row r="57" spans="1:18" ht="14.4" customHeight="1" x14ac:dyDescent="0.3">
      <c r="A57" s="505" t="s">
        <v>2062</v>
      </c>
      <c r="B57" s="506" t="s">
        <v>2125</v>
      </c>
      <c r="C57" s="506" t="s">
        <v>462</v>
      </c>
      <c r="D57" s="506" t="s">
        <v>2064</v>
      </c>
      <c r="E57" s="506" t="s">
        <v>2132</v>
      </c>
      <c r="F57" s="506" t="s">
        <v>2133</v>
      </c>
      <c r="G57" s="510">
        <v>20</v>
      </c>
      <c r="H57" s="510">
        <v>14020</v>
      </c>
      <c r="I57" s="506"/>
      <c r="J57" s="506">
        <v>701</v>
      </c>
      <c r="K57" s="510"/>
      <c r="L57" s="510"/>
      <c r="M57" s="506"/>
      <c r="N57" s="506"/>
      <c r="O57" s="510"/>
      <c r="P57" s="510"/>
      <c r="Q57" s="527"/>
      <c r="R57" s="511"/>
    </row>
    <row r="58" spans="1:18" ht="14.4" customHeight="1" x14ac:dyDescent="0.3">
      <c r="A58" s="505" t="s">
        <v>2062</v>
      </c>
      <c r="B58" s="506" t="s">
        <v>2125</v>
      </c>
      <c r="C58" s="506" t="s">
        <v>462</v>
      </c>
      <c r="D58" s="506" t="s">
        <v>2064</v>
      </c>
      <c r="E58" s="506" t="s">
        <v>2089</v>
      </c>
      <c r="F58" s="506" t="s">
        <v>2090</v>
      </c>
      <c r="G58" s="510">
        <v>56</v>
      </c>
      <c r="H58" s="510">
        <v>12488</v>
      </c>
      <c r="I58" s="506"/>
      <c r="J58" s="506">
        <v>223</v>
      </c>
      <c r="K58" s="510"/>
      <c r="L58" s="510"/>
      <c r="M58" s="506"/>
      <c r="N58" s="506"/>
      <c r="O58" s="510"/>
      <c r="P58" s="510"/>
      <c r="Q58" s="527"/>
      <c r="R58" s="511"/>
    </row>
    <row r="59" spans="1:18" ht="14.4" customHeight="1" x14ac:dyDescent="0.3">
      <c r="A59" s="505" t="s">
        <v>2062</v>
      </c>
      <c r="B59" s="506" t="s">
        <v>2125</v>
      </c>
      <c r="C59" s="506" t="s">
        <v>462</v>
      </c>
      <c r="D59" s="506" t="s">
        <v>2064</v>
      </c>
      <c r="E59" s="506" t="s">
        <v>2091</v>
      </c>
      <c r="F59" s="506" t="s">
        <v>2092</v>
      </c>
      <c r="G59" s="510">
        <v>103</v>
      </c>
      <c r="H59" s="510">
        <v>7931</v>
      </c>
      <c r="I59" s="506"/>
      <c r="J59" s="506">
        <v>77</v>
      </c>
      <c r="K59" s="510"/>
      <c r="L59" s="510"/>
      <c r="M59" s="506"/>
      <c r="N59" s="506"/>
      <c r="O59" s="510">
        <v>1</v>
      </c>
      <c r="P59" s="510">
        <v>78</v>
      </c>
      <c r="Q59" s="527"/>
      <c r="R59" s="511">
        <v>78</v>
      </c>
    </row>
    <row r="60" spans="1:18" ht="14.4" customHeight="1" x14ac:dyDescent="0.3">
      <c r="A60" s="505" t="s">
        <v>2062</v>
      </c>
      <c r="B60" s="506" t="s">
        <v>2125</v>
      </c>
      <c r="C60" s="506" t="s">
        <v>462</v>
      </c>
      <c r="D60" s="506" t="s">
        <v>2064</v>
      </c>
      <c r="E60" s="506" t="s">
        <v>2134</v>
      </c>
      <c r="F60" s="506" t="s">
        <v>2135</v>
      </c>
      <c r="G60" s="510">
        <v>42</v>
      </c>
      <c r="H60" s="510">
        <v>9366</v>
      </c>
      <c r="I60" s="506"/>
      <c r="J60" s="506">
        <v>223</v>
      </c>
      <c r="K60" s="510"/>
      <c r="L60" s="510"/>
      <c r="M60" s="506"/>
      <c r="N60" s="506"/>
      <c r="O60" s="510">
        <v>1</v>
      </c>
      <c r="P60" s="510">
        <v>226</v>
      </c>
      <c r="Q60" s="527"/>
      <c r="R60" s="511">
        <v>226</v>
      </c>
    </row>
    <row r="61" spans="1:18" ht="14.4" customHeight="1" x14ac:dyDescent="0.3">
      <c r="A61" s="505" t="s">
        <v>2062</v>
      </c>
      <c r="B61" s="506" t="s">
        <v>2136</v>
      </c>
      <c r="C61" s="506" t="s">
        <v>467</v>
      </c>
      <c r="D61" s="506" t="s">
        <v>2064</v>
      </c>
      <c r="E61" s="506" t="s">
        <v>2067</v>
      </c>
      <c r="F61" s="506" t="s">
        <v>2068</v>
      </c>
      <c r="G61" s="510"/>
      <c r="H61" s="510"/>
      <c r="I61" s="506"/>
      <c r="J61" s="506"/>
      <c r="K61" s="510"/>
      <c r="L61" s="510"/>
      <c r="M61" s="506"/>
      <c r="N61" s="506"/>
      <c r="O61" s="510">
        <v>4</v>
      </c>
      <c r="P61" s="510">
        <v>152</v>
      </c>
      <c r="Q61" s="527"/>
      <c r="R61" s="511">
        <v>38</v>
      </c>
    </row>
    <row r="62" spans="1:18" ht="14.4" customHeight="1" x14ac:dyDescent="0.3">
      <c r="A62" s="505" t="s">
        <v>2062</v>
      </c>
      <c r="B62" s="506" t="s">
        <v>2136</v>
      </c>
      <c r="C62" s="506" t="s">
        <v>467</v>
      </c>
      <c r="D62" s="506" t="s">
        <v>2064</v>
      </c>
      <c r="E62" s="506" t="s">
        <v>2137</v>
      </c>
      <c r="F62" s="506" t="s">
        <v>2138</v>
      </c>
      <c r="G62" s="510"/>
      <c r="H62" s="510"/>
      <c r="I62" s="506"/>
      <c r="J62" s="506"/>
      <c r="K62" s="510">
        <v>1</v>
      </c>
      <c r="L62" s="510">
        <v>178</v>
      </c>
      <c r="M62" s="506">
        <v>1</v>
      </c>
      <c r="N62" s="506">
        <v>178</v>
      </c>
      <c r="O62" s="510">
        <v>1</v>
      </c>
      <c r="P62" s="510">
        <v>179</v>
      </c>
      <c r="Q62" s="527">
        <v>1.0056179775280898</v>
      </c>
      <c r="R62" s="511">
        <v>179</v>
      </c>
    </row>
    <row r="63" spans="1:18" ht="14.4" customHeight="1" x14ac:dyDescent="0.3">
      <c r="A63" s="505" t="s">
        <v>2062</v>
      </c>
      <c r="B63" s="506" t="s">
        <v>2136</v>
      </c>
      <c r="C63" s="506" t="s">
        <v>467</v>
      </c>
      <c r="D63" s="506" t="s">
        <v>2064</v>
      </c>
      <c r="E63" s="506" t="s">
        <v>2077</v>
      </c>
      <c r="F63" s="506" t="s">
        <v>2078</v>
      </c>
      <c r="G63" s="510"/>
      <c r="H63" s="510"/>
      <c r="I63" s="506"/>
      <c r="J63" s="506"/>
      <c r="K63" s="510">
        <v>2</v>
      </c>
      <c r="L63" s="510">
        <v>66.67</v>
      </c>
      <c r="M63" s="506">
        <v>1</v>
      </c>
      <c r="N63" s="506">
        <v>33.335000000000001</v>
      </c>
      <c r="O63" s="510">
        <v>6</v>
      </c>
      <c r="P63" s="510">
        <v>199.99</v>
      </c>
      <c r="Q63" s="527">
        <v>2.9997000149992501</v>
      </c>
      <c r="R63" s="511">
        <v>33.331666666666671</v>
      </c>
    </row>
    <row r="64" spans="1:18" ht="14.4" customHeight="1" x14ac:dyDescent="0.3">
      <c r="A64" s="505" t="s">
        <v>2062</v>
      </c>
      <c r="B64" s="506" t="s">
        <v>2136</v>
      </c>
      <c r="C64" s="506" t="s">
        <v>467</v>
      </c>
      <c r="D64" s="506" t="s">
        <v>2064</v>
      </c>
      <c r="E64" s="506" t="s">
        <v>2139</v>
      </c>
      <c r="F64" s="506" t="s">
        <v>2140</v>
      </c>
      <c r="G64" s="510"/>
      <c r="H64" s="510"/>
      <c r="I64" s="506"/>
      <c r="J64" s="506"/>
      <c r="K64" s="510">
        <v>1</v>
      </c>
      <c r="L64" s="510">
        <v>702</v>
      </c>
      <c r="M64" s="506">
        <v>1</v>
      </c>
      <c r="N64" s="506">
        <v>702</v>
      </c>
      <c r="O64" s="510">
        <v>5</v>
      </c>
      <c r="P64" s="510">
        <v>3535</v>
      </c>
      <c r="Q64" s="527">
        <v>5.0356125356125352</v>
      </c>
      <c r="R64" s="511">
        <v>707</v>
      </c>
    </row>
    <row r="65" spans="1:18" ht="14.4" customHeight="1" x14ac:dyDescent="0.3">
      <c r="A65" s="505" t="s">
        <v>2141</v>
      </c>
      <c r="B65" s="506" t="s">
        <v>2142</v>
      </c>
      <c r="C65" s="506" t="s">
        <v>462</v>
      </c>
      <c r="D65" s="506" t="s">
        <v>2064</v>
      </c>
      <c r="E65" s="506" t="s">
        <v>2143</v>
      </c>
      <c r="F65" s="506" t="s">
        <v>2144</v>
      </c>
      <c r="G65" s="510">
        <v>106</v>
      </c>
      <c r="H65" s="510">
        <v>17384</v>
      </c>
      <c r="I65" s="506">
        <v>17.666666666666668</v>
      </c>
      <c r="J65" s="506">
        <v>164</v>
      </c>
      <c r="K65" s="510">
        <v>6</v>
      </c>
      <c r="L65" s="510">
        <v>984</v>
      </c>
      <c r="M65" s="506">
        <v>1</v>
      </c>
      <c r="N65" s="506">
        <v>164</v>
      </c>
      <c r="O65" s="510">
        <v>8</v>
      </c>
      <c r="P65" s="510">
        <v>1336</v>
      </c>
      <c r="Q65" s="527">
        <v>1.3577235772357723</v>
      </c>
      <c r="R65" s="511">
        <v>167</v>
      </c>
    </row>
    <row r="66" spans="1:18" ht="14.4" customHeight="1" x14ac:dyDescent="0.3">
      <c r="A66" s="505" t="s">
        <v>2141</v>
      </c>
      <c r="B66" s="506" t="s">
        <v>2142</v>
      </c>
      <c r="C66" s="506" t="s">
        <v>462</v>
      </c>
      <c r="D66" s="506" t="s">
        <v>2064</v>
      </c>
      <c r="E66" s="506" t="s">
        <v>2145</v>
      </c>
      <c r="F66" s="506" t="s">
        <v>2146</v>
      </c>
      <c r="G66" s="510">
        <v>1773</v>
      </c>
      <c r="H66" s="510">
        <v>152478</v>
      </c>
      <c r="I66" s="506">
        <v>0.73147775027344419</v>
      </c>
      <c r="J66" s="506">
        <v>86</v>
      </c>
      <c r="K66" s="510">
        <v>2396</v>
      </c>
      <c r="L66" s="510">
        <v>208452</v>
      </c>
      <c r="M66" s="506">
        <v>1</v>
      </c>
      <c r="N66" s="506">
        <v>87</v>
      </c>
      <c r="O66" s="510">
        <v>2701</v>
      </c>
      <c r="P66" s="510">
        <v>240389</v>
      </c>
      <c r="Q66" s="527">
        <v>1.1532103313952373</v>
      </c>
      <c r="R66" s="511">
        <v>89</v>
      </c>
    </row>
    <row r="67" spans="1:18" ht="14.4" customHeight="1" x14ac:dyDescent="0.3">
      <c r="A67" s="505" t="s">
        <v>2141</v>
      </c>
      <c r="B67" s="506" t="s">
        <v>2142</v>
      </c>
      <c r="C67" s="506" t="s">
        <v>462</v>
      </c>
      <c r="D67" s="506" t="s">
        <v>2064</v>
      </c>
      <c r="E67" s="506" t="s">
        <v>2147</v>
      </c>
      <c r="F67" s="506" t="s">
        <v>2148</v>
      </c>
      <c r="G67" s="510">
        <v>1227</v>
      </c>
      <c r="H67" s="510">
        <v>99387</v>
      </c>
      <c r="I67" s="506">
        <v>0.63258694434543505</v>
      </c>
      <c r="J67" s="506">
        <v>81</v>
      </c>
      <c r="K67" s="510">
        <v>1916</v>
      </c>
      <c r="L67" s="510">
        <v>157112</v>
      </c>
      <c r="M67" s="506">
        <v>1</v>
      </c>
      <c r="N67" s="506">
        <v>82</v>
      </c>
      <c r="O67" s="510">
        <v>1561</v>
      </c>
      <c r="P67" s="510">
        <v>131124</v>
      </c>
      <c r="Q67" s="527">
        <v>0.83458933754264475</v>
      </c>
      <c r="R67" s="511">
        <v>84</v>
      </c>
    </row>
    <row r="68" spans="1:18" ht="14.4" customHeight="1" x14ac:dyDescent="0.3">
      <c r="A68" s="505" t="s">
        <v>2141</v>
      </c>
      <c r="B68" s="506" t="s">
        <v>2142</v>
      </c>
      <c r="C68" s="506" t="s">
        <v>462</v>
      </c>
      <c r="D68" s="506" t="s">
        <v>2064</v>
      </c>
      <c r="E68" s="506" t="s">
        <v>2149</v>
      </c>
      <c r="F68" s="506" t="s">
        <v>2150</v>
      </c>
      <c r="G68" s="510">
        <v>29</v>
      </c>
      <c r="H68" s="510">
        <v>15080</v>
      </c>
      <c r="I68" s="506">
        <v>0.1523386200626326</v>
      </c>
      <c r="J68" s="506">
        <v>520</v>
      </c>
      <c r="K68" s="510">
        <v>190</v>
      </c>
      <c r="L68" s="510">
        <v>98990</v>
      </c>
      <c r="M68" s="506">
        <v>1</v>
      </c>
      <c r="N68" s="506">
        <v>521</v>
      </c>
      <c r="O68" s="510">
        <v>746</v>
      </c>
      <c r="P68" s="510">
        <v>390904</v>
      </c>
      <c r="Q68" s="527">
        <v>3.948924133750884</v>
      </c>
      <c r="R68" s="511">
        <v>524</v>
      </c>
    </row>
    <row r="69" spans="1:18" ht="14.4" customHeight="1" x14ac:dyDescent="0.3">
      <c r="A69" s="505" t="s">
        <v>2141</v>
      </c>
      <c r="B69" s="506" t="s">
        <v>2142</v>
      </c>
      <c r="C69" s="506" t="s">
        <v>462</v>
      </c>
      <c r="D69" s="506" t="s">
        <v>2064</v>
      </c>
      <c r="E69" s="506" t="s">
        <v>2151</v>
      </c>
      <c r="F69" s="506" t="s">
        <v>2152</v>
      </c>
      <c r="G69" s="510"/>
      <c r="H69" s="510"/>
      <c r="I69" s="506"/>
      <c r="J69" s="506"/>
      <c r="K69" s="510">
        <v>2</v>
      </c>
      <c r="L69" s="510">
        <v>164</v>
      </c>
      <c r="M69" s="506">
        <v>1</v>
      </c>
      <c r="N69" s="506">
        <v>82</v>
      </c>
      <c r="O69" s="510">
        <v>1</v>
      </c>
      <c r="P69" s="510">
        <v>84</v>
      </c>
      <c r="Q69" s="527">
        <v>0.51219512195121952</v>
      </c>
      <c r="R69" s="511">
        <v>84</v>
      </c>
    </row>
    <row r="70" spans="1:18" ht="14.4" customHeight="1" x14ac:dyDescent="0.3">
      <c r="A70" s="505" t="s">
        <v>2141</v>
      </c>
      <c r="B70" s="506" t="s">
        <v>2142</v>
      </c>
      <c r="C70" s="506" t="s">
        <v>462</v>
      </c>
      <c r="D70" s="506" t="s">
        <v>2064</v>
      </c>
      <c r="E70" s="506" t="s">
        <v>2153</v>
      </c>
      <c r="F70" s="506" t="s">
        <v>2154</v>
      </c>
      <c r="G70" s="510">
        <v>125</v>
      </c>
      <c r="H70" s="510">
        <v>51250</v>
      </c>
      <c r="I70" s="506">
        <v>1.4010771207523443</v>
      </c>
      <c r="J70" s="506">
        <v>410</v>
      </c>
      <c r="K70" s="510">
        <v>89</v>
      </c>
      <c r="L70" s="510">
        <v>36579</v>
      </c>
      <c r="M70" s="506">
        <v>1</v>
      </c>
      <c r="N70" s="506">
        <v>411</v>
      </c>
      <c r="O70" s="510">
        <v>119</v>
      </c>
      <c r="P70" s="510">
        <v>49266</v>
      </c>
      <c r="Q70" s="527">
        <v>1.346838349872878</v>
      </c>
      <c r="R70" s="511">
        <v>414</v>
      </c>
    </row>
    <row r="71" spans="1:18" ht="14.4" customHeight="1" x14ac:dyDescent="0.3">
      <c r="A71" s="505" t="s">
        <v>2141</v>
      </c>
      <c r="B71" s="506" t="s">
        <v>2142</v>
      </c>
      <c r="C71" s="506" t="s">
        <v>462</v>
      </c>
      <c r="D71" s="506" t="s">
        <v>2064</v>
      </c>
      <c r="E71" s="506" t="s">
        <v>2155</v>
      </c>
      <c r="F71" s="506" t="s">
        <v>2156</v>
      </c>
      <c r="G71" s="510">
        <v>473</v>
      </c>
      <c r="H71" s="510">
        <v>38313</v>
      </c>
      <c r="I71" s="506">
        <v>0.54583143378162757</v>
      </c>
      <c r="J71" s="506">
        <v>81</v>
      </c>
      <c r="K71" s="510">
        <v>856</v>
      </c>
      <c r="L71" s="510">
        <v>70192</v>
      </c>
      <c r="M71" s="506">
        <v>1</v>
      </c>
      <c r="N71" s="506">
        <v>82</v>
      </c>
      <c r="O71" s="510">
        <v>721</v>
      </c>
      <c r="P71" s="510">
        <v>60564</v>
      </c>
      <c r="Q71" s="527">
        <v>0.86283337132436744</v>
      </c>
      <c r="R71" s="511">
        <v>84</v>
      </c>
    </row>
    <row r="72" spans="1:18" ht="14.4" customHeight="1" x14ac:dyDescent="0.3">
      <c r="A72" s="505" t="s">
        <v>2141</v>
      </c>
      <c r="B72" s="506" t="s">
        <v>2142</v>
      </c>
      <c r="C72" s="506" t="s">
        <v>462</v>
      </c>
      <c r="D72" s="506" t="s">
        <v>2064</v>
      </c>
      <c r="E72" s="506" t="s">
        <v>2157</v>
      </c>
      <c r="F72" s="506" t="s">
        <v>2158</v>
      </c>
      <c r="G72" s="510">
        <v>47</v>
      </c>
      <c r="H72" s="510">
        <v>5076</v>
      </c>
      <c r="I72" s="506">
        <v>2.9105504587155964</v>
      </c>
      <c r="J72" s="506">
        <v>108</v>
      </c>
      <c r="K72" s="510">
        <v>16</v>
      </c>
      <c r="L72" s="510">
        <v>1744</v>
      </c>
      <c r="M72" s="506">
        <v>1</v>
      </c>
      <c r="N72" s="506">
        <v>109</v>
      </c>
      <c r="O72" s="510">
        <v>40</v>
      </c>
      <c r="P72" s="510">
        <v>4440</v>
      </c>
      <c r="Q72" s="527">
        <v>2.5458715596330275</v>
      </c>
      <c r="R72" s="511">
        <v>111</v>
      </c>
    </row>
    <row r="73" spans="1:18" ht="14.4" customHeight="1" x14ac:dyDescent="0.3">
      <c r="A73" s="505" t="s">
        <v>2141</v>
      </c>
      <c r="B73" s="506" t="s">
        <v>2142</v>
      </c>
      <c r="C73" s="506" t="s">
        <v>462</v>
      </c>
      <c r="D73" s="506" t="s">
        <v>2064</v>
      </c>
      <c r="E73" s="506" t="s">
        <v>2159</v>
      </c>
      <c r="F73" s="506" t="s">
        <v>2160</v>
      </c>
      <c r="G73" s="510">
        <v>648</v>
      </c>
      <c r="H73" s="510">
        <v>43416</v>
      </c>
      <c r="I73" s="506">
        <v>0.83898894643271238</v>
      </c>
      <c r="J73" s="506">
        <v>67</v>
      </c>
      <c r="K73" s="510">
        <v>761</v>
      </c>
      <c r="L73" s="510">
        <v>51748</v>
      </c>
      <c r="M73" s="506">
        <v>1</v>
      </c>
      <c r="N73" s="506">
        <v>68</v>
      </c>
      <c r="O73" s="510">
        <v>231</v>
      </c>
      <c r="P73" s="510">
        <v>15939</v>
      </c>
      <c r="Q73" s="527">
        <v>0.30801190384169436</v>
      </c>
      <c r="R73" s="511">
        <v>69</v>
      </c>
    </row>
    <row r="74" spans="1:18" ht="14.4" customHeight="1" x14ac:dyDescent="0.3">
      <c r="A74" s="505" t="s">
        <v>2141</v>
      </c>
      <c r="B74" s="506" t="s">
        <v>2142</v>
      </c>
      <c r="C74" s="506" t="s">
        <v>462</v>
      </c>
      <c r="D74" s="506" t="s">
        <v>2064</v>
      </c>
      <c r="E74" s="506" t="s">
        <v>2161</v>
      </c>
      <c r="F74" s="506" t="s">
        <v>2162</v>
      </c>
      <c r="G74" s="510">
        <v>158</v>
      </c>
      <c r="H74" s="510">
        <v>43924</v>
      </c>
      <c r="I74" s="506">
        <v>0.92941176470588238</v>
      </c>
      <c r="J74" s="506">
        <v>278</v>
      </c>
      <c r="K74" s="510">
        <v>170</v>
      </c>
      <c r="L74" s="510">
        <v>47260</v>
      </c>
      <c r="M74" s="506">
        <v>1</v>
      </c>
      <c r="N74" s="506">
        <v>278</v>
      </c>
      <c r="O74" s="510">
        <v>4</v>
      </c>
      <c r="P74" s="510">
        <v>1120</v>
      </c>
      <c r="Q74" s="527">
        <v>2.3698688108336859E-2</v>
      </c>
      <c r="R74" s="511">
        <v>280</v>
      </c>
    </row>
    <row r="75" spans="1:18" ht="14.4" customHeight="1" x14ac:dyDescent="0.3">
      <c r="A75" s="505" t="s">
        <v>2141</v>
      </c>
      <c r="B75" s="506" t="s">
        <v>2142</v>
      </c>
      <c r="C75" s="506" t="s">
        <v>462</v>
      </c>
      <c r="D75" s="506" t="s">
        <v>2064</v>
      </c>
      <c r="E75" s="506" t="s">
        <v>2163</v>
      </c>
      <c r="F75" s="506" t="s">
        <v>2164</v>
      </c>
      <c r="G75" s="510">
        <v>35</v>
      </c>
      <c r="H75" s="510">
        <v>10080</v>
      </c>
      <c r="I75" s="506">
        <v>17.5</v>
      </c>
      <c r="J75" s="506">
        <v>288</v>
      </c>
      <c r="K75" s="510">
        <v>2</v>
      </c>
      <c r="L75" s="510">
        <v>576</v>
      </c>
      <c r="M75" s="506">
        <v>1</v>
      </c>
      <c r="N75" s="506">
        <v>288</v>
      </c>
      <c r="O75" s="510"/>
      <c r="P75" s="510"/>
      <c r="Q75" s="527"/>
      <c r="R75" s="511"/>
    </row>
    <row r="76" spans="1:18" ht="14.4" customHeight="1" thickBot="1" x14ac:dyDescent="0.35">
      <c r="A76" s="512" t="s">
        <v>2141</v>
      </c>
      <c r="B76" s="513" t="s">
        <v>2142</v>
      </c>
      <c r="C76" s="513" t="s">
        <v>462</v>
      </c>
      <c r="D76" s="513" t="s">
        <v>2064</v>
      </c>
      <c r="E76" s="513" t="s">
        <v>2165</v>
      </c>
      <c r="F76" s="513" t="s">
        <v>2166</v>
      </c>
      <c r="G76" s="517">
        <v>31</v>
      </c>
      <c r="H76" s="517">
        <v>5084</v>
      </c>
      <c r="I76" s="513">
        <v>4.4285714285714288</v>
      </c>
      <c r="J76" s="513">
        <v>164</v>
      </c>
      <c r="K76" s="517">
        <v>7</v>
      </c>
      <c r="L76" s="517">
        <v>1148</v>
      </c>
      <c r="M76" s="513">
        <v>1</v>
      </c>
      <c r="N76" s="513">
        <v>164</v>
      </c>
      <c r="O76" s="517">
        <v>5</v>
      </c>
      <c r="P76" s="517">
        <v>835</v>
      </c>
      <c r="Q76" s="529">
        <v>0.72735191637630658</v>
      </c>
      <c r="R76" s="518">
        <v>167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0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2168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265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10019</v>
      </c>
      <c r="I3" s="103">
        <f t="shared" si="0"/>
        <v>1800300.85</v>
      </c>
      <c r="J3" s="74"/>
      <c r="K3" s="74"/>
      <c r="L3" s="103">
        <f t="shared" si="0"/>
        <v>15488</v>
      </c>
      <c r="M3" s="103">
        <f t="shared" si="0"/>
        <v>2572157.12</v>
      </c>
      <c r="N3" s="74"/>
      <c r="O3" s="74"/>
      <c r="P3" s="103">
        <f t="shared" si="0"/>
        <v>16209</v>
      </c>
      <c r="Q3" s="103">
        <f t="shared" si="0"/>
        <v>3044491.9700000007</v>
      </c>
      <c r="R3" s="75">
        <f>IF(M3=0,0,Q3/M3)</f>
        <v>1.1836337470706302</v>
      </c>
      <c r="S3" s="104">
        <f>IF(P3=0,0,Q3/P3)</f>
        <v>187.82725461163554</v>
      </c>
    </row>
    <row r="4" spans="1:19" ht="14.4" customHeight="1" x14ac:dyDescent="0.3">
      <c r="A4" s="446" t="s">
        <v>207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28"/>
      <c r="B5" s="628"/>
      <c r="C5" s="629"/>
      <c r="D5" s="638"/>
      <c r="E5" s="630"/>
      <c r="F5" s="631"/>
      <c r="G5" s="632"/>
      <c r="H5" s="633" t="s">
        <v>71</v>
      </c>
      <c r="I5" s="634" t="s">
        <v>14</v>
      </c>
      <c r="J5" s="635"/>
      <c r="K5" s="635"/>
      <c r="L5" s="633" t="s">
        <v>71</v>
      </c>
      <c r="M5" s="634" t="s">
        <v>14</v>
      </c>
      <c r="N5" s="635"/>
      <c r="O5" s="635"/>
      <c r="P5" s="633" t="s">
        <v>71</v>
      </c>
      <c r="Q5" s="634" t="s">
        <v>14</v>
      </c>
      <c r="R5" s="636"/>
      <c r="S5" s="637"/>
    </row>
    <row r="6" spans="1:19" ht="14.4" customHeight="1" x14ac:dyDescent="0.3">
      <c r="A6" s="564" t="s">
        <v>2062</v>
      </c>
      <c r="B6" s="565" t="s">
        <v>2063</v>
      </c>
      <c r="C6" s="565" t="s">
        <v>462</v>
      </c>
      <c r="D6" s="565" t="s">
        <v>2036</v>
      </c>
      <c r="E6" s="565" t="s">
        <v>2064</v>
      </c>
      <c r="F6" s="565" t="s">
        <v>2067</v>
      </c>
      <c r="G6" s="565" t="s">
        <v>2068</v>
      </c>
      <c r="H6" s="116"/>
      <c r="I6" s="116"/>
      <c r="J6" s="565"/>
      <c r="K6" s="565"/>
      <c r="L6" s="116"/>
      <c r="M6" s="116"/>
      <c r="N6" s="565"/>
      <c r="O6" s="565"/>
      <c r="P6" s="116">
        <v>4</v>
      </c>
      <c r="Q6" s="116">
        <v>152</v>
      </c>
      <c r="R6" s="570"/>
      <c r="S6" s="581">
        <v>38</v>
      </c>
    </row>
    <row r="7" spans="1:19" ht="14.4" customHeight="1" x14ac:dyDescent="0.3">
      <c r="A7" s="505" t="s">
        <v>2062</v>
      </c>
      <c r="B7" s="506" t="s">
        <v>2063</v>
      </c>
      <c r="C7" s="506" t="s">
        <v>462</v>
      </c>
      <c r="D7" s="506" t="s">
        <v>2036</v>
      </c>
      <c r="E7" s="506" t="s">
        <v>2064</v>
      </c>
      <c r="F7" s="506" t="s">
        <v>2069</v>
      </c>
      <c r="G7" s="506" t="s">
        <v>2070</v>
      </c>
      <c r="H7" s="510"/>
      <c r="I7" s="510"/>
      <c r="J7" s="506"/>
      <c r="K7" s="506"/>
      <c r="L7" s="510">
        <v>1</v>
      </c>
      <c r="M7" s="510">
        <v>139</v>
      </c>
      <c r="N7" s="506">
        <v>1</v>
      </c>
      <c r="O7" s="506">
        <v>139</v>
      </c>
      <c r="P7" s="510"/>
      <c r="Q7" s="510"/>
      <c r="R7" s="527"/>
      <c r="S7" s="511"/>
    </row>
    <row r="8" spans="1:19" ht="14.4" customHeight="1" x14ac:dyDescent="0.3">
      <c r="A8" s="505" t="s">
        <v>2062</v>
      </c>
      <c r="B8" s="506" t="s">
        <v>2063</v>
      </c>
      <c r="C8" s="506" t="s">
        <v>462</v>
      </c>
      <c r="D8" s="506" t="s">
        <v>2036</v>
      </c>
      <c r="E8" s="506" t="s">
        <v>2064</v>
      </c>
      <c r="F8" s="506" t="s">
        <v>2071</v>
      </c>
      <c r="G8" s="506" t="s">
        <v>2072</v>
      </c>
      <c r="H8" s="510"/>
      <c r="I8" s="510"/>
      <c r="J8" s="506"/>
      <c r="K8" s="506"/>
      <c r="L8" s="510">
        <v>1</v>
      </c>
      <c r="M8" s="510">
        <v>1819</v>
      </c>
      <c r="N8" s="506">
        <v>1</v>
      </c>
      <c r="O8" s="506">
        <v>1819</v>
      </c>
      <c r="P8" s="510">
        <v>2</v>
      </c>
      <c r="Q8" s="510">
        <v>3656</v>
      </c>
      <c r="R8" s="527">
        <v>2.0098955470038482</v>
      </c>
      <c r="S8" s="511">
        <v>1828</v>
      </c>
    </row>
    <row r="9" spans="1:19" ht="14.4" customHeight="1" x14ac:dyDescent="0.3">
      <c r="A9" s="505" t="s">
        <v>2062</v>
      </c>
      <c r="B9" s="506" t="s">
        <v>2063</v>
      </c>
      <c r="C9" s="506" t="s">
        <v>462</v>
      </c>
      <c r="D9" s="506" t="s">
        <v>2036</v>
      </c>
      <c r="E9" s="506" t="s">
        <v>2064</v>
      </c>
      <c r="F9" s="506" t="s">
        <v>2073</v>
      </c>
      <c r="G9" s="506" t="s">
        <v>2074</v>
      </c>
      <c r="H9" s="510">
        <v>1</v>
      </c>
      <c r="I9" s="510">
        <v>624</v>
      </c>
      <c r="J9" s="506">
        <v>0.99839999999999995</v>
      </c>
      <c r="K9" s="506">
        <v>624</v>
      </c>
      <c r="L9" s="510">
        <v>1</v>
      </c>
      <c r="M9" s="510">
        <v>625</v>
      </c>
      <c r="N9" s="506">
        <v>1</v>
      </c>
      <c r="O9" s="506">
        <v>625</v>
      </c>
      <c r="P9" s="510"/>
      <c r="Q9" s="510"/>
      <c r="R9" s="527"/>
      <c r="S9" s="511"/>
    </row>
    <row r="10" spans="1:19" ht="14.4" customHeight="1" x14ac:dyDescent="0.3">
      <c r="A10" s="505" t="s">
        <v>2062</v>
      </c>
      <c r="B10" s="506" t="s">
        <v>2063</v>
      </c>
      <c r="C10" s="506" t="s">
        <v>462</v>
      </c>
      <c r="D10" s="506" t="s">
        <v>2036</v>
      </c>
      <c r="E10" s="506" t="s">
        <v>2064</v>
      </c>
      <c r="F10" s="506" t="s">
        <v>2075</v>
      </c>
      <c r="G10" s="506" t="s">
        <v>2076</v>
      </c>
      <c r="H10" s="510"/>
      <c r="I10" s="510"/>
      <c r="J10" s="506"/>
      <c r="K10" s="506"/>
      <c r="L10" s="510">
        <v>1</v>
      </c>
      <c r="M10" s="510">
        <v>471</v>
      </c>
      <c r="N10" s="506">
        <v>1</v>
      </c>
      <c r="O10" s="506">
        <v>471</v>
      </c>
      <c r="P10" s="510"/>
      <c r="Q10" s="510"/>
      <c r="R10" s="527"/>
      <c r="S10" s="511"/>
    </row>
    <row r="11" spans="1:19" ht="14.4" customHeight="1" x14ac:dyDescent="0.3">
      <c r="A11" s="505" t="s">
        <v>2062</v>
      </c>
      <c r="B11" s="506" t="s">
        <v>2063</v>
      </c>
      <c r="C11" s="506" t="s">
        <v>462</v>
      </c>
      <c r="D11" s="506" t="s">
        <v>2036</v>
      </c>
      <c r="E11" s="506" t="s">
        <v>2064</v>
      </c>
      <c r="F11" s="506" t="s">
        <v>2077</v>
      </c>
      <c r="G11" s="506" t="s">
        <v>2078</v>
      </c>
      <c r="H11" s="510">
        <v>1</v>
      </c>
      <c r="I11" s="510">
        <v>33.33</v>
      </c>
      <c r="J11" s="506">
        <v>0.5</v>
      </c>
      <c r="K11" s="506">
        <v>33.33</v>
      </c>
      <c r="L11" s="510">
        <v>2</v>
      </c>
      <c r="M11" s="510">
        <v>66.66</v>
      </c>
      <c r="N11" s="506">
        <v>1</v>
      </c>
      <c r="O11" s="506">
        <v>33.33</v>
      </c>
      <c r="P11" s="510">
        <v>1</v>
      </c>
      <c r="Q11" s="510">
        <v>33.33</v>
      </c>
      <c r="R11" s="527">
        <v>0.5</v>
      </c>
      <c r="S11" s="511">
        <v>33.33</v>
      </c>
    </row>
    <row r="12" spans="1:19" ht="14.4" customHeight="1" x14ac:dyDescent="0.3">
      <c r="A12" s="505" t="s">
        <v>2062</v>
      </c>
      <c r="B12" s="506" t="s">
        <v>2063</v>
      </c>
      <c r="C12" s="506" t="s">
        <v>462</v>
      </c>
      <c r="D12" s="506" t="s">
        <v>2036</v>
      </c>
      <c r="E12" s="506" t="s">
        <v>2064</v>
      </c>
      <c r="F12" s="506" t="s">
        <v>2079</v>
      </c>
      <c r="G12" s="506" t="s">
        <v>2080</v>
      </c>
      <c r="H12" s="510"/>
      <c r="I12" s="510"/>
      <c r="J12" s="506"/>
      <c r="K12" s="506"/>
      <c r="L12" s="510">
        <v>1</v>
      </c>
      <c r="M12" s="510">
        <v>37</v>
      </c>
      <c r="N12" s="506">
        <v>1</v>
      </c>
      <c r="O12" s="506">
        <v>37</v>
      </c>
      <c r="P12" s="510">
        <v>3</v>
      </c>
      <c r="Q12" s="510">
        <v>114</v>
      </c>
      <c r="R12" s="527">
        <v>3.0810810810810811</v>
      </c>
      <c r="S12" s="511">
        <v>38</v>
      </c>
    </row>
    <row r="13" spans="1:19" ht="14.4" customHeight="1" x14ac:dyDescent="0.3">
      <c r="A13" s="505" t="s">
        <v>2062</v>
      </c>
      <c r="B13" s="506" t="s">
        <v>2063</v>
      </c>
      <c r="C13" s="506" t="s">
        <v>462</v>
      </c>
      <c r="D13" s="506" t="s">
        <v>2036</v>
      </c>
      <c r="E13" s="506" t="s">
        <v>2064</v>
      </c>
      <c r="F13" s="506" t="s">
        <v>2083</v>
      </c>
      <c r="G13" s="506" t="s">
        <v>2084</v>
      </c>
      <c r="H13" s="510"/>
      <c r="I13" s="510"/>
      <c r="J13" s="506"/>
      <c r="K13" s="506"/>
      <c r="L13" s="510">
        <v>1</v>
      </c>
      <c r="M13" s="510">
        <v>702</v>
      </c>
      <c r="N13" s="506">
        <v>1</v>
      </c>
      <c r="O13" s="506">
        <v>702</v>
      </c>
      <c r="P13" s="510"/>
      <c r="Q13" s="510"/>
      <c r="R13" s="527"/>
      <c r="S13" s="511"/>
    </row>
    <row r="14" spans="1:19" ht="14.4" customHeight="1" x14ac:dyDescent="0.3">
      <c r="A14" s="505" t="s">
        <v>2062</v>
      </c>
      <c r="B14" s="506" t="s">
        <v>2063</v>
      </c>
      <c r="C14" s="506" t="s">
        <v>462</v>
      </c>
      <c r="D14" s="506" t="s">
        <v>2036</v>
      </c>
      <c r="E14" s="506" t="s">
        <v>2064</v>
      </c>
      <c r="F14" s="506" t="s">
        <v>2085</v>
      </c>
      <c r="G14" s="506" t="s">
        <v>2086</v>
      </c>
      <c r="H14" s="510">
        <v>1</v>
      </c>
      <c r="I14" s="510">
        <v>235</v>
      </c>
      <c r="J14" s="506"/>
      <c r="K14" s="506">
        <v>235</v>
      </c>
      <c r="L14" s="510"/>
      <c r="M14" s="510"/>
      <c r="N14" s="506"/>
      <c r="O14" s="506"/>
      <c r="P14" s="510">
        <v>1</v>
      </c>
      <c r="Q14" s="510">
        <v>237</v>
      </c>
      <c r="R14" s="527"/>
      <c r="S14" s="511">
        <v>237</v>
      </c>
    </row>
    <row r="15" spans="1:19" ht="14.4" customHeight="1" x14ac:dyDescent="0.3">
      <c r="A15" s="505" t="s">
        <v>2062</v>
      </c>
      <c r="B15" s="506" t="s">
        <v>2063</v>
      </c>
      <c r="C15" s="506" t="s">
        <v>462</v>
      </c>
      <c r="D15" s="506" t="s">
        <v>2036</v>
      </c>
      <c r="E15" s="506" t="s">
        <v>2064</v>
      </c>
      <c r="F15" s="506" t="s">
        <v>2089</v>
      </c>
      <c r="G15" s="506" t="s">
        <v>2090</v>
      </c>
      <c r="H15" s="510">
        <v>1</v>
      </c>
      <c r="I15" s="510">
        <v>223</v>
      </c>
      <c r="J15" s="506">
        <v>0.5</v>
      </c>
      <c r="K15" s="506">
        <v>223</v>
      </c>
      <c r="L15" s="510">
        <v>2</v>
      </c>
      <c r="M15" s="510">
        <v>446</v>
      </c>
      <c r="N15" s="506">
        <v>1</v>
      </c>
      <c r="O15" s="506">
        <v>223</v>
      </c>
      <c r="P15" s="510">
        <v>3</v>
      </c>
      <c r="Q15" s="510">
        <v>678</v>
      </c>
      <c r="R15" s="527">
        <v>1.5201793721973094</v>
      </c>
      <c r="S15" s="511">
        <v>226</v>
      </c>
    </row>
    <row r="16" spans="1:19" ht="14.4" customHeight="1" x14ac:dyDescent="0.3">
      <c r="A16" s="505" t="s">
        <v>2062</v>
      </c>
      <c r="B16" s="506" t="s">
        <v>2063</v>
      </c>
      <c r="C16" s="506" t="s">
        <v>462</v>
      </c>
      <c r="D16" s="506" t="s">
        <v>2036</v>
      </c>
      <c r="E16" s="506" t="s">
        <v>2064</v>
      </c>
      <c r="F16" s="506" t="s">
        <v>2091</v>
      </c>
      <c r="G16" s="506" t="s">
        <v>2092</v>
      </c>
      <c r="H16" s="510"/>
      <c r="I16" s="510"/>
      <c r="J16" s="506"/>
      <c r="K16" s="506"/>
      <c r="L16" s="510">
        <v>3</v>
      </c>
      <c r="M16" s="510">
        <v>231</v>
      </c>
      <c r="N16" s="506">
        <v>1</v>
      </c>
      <c r="O16" s="506">
        <v>77</v>
      </c>
      <c r="P16" s="510"/>
      <c r="Q16" s="510"/>
      <c r="R16" s="527"/>
      <c r="S16" s="511"/>
    </row>
    <row r="17" spans="1:19" ht="14.4" customHeight="1" x14ac:dyDescent="0.3">
      <c r="A17" s="505" t="s">
        <v>2062</v>
      </c>
      <c r="B17" s="506" t="s">
        <v>2063</v>
      </c>
      <c r="C17" s="506" t="s">
        <v>462</v>
      </c>
      <c r="D17" s="506" t="s">
        <v>2036</v>
      </c>
      <c r="E17" s="506" t="s">
        <v>2064</v>
      </c>
      <c r="F17" s="506" t="s">
        <v>2093</v>
      </c>
      <c r="G17" s="506" t="s">
        <v>2094</v>
      </c>
      <c r="H17" s="510"/>
      <c r="I17" s="510"/>
      <c r="J17" s="506"/>
      <c r="K17" s="506"/>
      <c r="L17" s="510">
        <v>1</v>
      </c>
      <c r="M17" s="510">
        <v>59</v>
      </c>
      <c r="N17" s="506">
        <v>1</v>
      </c>
      <c r="O17" s="506">
        <v>59</v>
      </c>
      <c r="P17" s="510">
        <v>3</v>
      </c>
      <c r="Q17" s="510">
        <v>183</v>
      </c>
      <c r="R17" s="527">
        <v>3.1016949152542375</v>
      </c>
      <c r="S17" s="511">
        <v>61</v>
      </c>
    </row>
    <row r="18" spans="1:19" ht="14.4" customHeight="1" x14ac:dyDescent="0.3">
      <c r="A18" s="505" t="s">
        <v>2062</v>
      </c>
      <c r="B18" s="506" t="s">
        <v>2063</v>
      </c>
      <c r="C18" s="506" t="s">
        <v>462</v>
      </c>
      <c r="D18" s="506" t="s">
        <v>496</v>
      </c>
      <c r="E18" s="506" t="s">
        <v>2064</v>
      </c>
      <c r="F18" s="506" t="s">
        <v>2067</v>
      </c>
      <c r="G18" s="506" t="s">
        <v>2068</v>
      </c>
      <c r="H18" s="510">
        <v>16</v>
      </c>
      <c r="I18" s="510">
        <v>592</v>
      </c>
      <c r="J18" s="506">
        <v>5.333333333333333</v>
      </c>
      <c r="K18" s="506">
        <v>37</v>
      </c>
      <c r="L18" s="510">
        <v>3</v>
      </c>
      <c r="M18" s="510">
        <v>111</v>
      </c>
      <c r="N18" s="506">
        <v>1</v>
      </c>
      <c r="O18" s="506">
        <v>37</v>
      </c>
      <c r="P18" s="510">
        <v>1</v>
      </c>
      <c r="Q18" s="510">
        <v>38</v>
      </c>
      <c r="R18" s="527">
        <v>0.34234234234234234</v>
      </c>
      <c r="S18" s="511">
        <v>38</v>
      </c>
    </row>
    <row r="19" spans="1:19" ht="14.4" customHeight="1" x14ac:dyDescent="0.3">
      <c r="A19" s="505" t="s">
        <v>2062</v>
      </c>
      <c r="B19" s="506" t="s">
        <v>2063</v>
      </c>
      <c r="C19" s="506" t="s">
        <v>462</v>
      </c>
      <c r="D19" s="506" t="s">
        <v>496</v>
      </c>
      <c r="E19" s="506" t="s">
        <v>2064</v>
      </c>
      <c r="F19" s="506" t="s">
        <v>2069</v>
      </c>
      <c r="G19" s="506" t="s">
        <v>2070</v>
      </c>
      <c r="H19" s="510">
        <v>16</v>
      </c>
      <c r="I19" s="510">
        <v>2224</v>
      </c>
      <c r="J19" s="506">
        <v>8</v>
      </c>
      <c r="K19" s="506">
        <v>139</v>
      </c>
      <c r="L19" s="510">
        <v>2</v>
      </c>
      <c r="M19" s="510">
        <v>278</v>
      </c>
      <c r="N19" s="506">
        <v>1</v>
      </c>
      <c r="O19" s="506">
        <v>139</v>
      </c>
      <c r="P19" s="510">
        <v>2</v>
      </c>
      <c r="Q19" s="510">
        <v>282</v>
      </c>
      <c r="R19" s="527">
        <v>1.014388489208633</v>
      </c>
      <c r="S19" s="511">
        <v>141</v>
      </c>
    </row>
    <row r="20" spans="1:19" ht="14.4" customHeight="1" x14ac:dyDescent="0.3">
      <c r="A20" s="505" t="s">
        <v>2062</v>
      </c>
      <c r="B20" s="506" t="s">
        <v>2063</v>
      </c>
      <c r="C20" s="506" t="s">
        <v>462</v>
      </c>
      <c r="D20" s="506" t="s">
        <v>496</v>
      </c>
      <c r="E20" s="506" t="s">
        <v>2064</v>
      </c>
      <c r="F20" s="506" t="s">
        <v>2071</v>
      </c>
      <c r="G20" s="506" t="s">
        <v>2072</v>
      </c>
      <c r="H20" s="510">
        <v>15</v>
      </c>
      <c r="I20" s="510">
        <v>27240</v>
      </c>
      <c r="J20" s="506">
        <v>7.4876305662451896</v>
      </c>
      <c r="K20" s="506">
        <v>1816</v>
      </c>
      <c r="L20" s="510">
        <v>2</v>
      </c>
      <c r="M20" s="510">
        <v>3638</v>
      </c>
      <c r="N20" s="506">
        <v>1</v>
      </c>
      <c r="O20" s="506">
        <v>1819</v>
      </c>
      <c r="P20" s="510">
        <v>1</v>
      </c>
      <c r="Q20" s="510">
        <v>1828</v>
      </c>
      <c r="R20" s="527">
        <v>0.50247388675096205</v>
      </c>
      <c r="S20" s="511">
        <v>1828</v>
      </c>
    </row>
    <row r="21" spans="1:19" ht="14.4" customHeight="1" x14ac:dyDescent="0.3">
      <c r="A21" s="505" t="s">
        <v>2062</v>
      </c>
      <c r="B21" s="506" t="s">
        <v>2063</v>
      </c>
      <c r="C21" s="506" t="s">
        <v>462</v>
      </c>
      <c r="D21" s="506" t="s">
        <v>496</v>
      </c>
      <c r="E21" s="506" t="s">
        <v>2064</v>
      </c>
      <c r="F21" s="506" t="s">
        <v>2073</v>
      </c>
      <c r="G21" s="506" t="s">
        <v>2074</v>
      </c>
      <c r="H21" s="510">
        <v>16</v>
      </c>
      <c r="I21" s="510">
        <v>9984</v>
      </c>
      <c r="J21" s="506">
        <v>7.9871999999999996</v>
      </c>
      <c r="K21" s="506">
        <v>624</v>
      </c>
      <c r="L21" s="510">
        <v>2</v>
      </c>
      <c r="M21" s="510">
        <v>1250</v>
      </c>
      <c r="N21" s="506">
        <v>1</v>
      </c>
      <c r="O21" s="506">
        <v>625</v>
      </c>
      <c r="P21" s="510">
        <v>4</v>
      </c>
      <c r="Q21" s="510">
        <v>2512</v>
      </c>
      <c r="R21" s="527">
        <v>2.0095999999999998</v>
      </c>
      <c r="S21" s="511">
        <v>628</v>
      </c>
    </row>
    <row r="22" spans="1:19" ht="14.4" customHeight="1" x14ac:dyDescent="0.3">
      <c r="A22" s="505" t="s">
        <v>2062</v>
      </c>
      <c r="B22" s="506" t="s">
        <v>2063</v>
      </c>
      <c r="C22" s="506" t="s">
        <v>462</v>
      </c>
      <c r="D22" s="506" t="s">
        <v>496</v>
      </c>
      <c r="E22" s="506" t="s">
        <v>2064</v>
      </c>
      <c r="F22" s="506" t="s">
        <v>2075</v>
      </c>
      <c r="G22" s="506" t="s">
        <v>2076</v>
      </c>
      <c r="H22" s="510">
        <v>8</v>
      </c>
      <c r="I22" s="510">
        <v>3760</v>
      </c>
      <c r="J22" s="506"/>
      <c r="K22" s="506">
        <v>470</v>
      </c>
      <c r="L22" s="510"/>
      <c r="M22" s="510"/>
      <c r="N22" s="506"/>
      <c r="O22" s="506"/>
      <c r="P22" s="510">
        <v>1</v>
      </c>
      <c r="Q22" s="510">
        <v>474</v>
      </c>
      <c r="R22" s="527"/>
      <c r="S22" s="511">
        <v>474</v>
      </c>
    </row>
    <row r="23" spans="1:19" ht="14.4" customHeight="1" x14ac:dyDescent="0.3">
      <c r="A23" s="505" t="s">
        <v>2062</v>
      </c>
      <c r="B23" s="506" t="s">
        <v>2063</v>
      </c>
      <c r="C23" s="506" t="s">
        <v>462</v>
      </c>
      <c r="D23" s="506" t="s">
        <v>496</v>
      </c>
      <c r="E23" s="506" t="s">
        <v>2064</v>
      </c>
      <c r="F23" s="506" t="s">
        <v>2077</v>
      </c>
      <c r="G23" s="506" t="s">
        <v>2078</v>
      </c>
      <c r="H23" s="510">
        <v>13</v>
      </c>
      <c r="I23" s="510">
        <v>433.33</v>
      </c>
      <c r="J23" s="506">
        <v>2.6000840033601347</v>
      </c>
      <c r="K23" s="506">
        <v>33.333076923076923</v>
      </c>
      <c r="L23" s="510">
        <v>5</v>
      </c>
      <c r="M23" s="510">
        <v>166.65999999999997</v>
      </c>
      <c r="N23" s="506">
        <v>1</v>
      </c>
      <c r="O23" s="506">
        <v>33.331999999999994</v>
      </c>
      <c r="P23" s="510">
        <v>3</v>
      </c>
      <c r="Q23" s="510">
        <v>99.99</v>
      </c>
      <c r="R23" s="527">
        <v>0.59996399855994254</v>
      </c>
      <c r="S23" s="511">
        <v>33.33</v>
      </c>
    </row>
    <row r="24" spans="1:19" ht="14.4" customHeight="1" x14ac:dyDescent="0.3">
      <c r="A24" s="505" t="s">
        <v>2062</v>
      </c>
      <c r="B24" s="506" t="s">
        <v>2063</v>
      </c>
      <c r="C24" s="506" t="s">
        <v>462</v>
      </c>
      <c r="D24" s="506" t="s">
        <v>496</v>
      </c>
      <c r="E24" s="506" t="s">
        <v>2064</v>
      </c>
      <c r="F24" s="506" t="s">
        <v>2079</v>
      </c>
      <c r="G24" s="506" t="s">
        <v>2080</v>
      </c>
      <c r="H24" s="510">
        <v>2</v>
      </c>
      <c r="I24" s="510">
        <v>74</v>
      </c>
      <c r="J24" s="506"/>
      <c r="K24" s="506">
        <v>37</v>
      </c>
      <c r="L24" s="510"/>
      <c r="M24" s="510"/>
      <c r="N24" s="506"/>
      <c r="O24" s="506"/>
      <c r="P24" s="510">
        <v>1</v>
      </c>
      <c r="Q24" s="510">
        <v>38</v>
      </c>
      <c r="R24" s="527"/>
      <c r="S24" s="511">
        <v>38</v>
      </c>
    </row>
    <row r="25" spans="1:19" ht="14.4" customHeight="1" x14ac:dyDescent="0.3">
      <c r="A25" s="505" t="s">
        <v>2062</v>
      </c>
      <c r="B25" s="506" t="s">
        <v>2063</v>
      </c>
      <c r="C25" s="506" t="s">
        <v>462</v>
      </c>
      <c r="D25" s="506" t="s">
        <v>496</v>
      </c>
      <c r="E25" s="506" t="s">
        <v>2064</v>
      </c>
      <c r="F25" s="506" t="s">
        <v>2083</v>
      </c>
      <c r="G25" s="506" t="s">
        <v>2084</v>
      </c>
      <c r="H25" s="510">
        <v>8</v>
      </c>
      <c r="I25" s="510">
        <v>5608</v>
      </c>
      <c r="J25" s="506">
        <v>2.6628679962013297</v>
      </c>
      <c r="K25" s="506">
        <v>701</v>
      </c>
      <c r="L25" s="510">
        <v>3</v>
      </c>
      <c r="M25" s="510">
        <v>2106</v>
      </c>
      <c r="N25" s="506">
        <v>1</v>
      </c>
      <c r="O25" s="506">
        <v>702</v>
      </c>
      <c r="P25" s="510">
        <v>2</v>
      </c>
      <c r="Q25" s="510">
        <v>1414</v>
      </c>
      <c r="R25" s="527">
        <v>0.67141500474833804</v>
      </c>
      <c r="S25" s="511">
        <v>707</v>
      </c>
    </row>
    <row r="26" spans="1:19" ht="14.4" customHeight="1" x14ac:dyDescent="0.3">
      <c r="A26" s="505" t="s">
        <v>2062</v>
      </c>
      <c r="B26" s="506" t="s">
        <v>2063</v>
      </c>
      <c r="C26" s="506" t="s">
        <v>462</v>
      </c>
      <c r="D26" s="506" t="s">
        <v>496</v>
      </c>
      <c r="E26" s="506" t="s">
        <v>2064</v>
      </c>
      <c r="F26" s="506" t="s">
        <v>2085</v>
      </c>
      <c r="G26" s="506" t="s">
        <v>2086</v>
      </c>
      <c r="H26" s="510"/>
      <c r="I26" s="510"/>
      <c r="J26" s="506"/>
      <c r="K26" s="506"/>
      <c r="L26" s="510">
        <v>5</v>
      </c>
      <c r="M26" s="510">
        <v>1180</v>
      </c>
      <c r="N26" s="506">
        <v>1</v>
      </c>
      <c r="O26" s="506">
        <v>236</v>
      </c>
      <c r="P26" s="510">
        <v>1</v>
      </c>
      <c r="Q26" s="510">
        <v>237</v>
      </c>
      <c r="R26" s="527">
        <v>0.20084745762711864</v>
      </c>
      <c r="S26" s="511">
        <v>237</v>
      </c>
    </row>
    <row r="27" spans="1:19" ht="14.4" customHeight="1" x14ac:dyDescent="0.3">
      <c r="A27" s="505" t="s">
        <v>2062</v>
      </c>
      <c r="B27" s="506" t="s">
        <v>2063</v>
      </c>
      <c r="C27" s="506" t="s">
        <v>462</v>
      </c>
      <c r="D27" s="506" t="s">
        <v>496</v>
      </c>
      <c r="E27" s="506" t="s">
        <v>2064</v>
      </c>
      <c r="F27" s="506" t="s">
        <v>2087</v>
      </c>
      <c r="G27" s="506" t="s">
        <v>2088</v>
      </c>
      <c r="H27" s="510"/>
      <c r="I27" s="510"/>
      <c r="J27" s="506"/>
      <c r="K27" s="506"/>
      <c r="L27" s="510">
        <v>2</v>
      </c>
      <c r="M27" s="510">
        <v>148</v>
      </c>
      <c r="N27" s="506">
        <v>1</v>
      </c>
      <c r="O27" s="506">
        <v>74</v>
      </c>
      <c r="P27" s="510"/>
      <c r="Q27" s="510"/>
      <c r="R27" s="527"/>
      <c r="S27" s="511"/>
    </row>
    <row r="28" spans="1:19" ht="14.4" customHeight="1" x14ac:dyDescent="0.3">
      <c r="A28" s="505" t="s">
        <v>2062</v>
      </c>
      <c r="B28" s="506" t="s">
        <v>2063</v>
      </c>
      <c r="C28" s="506" t="s">
        <v>462</v>
      </c>
      <c r="D28" s="506" t="s">
        <v>496</v>
      </c>
      <c r="E28" s="506" t="s">
        <v>2064</v>
      </c>
      <c r="F28" s="506" t="s">
        <v>2089</v>
      </c>
      <c r="G28" s="506" t="s">
        <v>2090</v>
      </c>
      <c r="H28" s="510">
        <v>17</v>
      </c>
      <c r="I28" s="510">
        <v>3791</v>
      </c>
      <c r="J28" s="506">
        <v>2.4285714285714284</v>
      </c>
      <c r="K28" s="506">
        <v>223</v>
      </c>
      <c r="L28" s="510">
        <v>7</v>
      </c>
      <c r="M28" s="510">
        <v>1561</v>
      </c>
      <c r="N28" s="506">
        <v>1</v>
      </c>
      <c r="O28" s="506">
        <v>223</v>
      </c>
      <c r="P28" s="510">
        <v>2</v>
      </c>
      <c r="Q28" s="510">
        <v>452</v>
      </c>
      <c r="R28" s="527">
        <v>0.28955797565663038</v>
      </c>
      <c r="S28" s="511">
        <v>226</v>
      </c>
    </row>
    <row r="29" spans="1:19" ht="14.4" customHeight="1" x14ac:dyDescent="0.3">
      <c r="A29" s="505" t="s">
        <v>2062</v>
      </c>
      <c r="B29" s="506" t="s">
        <v>2063</v>
      </c>
      <c r="C29" s="506" t="s">
        <v>462</v>
      </c>
      <c r="D29" s="506" t="s">
        <v>496</v>
      </c>
      <c r="E29" s="506" t="s">
        <v>2064</v>
      </c>
      <c r="F29" s="506" t="s">
        <v>2091</v>
      </c>
      <c r="G29" s="506" t="s">
        <v>2092</v>
      </c>
      <c r="H29" s="510">
        <v>48</v>
      </c>
      <c r="I29" s="510">
        <v>3696</v>
      </c>
      <c r="J29" s="506">
        <v>8</v>
      </c>
      <c r="K29" s="506">
        <v>77</v>
      </c>
      <c r="L29" s="510">
        <v>6</v>
      </c>
      <c r="M29" s="510">
        <v>462</v>
      </c>
      <c r="N29" s="506">
        <v>1</v>
      </c>
      <c r="O29" s="506">
        <v>77</v>
      </c>
      <c r="P29" s="510">
        <v>6</v>
      </c>
      <c r="Q29" s="510">
        <v>468</v>
      </c>
      <c r="R29" s="527">
        <v>1.0129870129870129</v>
      </c>
      <c r="S29" s="511">
        <v>78</v>
      </c>
    </row>
    <row r="30" spans="1:19" ht="14.4" customHeight="1" x14ac:dyDescent="0.3">
      <c r="A30" s="505" t="s">
        <v>2062</v>
      </c>
      <c r="B30" s="506" t="s">
        <v>2063</v>
      </c>
      <c r="C30" s="506" t="s">
        <v>462</v>
      </c>
      <c r="D30" s="506" t="s">
        <v>496</v>
      </c>
      <c r="E30" s="506" t="s">
        <v>2064</v>
      </c>
      <c r="F30" s="506" t="s">
        <v>2093</v>
      </c>
      <c r="G30" s="506" t="s">
        <v>2094</v>
      </c>
      <c r="H30" s="510"/>
      <c r="I30" s="510"/>
      <c r="J30" s="506"/>
      <c r="K30" s="506"/>
      <c r="L30" s="510"/>
      <c r="M30" s="510"/>
      <c r="N30" s="506"/>
      <c r="O30" s="506"/>
      <c r="P30" s="510">
        <v>2</v>
      </c>
      <c r="Q30" s="510">
        <v>122</v>
      </c>
      <c r="R30" s="527"/>
      <c r="S30" s="511">
        <v>61</v>
      </c>
    </row>
    <row r="31" spans="1:19" ht="14.4" customHeight="1" x14ac:dyDescent="0.3">
      <c r="A31" s="505" t="s">
        <v>2062</v>
      </c>
      <c r="B31" s="506" t="s">
        <v>2063</v>
      </c>
      <c r="C31" s="506" t="s">
        <v>462</v>
      </c>
      <c r="D31" s="506" t="s">
        <v>496</v>
      </c>
      <c r="E31" s="506" t="s">
        <v>2064</v>
      </c>
      <c r="F31" s="506" t="s">
        <v>2095</v>
      </c>
      <c r="G31" s="506" t="s">
        <v>2096</v>
      </c>
      <c r="H31" s="510">
        <v>2</v>
      </c>
      <c r="I31" s="510">
        <v>74</v>
      </c>
      <c r="J31" s="506"/>
      <c r="K31" s="506">
        <v>37</v>
      </c>
      <c r="L31" s="510"/>
      <c r="M31" s="510"/>
      <c r="N31" s="506"/>
      <c r="O31" s="506"/>
      <c r="P31" s="510"/>
      <c r="Q31" s="510"/>
      <c r="R31" s="527"/>
      <c r="S31" s="511"/>
    </row>
    <row r="32" spans="1:19" ht="14.4" customHeight="1" x14ac:dyDescent="0.3">
      <c r="A32" s="505" t="s">
        <v>2062</v>
      </c>
      <c r="B32" s="506" t="s">
        <v>2063</v>
      </c>
      <c r="C32" s="506" t="s">
        <v>462</v>
      </c>
      <c r="D32" s="506" t="s">
        <v>2042</v>
      </c>
      <c r="E32" s="506" t="s">
        <v>2064</v>
      </c>
      <c r="F32" s="506" t="s">
        <v>2067</v>
      </c>
      <c r="G32" s="506" t="s">
        <v>2068</v>
      </c>
      <c r="H32" s="510">
        <v>5</v>
      </c>
      <c r="I32" s="510">
        <v>185</v>
      </c>
      <c r="J32" s="506">
        <v>0.45454545454545453</v>
      </c>
      <c r="K32" s="506">
        <v>37</v>
      </c>
      <c r="L32" s="510">
        <v>11</v>
      </c>
      <c r="M32" s="510">
        <v>407</v>
      </c>
      <c r="N32" s="506">
        <v>1</v>
      </c>
      <c r="O32" s="506">
        <v>37</v>
      </c>
      <c r="P32" s="510">
        <v>1</v>
      </c>
      <c r="Q32" s="510">
        <v>38</v>
      </c>
      <c r="R32" s="527">
        <v>9.3366093366093361E-2</v>
      </c>
      <c r="S32" s="511">
        <v>38</v>
      </c>
    </row>
    <row r="33" spans="1:19" ht="14.4" customHeight="1" x14ac:dyDescent="0.3">
      <c r="A33" s="505" t="s">
        <v>2062</v>
      </c>
      <c r="B33" s="506" t="s">
        <v>2063</v>
      </c>
      <c r="C33" s="506" t="s">
        <v>462</v>
      </c>
      <c r="D33" s="506" t="s">
        <v>2042</v>
      </c>
      <c r="E33" s="506" t="s">
        <v>2064</v>
      </c>
      <c r="F33" s="506" t="s">
        <v>2069</v>
      </c>
      <c r="G33" s="506" t="s">
        <v>2070</v>
      </c>
      <c r="H33" s="510">
        <v>1</v>
      </c>
      <c r="I33" s="510">
        <v>139</v>
      </c>
      <c r="J33" s="506">
        <v>0.33333333333333331</v>
      </c>
      <c r="K33" s="506">
        <v>139</v>
      </c>
      <c r="L33" s="510">
        <v>3</v>
      </c>
      <c r="M33" s="510">
        <v>417</v>
      </c>
      <c r="N33" s="506">
        <v>1</v>
      </c>
      <c r="O33" s="506">
        <v>139</v>
      </c>
      <c r="P33" s="510">
        <v>2</v>
      </c>
      <c r="Q33" s="510">
        <v>282</v>
      </c>
      <c r="R33" s="527">
        <v>0.67625899280575541</v>
      </c>
      <c r="S33" s="511">
        <v>141</v>
      </c>
    </row>
    <row r="34" spans="1:19" ht="14.4" customHeight="1" x14ac:dyDescent="0.3">
      <c r="A34" s="505" t="s">
        <v>2062</v>
      </c>
      <c r="B34" s="506" t="s">
        <v>2063</v>
      </c>
      <c r="C34" s="506" t="s">
        <v>462</v>
      </c>
      <c r="D34" s="506" t="s">
        <v>2042</v>
      </c>
      <c r="E34" s="506" t="s">
        <v>2064</v>
      </c>
      <c r="F34" s="506" t="s">
        <v>2071</v>
      </c>
      <c r="G34" s="506" t="s">
        <v>2072</v>
      </c>
      <c r="H34" s="510">
        <v>1</v>
      </c>
      <c r="I34" s="510">
        <v>1816</v>
      </c>
      <c r="J34" s="506">
        <v>0.49917537108301263</v>
      </c>
      <c r="K34" s="506">
        <v>1816</v>
      </c>
      <c r="L34" s="510">
        <v>2</v>
      </c>
      <c r="M34" s="510">
        <v>3638</v>
      </c>
      <c r="N34" s="506">
        <v>1</v>
      </c>
      <c r="O34" s="506">
        <v>1819</v>
      </c>
      <c r="P34" s="510">
        <v>2</v>
      </c>
      <c r="Q34" s="510">
        <v>3656</v>
      </c>
      <c r="R34" s="527">
        <v>1.0049477735019241</v>
      </c>
      <c r="S34" s="511">
        <v>1828</v>
      </c>
    </row>
    <row r="35" spans="1:19" ht="14.4" customHeight="1" x14ac:dyDescent="0.3">
      <c r="A35" s="505" t="s">
        <v>2062</v>
      </c>
      <c r="B35" s="506" t="s">
        <v>2063</v>
      </c>
      <c r="C35" s="506" t="s">
        <v>462</v>
      </c>
      <c r="D35" s="506" t="s">
        <v>2042</v>
      </c>
      <c r="E35" s="506" t="s">
        <v>2064</v>
      </c>
      <c r="F35" s="506" t="s">
        <v>2073</v>
      </c>
      <c r="G35" s="506" t="s">
        <v>2074</v>
      </c>
      <c r="H35" s="510">
        <v>1</v>
      </c>
      <c r="I35" s="510">
        <v>624</v>
      </c>
      <c r="J35" s="506">
        <v>0.33279999999999998</v>
      </c>
      <c r="K35" s="506">
        <v>624</v>
      </c>
      <c r="L35" s="510">
        <v>3</v>
      </c>
      <c r="M35" s="510">
        <v>1875</v>
      </c>
      <c r="N35" s="506">
        <v>1</v>
      </c>
      <c r="O35" s="506">
        <v>625</v>
      </c>
      <c r="P35" s="510">
        <v>2</v>
      </c>
      <c r="Q35" s="510">
        <v>1256</v>
      </c>
      <c r="R35" s="527">
        <v>0.66986666666666672</v>
      </c>
      <c r="S35" s="511">
        <v>628</v>
      </c>
    </row>
    <row r="36" spans="1:19" ht="14.4" customHeight="1" x14ac:dyDescent="0.3">
      <c r="A36" s="505" t="s">
        <v>2062</v>
      </c>
      <c r="B36" s="506" t="s">
        <v>2063</v>
      </c>
      <c r="C36" s="506" t="s">
        <v>462</v>
      </c>
      <c r="D36" s="506" t="s">
        <v>2042</v>
      </c>
      <c r="E36" s="506" t="s">
        <v>2064</v>
      </c>
      <c r="F36" s="506" t="s">
        <v>2077</v>
      </c>
      <c r="G36" s="506" t="s">
        <v>2078</v>
      </c>
      <c r="H36" s="510"/>
      <c r="I36" s="510"/>
      <c r="J36" s="506"/>
      <c r="K36" s="506"/>
      <c r="L36" s="510">
        <v>2</v>
      </c>
      <c r="M36" s="510">
        <v>66.66</v>
      </c>
      <c r="N36" s="506">
        <v>1</v>
      </c>
      <c r="O36" s="506">
        <v>33.33</v>
      </c>
      <c r="P36" s="510">
        <v>2</v>
      </c>
      <c r="Q36" s="510">
        <v>66.66</v>
      </c>
      <c r="R36" s="527">
        <v>1</v>
      </c>
      <c r="S36" s="511">
        <v>33.33</v>
      </c>
    </row>
    <row r="37" spans="1:19" ht="14.4" customHeight="1" x14ac:dyDescent="0.3">
      <c r="A37" s="505" t="s">
        <v>2062</v>
      </c>
      <c r="B37" s="506" t="s">
        <v>2063</v>
      </c>
      <c r="C37" s="506" t="s">
        <v>462</v>
      </c>
      <c r="D37" s="506" t="s">
        <v>2042</v>
      </c>
      <c r="E37" s="506" t="s">
        <v>2064</v>
      </c>
      <c r="F37" s="506" t="s">
        <v>2079</v>
      </c>
      <c r="G37" s="506" t="s">
        <v>2080</v>
      </c>
      <c r="H37" s="510"/>
      <c r="I37" s="510"/>
      <c r="J37" s="506"/>
      <c r="K37" s="506"/>
      <c r="L37" s="510">
        <v>22</v>
      </c>
      <c r="M37" s="510">
        <v>814</v>
      </c>
      <c r="N37" s="506">
        <v>1</v>
      </c>
      <c r="O37" s="506">
        <v>37</v>
      </c>
      <c r="P37" s="510">
        <v>9</v>
      </c>
      <c r="Q37" s="510">
        <v>342</v>
      </c>
      <c r="R37" s="527">
        <v>0.42014742014742013</v>
      </c>
      <c r="S37" s="511">
        <v>38</v>
      </c>
    </row>
    <row r="38" spans="1:19" ht="14.4" customHeight="1" x14ac:dyDescent="0.3">
      <c r="A38" s="505" t="s">
        <v>2062</v>
      </c>
      <c r="B38" s="506" t="s">
        <v>2063</v>
      </c>
      <c r="C38" s="506" t="s">
        <v>462</v>
      </c>
      <c r="D38" s="506" t="s">
        <v>2042</v>
      </c>
      <c r="E38" s="506" t="s">
        <v>2064</v>
      </c>
      <c r="F38" s="506" t="s">
        <v>2081</v>
      </c>
      <c r="G38" s="506" t="s">
        <v>2082</v>
      </c>
      <c r="H38" s="510">
        <v>2</v>
      </c>
      <c r="I38" s="510">
        <v>266</v>
      </c>
      <c r="J38" s="506"/>
      <c r="K38" s="506">
        <v>133</v>
      </c>
      <c r="L38" s="510"/>
      <c r="M38" s="510"/>
      <c r="N38" s="506"/>
      <c r="O38" s="506"/>
      <c r="P38" s="510"/>
      <c r="Q38" s="510"/>
      <c r="R38" s="527"/>
      <c r="S38" s="511"/>
    </row>
    <row r="39" spans="1:19" ht="14.4" customHeight="1" x14ac:dyDescent="0.3">
      <c r="A39" s="505" t="s">
        <v>2062</v>
      </c>
      <c r="B39" s="506" t="s">
        <v>2063</v>
      </c>
      <c r="C39" s="506" t="s">
        <v>462</v>
      </c>
      <c r="D39" s="506" t="s">
        <v>2042</v>
      </c>
      <c r="E39" s="506" t="s">
        <v>2064</v>
      </c>
      <c r="F39" s="506" t="s">
        <v>2083</v>
      </c>
      <c r="G39" s="506" t="s">
        <v>2084</v>
      </c>
      <c r="H39" s="510">
        <v>1</v>
      </c>
      <c r="I39" s="510">
        <v>701</v>
      </c>
      <c r="J39" s="506">
        <v>0.33285849952516622</v>
      </c>
      <c r="K39" s="506">
        <v>701</v>
      </c>
      <c r="L39" s="510">
        <v>3</v>
      </c>
      <c r="M39" s="510">
        <v>2106</v>
      </c>
      <c r="N39" s="506">
        <v>1</v>
      </c>
      <c r="O39" s="506">
        <v>702</v>
      </c>
      <c r="P39" s="510">
        <v>2</v>
      </c>
      <c r="Q39" s="510">
        <v>1414</v>
      </c>
      <c r="R39" s="527">
        <v>0.67141500474833804</v>
      </c>
      <c r="S39" s="511">
        <v>707</v>
      </c>
    </row>
    <row r="40" spans="1:19" ht="14.4" customHeight="1" x14ac:dyDescent="0.3">
      <c r="A40" s="505" t="s">
        <v>2062</v>
      </c>
      <c r="B40" s="506" t="s">
        <v>2063</v>
      </c>
      <c r="C40" s="506" t="s">
        <v>462</v>
      </c>
      <c r="D40" s="506" t="s">
        <v>2042</v>
      </c>
      <c r="E40" s="506" t="s">
        <v>2064</v>
      </c>
      <c r="F40" s="506" t="s">
        <v>2089</v>
      </c>
      <c r="G40" s="506" t="s">
        <v>2090</v>
      </c>
      <c r="H40" s="510">
        <v>1</v>
      </c>
      <c r="I40" s="510">
        <v>223</v>
      </c>
      <c r="J40" s="506">
        <v>0.33333333333333331</v>
      </c>
      <c r="K40" s="506">
        <v>223</v>
      </c>
      <c r="L40" s="510">
        <v>3</v>
      </c>
      <c r="M40" s="510">
        <v>669</v>
      </c>
      <c r="N40" s="506">
        <v>1</v>
      </c>
      <c r="O40" s="506">
        <v>223</v>
      </c>
      <c r="P40" s="510">
        <v>2</v>
      </c>
      <c r="Q40" s="510">
        <v>452</v>
      </c>
      <c r="R40" s="527">
        <v>0.67563527653213751</v>
      </c>
      <c r="S40" s="511">
        <v>226</v>
      </c>
    </row>
    <row r="41" spans="1:19" ht="14.4" customHeight="1" x14ac:dyDescent="0.3">
      <c r="A41" s="505" t="s">
        <v>2062</v>
      </c>
      <c r="B41" s="506" t="s">
        <v>2063</v>
      </c>
      <c r="C41" s="506" t="s">
        <v>462</v>
      </c>
      <c r="D41" s="506" t="s">
        <v>2042</v>
      </c>
      <c r="E41" s="506" t="s">
        <v>2064</v>
      </c>
      <c r="F41" s="506" t="s">
        <v>2091</v>
      </c>
      <c r="G41" s="506" t="s">
        <v>2092</v>
      </c>
      <c r="H41" s="510">
        <v>3</v>
      </c>
      <c r="I41" s="510">
        <v>231</v>
      </c>
      <c r="J41" s="506">
        <v>0.33333333333333331</v>
      </c>
      <c r="K41" s="506">
        <v>77</v>
      </c>
      <c r="L41" s="510">
        <v>9</v>
      </c>
      <c r="M41" s="510">
        <v>693</v>
      </c>
      <c r="N41" s="506">
        <v>1</v>
      </c>
      <c r="O41" s="506">
        <v>77</v>
      </c>
      <c r="P41" s="510">
        <v>6</v>
      </c>
      <c r="Q41" s="510">
        <v>468</v>
      </c>
      <c r="R41" s="527">
        <v>0.67532467532467533</v>
      </c>
      <c r="S41" s="511">
        <v>78</v>
      </c>
    </row>
    <row r="42" spans="1:19" ht="14.4" customHeight="1" x14ac:dyDescent="0.3">
      <c r="A42" s="505" t="s">
        <v>2062</v>
      </c>
      <c r="B42" s="506" t="s">
        <v>2063</v>
      </c>
      <c r="C42" s="506" t="s">
        <v>462</v>
      </c>
      <c r="D42" s="506" t="s">
        <v>2042</v>
      </c>
      <c r="E42" s="506" t="s">
        <v>2064</v>
      </c>
      <c r="F42" s="506" t="s">
        <v>2093</v>
      </c>
      <c r="G42" s="506" t="s">
        <v>2094</v>
      </c>
      <c r="H42" s="510"/>
      <c r="I42" s="510"/>
      <c r="J42" s="506"/>
      <c r="K42" s="506"/>
      <c r="L42" s="510">
        <v>14</v>
      </c>
      <c r="M42" s="510">
        <v>826</v>
      </c>
      <c r="N42" s="506">
        <v>1</v>
      </c>
      <c r="O42" s="506">
        <v>59</v>
      </c>
      <c r="P42" s="510">
        <v>6</v>
      </c>
      <c r="Q42" s="510">
        <v>366</v>
      </c>
      <c r="R42" s="527">
        <v>0.4430992736077482</v>
      </c>
      <c r="S42" s="511">
        <v>61</v>
      </c>
    </row>
    <row r="43" spans="1:19" ht="14.4" customHeight="1" x14ac:dyDescent="0.3">
      <c r="A43" s="505" t="s">
        <v>2062</v>
      </c>
      <c r="B43" s="506" t="s">
        <v>2063</v>
      </c>
      <c r="C43" s="506" t="s">
        <v>462</v>
      </c>
      <c r="D43" s="506" t="s">
        <v>2043</v>
      </c>
      <c r="E43" s="506" t="s">
        <v>2064</v>
      </c>
      <c r="F43" s="506" t="s">
        <v>2067</v>
      </c>
      <c r="G43" s="506" t="s">
        <v>2068</v>
      </c>
      <c r="H43" s="510">
        <v>4</v>
      </c>
      <c r="I43" s="510">
        <v>148</v>
      </c>
      <c r="J43" s="506"/>
      <c r="K43" s="506">
        <v>37</v>
      </c>
      <c r="L43" s="510"/>
      <c r="M43" s="510"/>
      <c r="N43" s="506"/>
      <c r="O43" s="506"/>
      <c r="P43" s="510"/>
      <c r="Q43" s="510"/>
      <c r="R43" s="527"/>
      <c r="S43" s="511"/>
    </row>
    <row r="44" spans="1:19" ht="14.4" customHeight="1" x14ac:dyDescent="0.3">
      <c r="A44" s="505" t="s">
        <v>2062</v>
      </c>
      <c r="B44" s="506" t="s">
        <v>2063</v>
      </c>
      <c r="C44" s="506" t="s">
        <v>462</v>
      </c>
      <c r="D44" s="506" t="s">
        <v>2043</v>
      </c>
      <c r="E44" s="506" t="s">
        <v>2064</v>
      </c>
      <c r="F44" s="506" t="s">
        <v>2069</v>
      </c>
      <c r="G44" s="506" t="s">
        <v>2070</v>
      </c>
      <c r="H44" s="510">
        <v>12</v>
      </c>
      <c r="I44" s="510">
        <v>1668</v>
      </c>
      <c r="J44" s="506"/>
      <c r="K44" s="506">
        <v>139</v>
      </c>
      <c r="L44" s="510"/>
      <c r="M44" s="510"/>
      <c r="N44" s="506"/>
      <c r="O44" s="506"/>
      <c r="P44" s="510"/>
      <c r="Q44" s="510"/>
      <c r="R44" s="527"/>
      <c r="S44" s="511"/>
    </row>
    <row r="45" spans="1:19" ht="14.4" customHeight="1" x14ac:dyDescent="0.3">
      <c r="A45" s="505" t="s">
        <v>2062</v>
      </c>
      <c r="B45" s="506" t="s">
        <v>2063</v>
      </c>
      <c r="C45" s="506" t="s">
        <v>462</v>
      </c>
      <c r="D45" s="506" t="s">
        <v>2043</v>
      </c>
      <c r="E45" s="506" t="s">
        <v>2064</v>
      </c>
      <c r="F45" s="506" t="s">
        <v>2071</v>
      </c>
      <c r="G45" s="506" t="s">
        <v>2072</v>
      </c>
      <c r="H45" s="510">
        <v>11</v>
      </c>
      <c r="I45" s="510">
        <v>19976</v>
      </c>
      <c r="J45" s="506"/>
      <c r="K45" s="506">
        <v>1816</v>
      </c>
      <c r="L45" s="510"/>
      <c r="M45" s="510"/>
      <c r="N45" s="506"/>
      <c r="O45" s="506"/>
      <c r="P45" s="510"/>
      <c r="Q45" s="510"/>
      <c r="R45" s="527"/>
      <c r="S45" s="511"/>
    </row>
    <row r="46" spans="1:19" ht="14.4" customHeight="1" x14ac:dyDescent="0.3">
      <c r="A46" s="505" t="s">
        <v>2062</v>
      </c>
      <c r="B46" s="506" t="s">
        <v>2063</v>
      </c>
      <c r="C46" s="506" t="s">
        <v>462</v>
      </c>
      <c r="D46" s="506" t="s">
        <v>2043</v>
      </c>
      <c r="E46" s="506" t="s">
        <v>2064</v>
      </c>
      <c r="F46" s="506" t="s">
        <v>2073</v>
      </c>
      <c r="G46" s="506" t="s">
        <v>2074</v>
      </c>
      <c r="H46" s="510">
        <v>14</v>
      </c>
      <c r="I46" s="510">
        <v>8736</v>
      </c>
      <c r="J46" s="506"/>
      <c r="K46" s="506">
        <v>624</v>
      </c>
      <c r="L46" s="510"/>
      <c r="M46" s="510"/>
      <c r="N46" s="506"/>
      <c r="O46" s="506"/>
      <c r="P46" s="510"/>
      <c r="Q46" s="510"/>
      <c r="R46" s="527"/>
      <c r="S46" s="511"/>
    </row>
    <row r="47" spans="1:19" ht="14.4" customHeight="1" x14ac:dyDescent="0.3">
      <c r="A47" s="505" t="s">
        <v>2062</v>
      </c>
      <c r="B47" s="506" t="s">
        <v>2063</v>
      </c>
      <c r="C47" s="506" t="s">
        <v>462</v>
      </c>
      <c r="D47" s="506" t="s">
        <v>2043</v>
      </c>
      <c r="E47" s="506" t="s">
        <v>2064</v>
      </c>
      <c r="F47" s="506" t="s">
        <v>2075</v>
      </c>
      <c r="G47" s="506" t="s">
        <v>2076</v>
      </c>
      <c r="H47" s="510">
        <v>9</v>
      </c>
      <c r="I47" s="510">
        <v>4230</v>
      </c>
      <c r="J47" s="506"/>
      <c r="K47" s="506">
        <v>470</v>
      </c>
      <c r="L47" s="510"/>
      <c r="M47" s="510"/>
      <c r="N47" s="506"/>
      <c r="O47" s="506"/>
      <c r="P47" s="510"/>
      <c r="Q47" s="510"/>
      <c r="R47" s="527"/>
      <c r="S47" s="511"/>
    </row>
    <row r="48" spans="1:19" ht="14.4" customHeight="1" x14ac:dyDescent="0.3">
      <c r="A48" s="505" t="s">
        <v>2062</v>
      </c>
      <c r="B48" s="506" t="s">
        <v>2063</v>
      </c>
      <c r="C48" s="506" t="s">
        <v>462</v>
      </c>
      <c r="D48" s="506" t="s">
        <v>2043</v>
      </c>
      <c r="E48" s="506" t="s">
        <v>2064</v>
      </c>
      <c r="F48" s="506" t="s">
        <v>2077</v>
      </c>
      <c r="G48" s="506" t="s">
        <v>2078</v>
      </c>
      <c r="H48" s="510">
        <v>19</v>
      </c>
      <c r="I48" s="510">
        <v>633.32000000000005</v>
      </c>
      <c r="J48" s="506"/>
      <c r="K48" s="506">
        <v>33.332631578947371</v>
      </c>
      <c r="L48" s="510"/>
      <c r="M48" s="510"/>
      <c r="N48" s="506"/>
      <c r="O48" s="506"/>
      <c r="P48" s="510"/>
      <c r="Q48" s="510"/>
      <c r="R48" s="527"/>
      <c r="S48" s="511"/>
    </row>
    <row r="49" spans="1:19" ht="14.4" customHeight="1" x14ac:dyDescent="0.3">
      <c r="A49" s="505" t="s">
        <v>2062</v>
      </c>
      <c r="B49" s="506" t="s">
        <v>2063</v>
      </c>
      <c r="C49" s="506" t="s">
        <v>462</v>
      </c>
      <c r="D49" s="506" t="s">
        <v>2043</v>
      </c>
      <c r="E49" s="506" t="s">
        <v>2064</v>
      </c>
      <c r="F49" s="506" t="s">
        <v>2079</v>
      </c>
      <c r="G49" s="506" t="s">
        <v>2080</v>
      </c>
      <c r="H49" s="510">
        <v>1</v>
      </c>
      <c r="I49" s="510">
        <v>37</v>
      </c>
      <c r="J49" s="506"/>
      <c r="K49" s="506">
        <v>37</v>
      </c>
      <c r="L49" s="510"/>
      <c r="M49" s="510"/>
      <c r="N49" s="506"/>
      <c r="O49" s="506"/>
      <c r="P49" s="510"/>
      <c r="Q49" s="510"/>
      <c r="R49" s="527"/>
      <c r="S49" s="511"/>
    </row>
    <row r="50" spans="1:19" ht="14.4" customHeight="1" x14ac:dyDescent="0.3">
      <c r="A50" s="505" t="s">
        <v>2062</v>
      </c>
      <c r="B50" s="506" t="s">
        <v>2063</v>
      </c>
      <c r="C50" s="506" t="s">
        <v>462</v>
      </c>
      <c r="D50" s="506" t="s">
        <v>2043</v>
      </c>
      <c r="E50" s="506" t="s">
        <v>2064</v>
      </c>
      <c r="F50" s="506" t="s">
        <v>2083</v>
      </c>
      <c r="G50" s="506" t="s">
        <v>2084</v>
      </c>
      <c r="H50" s="510">
        <v>10</v>
      </c>
      <c r="I50" s="510">
        <v>7010</v>
      </c>
      <c r="J50" s="506"/>
      <c r="K50" s="506">
        <v>701</v>
      </c>
      <c r="L50" s="510"/>
      <c r="M50" s="510"/>
      <c r="N50" s="506"/>
      <c r="O50" s="506"/>
      <c r="P50" s="510"/>
      <c r="Q50" s="510"/>
      <c r="R50" s="527"/>
      <c r="S50" s="511"/>
    </row>
    <row r="51" spans="1:19" ht="14.4" customHeight="1" x14ac:dyDescent="0.3">
      <c r="A51" s="505" t="s">
        <v>2062</v>
      </c>
      <c r="B51" s="506" t="s">
        <v>2063</v>
      </c>
      <c r="C51" s="506" t="s">
        <v>462</v>
      </c>
      <c r="D51" s="506" t="s">
        <v>2043</v>
      </c>
      <c r="E51" s="506" t="s">
        <v>2064</v>
      </c>
      <c r="F51" s="506" t="s">
        <v>2085</v>
      </c>
      <c r="G51" s="506" t="s">
        <v>2086</v>
      </c>
      <c r="H51" s="510">
        <v>4</v>
      </c>
      <c r="I51" s="510">
        <v>940</v>
      </c>
      <c r="J51" s="506"/>
      <c r="K51" s="506">
        <v>235</v>
      </c>
      <c r="L51" s="510"/>
      <c r="M51" s="510"/>
      <c r="N51" s="506"/>
      <c r="O51" s="506"/>
      <c r="P51" s="510"/>
      <c r="Q51" s="510"/>
      <c r="R51" s="527"/>
      <c r="S51" s="511"/>
    </row>
    <row r="52" spans="1:19" ht="14.4" customHeight="1" x14ac:dyDescent="0.3">
      <c r="A52" s="505" t="s">
        <v>2062</v>
      </c>
      <c r="B52" s="506" t="s">
        <v>2063</v>
      </c>
      <c r="C52" s="506" t="s">
        <v>462</v>
      </c>
      <c r="D52" s="506" t="s">
        <v>2043</v>
      </c>
      <c r="E52" s="506" t="s">
        <v>2064</v>
      </c>
      <c r="F52" s="506" t="s">
        <v>2089</v>
      </c>
      <c r="G52" s="506" t="s">
        <v>2090</v>
      </c>
      <c r="H52" s="510">
        <v>22</v>
      </c>
      <c r="I52" s="510">
        <v>4906</v>
      </c>
      <c r="J52" s="506"/>
      <c r="K52" s="506">
        <v>223</v>
      </c>
      <c r="L52" s="510"/>
      <c r="M52" s="510"/>
      <c r="N52" s="506"/>
      <c r="O52" s="506"/>
      <c r="P52" s="510"/>
      <c r="Q52" s="510"/>
      <c r="R52" s="527"/>
      <c r="S52" s="511"/>
    </row>
    <row r="53" spans="1:19" ht="14.4" customHeight="1" x14ac:dyDescent="0.3">
      <c r="A53" s="505" t="s">
        <v>2062</v>
      </c>
      <c r="B53" s="506" t="s">
        <v>2063</v>
      </c>
      <c r="C53" s="506" t="s">
        <v>462</v>
      </c>
      <c r="D53" s="506" t="s">
        <v>2043</v>
      </c>
      <c r="E53" s="506" t="s">
        <v>2064</v>
      </c>
      <c r="F53" s="506" t="s">
        <v>2091</v>
      </c>
      <c r="G53" s="506" t="s">
        <v>2092</v>
      </c>
      <c r="H53" s="510">
        <v>38</v>
      </c>
      <c r="I53" s="510">
        <v>2926</v>
      </c>
      <c r="J53" s="506"/>
      <c r="K53" s="506">
        <v>77</v>
      </c>
      <c r="L53" s="510"/>
      <c r="M53" s="510"/>
      <c r="N53" s="506"/>
      <c r="O53" s="506"/>
      <c r="P53" s="510"/>
      <c r="Q53" s="510"/>
      <c r="R53" s="527"/>
      <c r="S53" s="511"/>
    </row>
    <row r="54" spans="1:19" ht="14.4" customHeight="1" x14ac:dyDescent="0.3">
      <c r="A54" s="505" t="s">
        <v>2062</v>
      </c>
      <c r="B54" s="506" t="s">
        <v>2063</v>
      </c>
      <c r="C54" s="506" t="s">
        <v>462</v>
      </c>
      <c r="D54" s="506" t="s">
        <v>2043</v>
      </c>
      <c r="E54" s="506" t="s">
        <v>2064</v>
      </c>
      <c r="F54" s="506" t="s">
        <v>2093</v>
      </c>
      <c r="G54" s="506" t="s">
        <v>2094</v>
      </c>
      <c r="H54" s="510">
        <v>2</v>
      </c>
      <c r="I54" s="510">
        <v>118</v>
      </c>
      <c r="J54" s="506"/>
      <c r="K54" s="506">
        <v>59</v>
      </c>
      <c r="L54" s="510"/>
      <c r="M54" s="510"/>
      <c r="N54" s="506"/>
      <c r="O54" s="506"/>
      <c r="P54" s="510"/>
      <c r="Q54" s="510"/>
      <c r="R54" s="527"/>
      <c r="S54" s="511"/>
    </row>
    <row r="55" spans="1:19" ht="14.4" customHeight="1" x14ac:dyDescent="0.3">
      <c r="A55" s="505" t="s">
        <v>2062</v>
      </c>
      <c r="B55" s="506" t="s">
        <v>2063</v>
      </c>
      <c r="C55" s="506" t="s">
        <v>462</v>
      </c>
      <c r="D55" s="506" t="s">
        <v>2044</v>
      </c>
      <c r="E55" s="506" t="s">
        <v>2064</v>
      </c>
      <c r="F55" s="506" t="s">
        <v>2067</v>
      </c>
      <c r="G55" s="506" t="s">
        <v>2068</v>
      </c>
      <c r="H55" s="510">
        <v>2</v>
      </c>
      <c r="I55" s="510">
        <v>74</v>
      </c>
      <c r="J55" s="506"/>
      <c r="K55" s="506">
        <v>37</v>
      </c>
      <c r="L55" s="510"/>
      <c r="M55" s="510"/>
      <c r="N55" s="506"/>
      <c r="O55" s="506"/>
      <c r="P55" s="510"/>
      <c r="Q55" s="510"/>
      <c r="R55" s="527"/>
      <c r="S55" s="511"/>
    </row>
    <row r="56" spans="1:19" ht="14.4" customHeight="1" x14ac:dyDescent="0.3">
      <c r="A56" s="505" t="s">
        <v>2062</v>
      </c>
      <c r="B56" s="506" t="s">
        <v>2063</v>
      </c>
      <c r="C56" s="506" t="s">
        <v>462</v>
      </c>
      <c r="D56" s="506" t="s">
        <v>2044</v>
      </c>
      <c r="E56" s="506" t="s">
        <v>2064</v>
      </c>
      <c r="F56" s="506" t="s">
        <v>2069</v>
      </c>
      <c r="G56" s="506" t="s">
        <v>2070</v>
      </c>
      <c r="H56" s="510">
        <v>15</v>
      </c>
      <c r="I56" s="510">
        <v>2085</v>
      </c>
      <c r="J56" s="506"/>
      <c r="K56" s="506">
        <v>139</v>
      </c>
      <c r="L56" s="510"/>
      <c r="M56" s="510"/>
      <c r="N56" s="506"/>
      <c r="O56" s="506"/>
      <c r="P56" s="510"/>
      <c r="Q56" s="510"/>
      <c r="R56" s="527"/>
      <c r="S56" s="511"/>
    </row>
    <row r="57" spans="1:19" ht="14.4" customHeight="1" x14ac:dyDescent="0.3">
      <c r="A57" s="505" t="s">
        <v>2062</v>
      </c>
      <c r="B57" s="506" t="s">
        <v>2063</v>
      </c>
      <c r="C57" s="506" t="s">
        <v>462</v>
      </c>
      <c r="D57" s="506" t="s">
        <v>2044</v>
      </c>
      <c r="E57" s="506" t="s">
        <v>2064</v>
      </c>
      <c r="F57" s="506" t="s">
        <v>2071</v>
      </c>
      <c r="G57" s="506" t="s">
        <v>2072</v>
      </c>
      <c r="H57" s="510">
        <v>3</v>
      </c>
      <c r="I57" s="510">
        <v>5448</v>
      </c>
      <c r="J57" s="506"/>
      <c r="K57" s="506">
        <v>1816</v>
      </c>
      <c r="L57" s="510"/>
      <c r="M57" s="510"/>
      <c r="N57" s="506"/>
      <c r="O57" s="506"/>
      <c r="P57" s="510"/>
      <c r="Q57" s="510"/>
      <c r="R57" s="527"/>
      <c r="S57" s="511"/>
    </row>
    <row r="58" spans="1:19" ht="14.4" customHeight="1" x14ac:dyDescent="0.3">
      <c r="A58" s="505" t="s">
        <v>2062</v>
      </c>
      <c r="B58" s="506" t="s">
        <v>2063</v>
      </c>
      <c r="C58" s="506" t="s">
        <v>462</v>
      </c>
      <c r="D58" s="506" t="s">
        <v>2044</v>
      </c>
      <c r="E58" s="506" t="s">
        <v>2064</v>
      </c>
      <c r="F58" s="506" t="s">
        <v>2073</v>
      </c>
      <c r="G58" s="506" t="s">
        <v>2074</v>
      </c>
      <c r="H58" s="510">
        <v>15</v>
      </c>
      <c r="I58" s="510">
        <v>9360</v>
      </c>
      <c r="J58" s="506"/>
      <c r="K58" s="506">
        <v>624</v>
      </c>
      <c r="L58" s="510"/>
      <c r="M58" s="510"/>
      <c r="N58" s="506"/>
      <c r="O58" s="506"/>
      <c r="P58" s="510"/>
      <c r="Q58" s="510"/>
      <c r="R58" s="527"/>
      <c r="S58" s="511"/>
    </row>
    <row r="59" spans="1:19" ht="14.4" customHeight="1" x14ac:dyDescent="0.3">
      <c r="A59" s="505" t="s">
        <v>2062</v>
      </c>
      <c r="B59" s="506" t="s">
        <v>2063</v>
      </c>
      <c r="C59" s="506" t="s">
        <v>462</v>
      </c>
      <c r="D59" s="506" t="s">
        <v>2044</v>
      </c>
      <c r="E59" s="506" t="s">
        <v>2064</v>
      </c>
      <c r="F59" s="506" t="s">
        <v>2077</v>
      </c>
      <c r="G59" s="506" t="s">
        <v>2078</v>
      </c>
      <c r="H59" s="510">
        <v>1</v>
      </c>
      <c r="I59" s="510">
        <v>33.33</v>
      </c>
      <c r="J59" s="506"/>
      <c r="K59" s="506">
        <v>33.33</v>
      </c>
      <c r="L59" s="510"/>
      <c r="M59" s="510"/>
      <c r="N59" s="506"/>
      <c r="O59" s="506"/>
      <c r="P59" s="510"/>
      <c r="Q59" s="510"/>
      <c r="R59" s="527"/>
      <c r="S59" s="511"/>
    </row>
    <row r="60" spans="1:19" ht="14.4" customHeight="1" x14ac:dyDescent="0.3">
      <c r="A60" s="505" t="s">
        <v>2062</v>
      </c>
      <c r="B60" s="506" t="s">
        <v>2063</v>
      </c>
      <c r="C60" s="506" t="s">
        <v>462</v>
      </c>
      <c r="D60" s="506" t="s">
        <v>2044</v>
      </c>
      <c r="E60" s="506" t="s">
        <v>2064</v>
      </c>
      <c r="F60" s="506" t="s">
        <v>2079</v>
      </c>
      <c r="G60" s="506" t="s">
        <v>2080</v>
      </c>
      <c r="H60" s="510">
        <v>2</v>
      </c>
      <c r="I60" s="510">
        <v>74</v>
      </c>
      <c r="J60" s="506"/>
      <c r="K60" s="506">
        <v>37</v>
      </c>
      <c r="L60" s="510"/>
      <c r="M60" s="510"/>
      <c r="N60" s="506"/>
      <c r="O60" s="506"/>
      <c r="P60" s="510"/>
      <c r="Q60" s="510"/>
      <c r="R60" s="527"/>
      <c r="S60" s="511"/>
    </row>
    <row r="61" spans="1:19" ht="14.4" customHeight="1" x14ac:dyDescent="0.3">
      <c r="A61" s="505" t="s">
        <v>2062</v>
      </c>
      <c r="B61" s="506" t="s">
        <v>2063</v>
      </c>
      <c r="C61" s="506" t="s">
        <v>462</v>
      </c>
      <c r="D61" s="506" t="s">
        <v>2044</v>
      </c>
      <c r="E61" s="506" t="s">
        <v>2064</v>
      </c>
      <c r="F61" s="506" t="s">
        <v>2083</v>
      </c>
      <c r="G61" s="506" t="s">
        <v>2084</v>
      </c>
      <c r="H61" s="510">
        <v>1</v>
      </c>
      <c r="I61" s="510">
        <v>701</v>
      </c>
      <c r="J61" s="506"/>
      <c r="K61" s="506">
        <v>701</v>
      </c>
      <c r="L61" s="510"/>
      <c r="M61" s="510"/>
      <c r="N61" s="506"/>
      <c r="O61" s="506"/>
      <c r="P61" s="510"/>
      <c r="Q61" s="510"/>
      <c r="R61" s="527"/>
      <c r="S61" s="511"/>
    </row>
    <row r="62" spans="1:19" ht="14.4" customHeight="1" x14ac:dyDescent="0.3">
      <c r="A62" s="505" t="s">
        <v>2062</v>
      </c>
      <c r="B62" s="506" t="s">
        <v>2063</v>
      </c>
      <c r="C62" s="506" t="s">
        <v>462</v>
      </c>
      <c r="D62" s="506" t="s">
        <v>2044</v>
      </c>
      <c r="E62" s="506" t="s">
        <v>2064</v>
      </c>
      <c r="F62" s="506" t="s">
        <v>2087</v>
      </c>
      <c r="G62" s="506" t="s">
        <v>2088</v>
      </c>
      <c r="H62" s="510">
        <v>1</v>
      </c>
      <c r="I62" s="510">
        <v>74</v>
      </c>
      <c r="J62" s="506"/>
      <c r="K62" s="506">
        <v>74</v>
      </c>
      <c r="L62" s="510"/>
      <c r="M62" s="510"/>
      <c r="N62" s="506"/>
      <c r="O62" s="506"/>
      <c r="P62" s="510"/>
      <c r="Q62" s="510"/>
      <c r="R62" s="527"/>
      <c r="S62" s="511"/>
    </row>
    <row r="63" spans="1:19" ht="14.4" customHeight="1" x14ac:dyDescent="0.3">
      <c r="A63" s="505" t="s">
        <v>2062</v>
      </c>
      <c r="B63" s="506" t="s">
        <v>2063</v>
      </c>
      <c r="C63" s="506" t="s">
        <v>462</v>
      </c>
      <c r="D63" s="506" t="s">
        <v>2044</v>
      </c>
      <c r="E63" s="506" t="s">
        <v>2064</v>
      </c>
      <c r="F63" s="506" t="s">
        <v>2089</v>
      </c>
      <c r="G63" s="506" t="s">
        <v>2090</v>
      </c>
      <c r="H63" s="510">
        <v>15</v>
      </c>
      <c r="I63" s="510">
        <v>3345</v>
      </c>
      <c r="J63" s="506"/>
      <c r="K63" s="506">
        <v>223</v>
      </c>
      <c r="L63" s="510"/>
      <c r="M63" s="510"/>
      <c r="N63" s="506"/>
      <c r="O63" s="506"/>
      <c r="P63" s="510"/>
      <c r="Q63" s="510"/>
      <c r="R63" s="527"/>
      <c r="S63" s="511"/>
    </row>
    <row r="64" spans="1:19" ht="14.4" customHeight="1" x14ac:dyDescent="0.3">
      <c r="A64" s="505" t="s">
        <v>2062</v>
      </c>
      <c r="B64" s="506" t="s">
        <v>2063</v>
      </c>
      <c r="C64" s="506" t="s">
        <v>462</v>
      </c>
      <c r="D64" s="506" t="s">
        <v>2044</v>
      </c>
      <c r="E64" s="506" t="s">
        <v>2064</v>
      </c>
      <c r="F64" s="506" t="s">
        <v>2091</v>
      </c>
      <c r="G64" s="506" t="s">
        <v>2092</v>
      </c>
      <c r="H64" s="510">
        <v>39</v>
      </c>
      <c r="I64" s="510">
        <v>3003</v>
      </c>
      <c r="J64" s="506"/>
      <c r="K64" s="506">
        <v>77</v>
      </c>
      <c r="L64" s="510"/>
      <c r="M64" s="510"/>
      <c r="N64" s="506"/>
      <c r="O64" s="506"/>
      <c r="P64" s="510"/>
      <c r="Q64" s="510"/>
      <c r="R64" s="527"/>
      <c r="S64" s="511"/>
    </row>
    <row r="65" spans="1:19" ht="14.4" customHeight="1" x14ac:dyDescent="0.3">
      <c r="A65" s="505" t="s">
        <v>2062</v>
      </c>
      <c r="B65" s="506" t="s">
        <v>2063</v>
      </c>
      <c r="C65" s="506" t="s">
        <v>462</v>
      </c>
      <c r="D65" s="506" t="s">
        <v>2047</v>
      </c>
      <c r="E65" s="506" t="s">
        <v>2064</v>
      </c>
      <c r="F65" s="506" t="s">
        <v>2067</v>
      </c>
      <c r="G65" s="506" t="s">
        <v>2068</v>
      </c>
      <c r="H65" s="510">
        <v>9</v>
      </c>
      <c r="I65" s="510">
        <v>333</v>
      </c>
      <c r="J65" s="506"/>
      <c r="K65" s="506">
        <v>37</v>
      </c>
      <c r="L65" s="510"/>
      <c r="M65" s="510"/>
      <c r="N65" s="506"/>
      <c r="O65" s="506"/>
      <c r="P65" s="510"/>
      <c r="Q65" s="510"/>
      <c r="R65" s="527"/>
      <c r="S65" s="511"/>
    </row>
    <row r="66" spans="1:19" ht="14.4" customHeight="1" x14ac:dyDescent="0.3">
      <c r="A66" s="505" t="s">
        <v>2062</v>
      </c>
      <c r="B66" s="506" t="s">
        <v>2063</v>
      </c>
      <c r="C66" s="506" t="s">
        <v>462</v>
      </c>
      <c r="D66" s="506" t="s">
        <v>2047</v>
      </c>
      <c r="E66" s="506" t="s">
        <v>2064</v>
      </c>
      <c r="F66" s="506" t="s">
        <v>2069</v>
      </c>
      <c r="G66" s="506" t="s">
        <v>2070</v>
      </c>
      <c r="H66" s="510">
        <v>2</v>
      </c>
      <c r="I66" s="510">
        <v>278</v>
      </c>
      <c r="J66" s="506"/>
      <c r="K66" s="506">
        <v>139</v>
      </c>
      <c r="L66" s="510"/>
      <c r="M66" s="510"/>
      <c r="N66" s="506"/>
      <c r="O66" s="506"/>
      <c r="P66" s="510"/>
      <c r="Q66" s="510"/>
      <c r="R66" s="527"/>
      <c r="S66" s="511"/>
    </row>
    <row r="67" spans="1:19" ht="14.4" customHeight="1" x14ac:dyDescent="0.3">
      <c r="A67" s="505" t="s">
        <v>2062</v>
      </c>
      <c r="B67" s="506" t="s">
        <v>2063</v>
      </c>
      <c r="C67" s="506" t="s">
        <v>462</v>
      </c>
      <c r="D67" s="506" t="s">
        <v>2047</v>
      </c>
      <c r="E67" s="506" t="s">
        <v>2064</v>
      </c>
      <c r="F67" s="506" t="s">
        <v>2073</v>
      </c>
      <c r="G67" s="506" t="s">
        <v>2074</v>
      </c>
      <c r="H67" s="510">
        <v>3</v>
      </c>
      <c r="I67" s="510">
        <v>1872</v>
      </c>
      <c r="J67" s="506"/>
      <c r="K67" s="506">
        <v>624</v>
      </c>
      <c r="L67" s="510"/>
      <c r="M67" s="510"/>
      <c r="N67" s="506"/>
      <c r="O67" s="506"/>
      <c r="P67" s="510"/>
      <c r="Q67" s="510"/>
      <c r="R67" s="527"/>
      <c r="S67" s="511"/>
    </row>
    <row r="68" spans="1:19" ht="14.4" customHeight="1" x14ac:dyDescent="0.3">
      <c r="A68" s="505" t="s">
        <v>2062</v>
      </c>
      <c r="B68" s="506" t="s">
        <v>2063</v>
      </c>
      <c r="C68" s="506" t="s">
        <v>462</v>
      </c>
      <c r="D68" s="506" t="s">
        <v>2047</v>
      </c>
      <c r="E68" s="506" t="s">
        <v>2064</v>
      </c>
      <c r="F68" s="506" t="s">
        <v>2077</v>
      </c>
      <c r="G68" s="506" t="s">
        <v>2078</v>
      </c>
      <c r="H68" s="510">
        <v>8</v>
      </c>
      <c r="I68" s="510">
        <v>266.65999999999997</v>
      </c>
      <c r="J68" s="506"/>
      <c r="K68" s="506">
        <v>33.332499999999996</v>
      </c>
      <c r="L68" s="510"/>
      <c r="M68" s="510"/>
      <c r="N68" s="506"/>
      <c r="O68" s="506"/>
      <c r="P68" s="510"/>
      <c r="Q68" s="510"/>
      <c r="R68" s="527"/>
      <c r="S68" s="511"/>
    </row>
    <row r="69" spans="1:19" ht="14.4" customHeight="1" x14ac:dyDescent="0.3">
      <c r="A69" s="505" t="s">
        <v>2062</v>
      </c>
      <c r="B69" s="506" t="s">
        <v>2063</v>
      </c>
      <c r="C69" s="506" t="s">
        <v>462</v>
      </c>
      <c r="D69" s="506" t="s">
        <v>2047</v>
      </c>
      <c r="E69" s="506" t="s">
        <v>2064</v>
      </c>
      <c r="F69" s="506" t="s">
        <v>2079</v>
      </c>
      <c r="G69" s="506" t="s">
        <v>2080</v>
      </c>
      <c r="H69" s="510">
        <v>13</v>
      </c>
      <c r="I69" s="510">
        <v>481</v>
      </c>
      <c r="J69" s="506"/>
      <c r="K69" s="506">
        <v>37</v>
      </c>
      <c r="L69" s="510"/>
      <c r="M69" s="510"/>
      <c r="N69" s="506"/>
      <c r="O69" s="506"/>
      <c r="P69" s="510"/>
      <c r="Q69" s="510"/>
      <c r="R69" s="527"/>
      <c r="S69" s="511"/>
    </row>
    <row r="70" spans="1:19" ht="14.4" customHeight="1" x14ac:dyDescent="0.3">
      <c r="A70" s="505" t="s">
        <v>2062</v>
      </c>
      <c r="B70" s="506" t="s">
        <v>2063</v>
      </c>
      <c r="C70" s="506" t="s">
        <v>462</v>
      </c>
      <c r="D70" s="506" t="s">
        <v>2047</v>
      </c>
      <c r="E70" s="506" t="s">
        <v>2064</v>
      </c>
      <c r="F70" s="506" t="s">
        <v>2083</v>
      </c>
      <c r="G70" s="506" t="s">
        <v>2084</v>
      </c>
      <c r="H70" s="510">
        <v>2</v>
      </c>
      <c r="I70" s="510">
        <v>1402</v>
      </c>
      <c r="J70" s="506"/>
      <c r="K70" s="506">
        <v>701</v>
      </c>
      <c r="L70" s="510"/>
      <c r="M70" s="510"/>
      <c r="N70" s="506"/>
      <c r="O70" s="506"/>
      <c r="P70" s="510"/>
      <c r="Q70" s="510"/>
      <c r="R70" s="527"/>
      <c r="S70" s="511"/>
    </row>
    <row r="71" spans="1:19" ht="14.4" customHeight="1" x14ac:dyDescent="0.3">
      <c r="A71" s="505" t="s">
        <v>2062</v>
      </c>
      <c r="B71" s="506" t="s">
        <v>2063</v>
      </c>
      <c r="C71" s="506" t="s">
        <v>462</v>
      </c>
      <c r="D71" s="506" t="s">
        <v>2047</v>
      </c>
      <c r="E71" s="506" t="s">
        <v>2064</v>
      </c>
      <c r="F71" s="506" t="s">
        <v>2085</v>
      </c>
      <c r="G71" s="506" t="s">
        <v>2086</v>
      </c>
      <c r="H71" s="510">
        <v>10</v>
      </c>
      <c r="I71" s="510">
        <v>2350</v>
      </c>
      <c r="J71" s="506"/>
      <c r="K71" s="506">
        <v>235</v>
      </c>
      <c r="L71" s="510"/>
      <c r="M71" s="510"/>
      <c r="N71" s="506"/>
      <c r="O71" s="506"/>
      <c r="P71" s="510"/>
      <c r="Q71" s="510"/>
      <c r="R71" s="527"/>
      <c r="S71" s="511"/>
    </row>
    <row r="72" spans="1:19" ht="14.4" customHeight="1" x14ac:dyDescent="0.3">
      <c r="A72" s="505" t="s">
        <v>2062</v>
      </c>
      <c r="B72" s="506" t="s">
        <v>2063</v>
      </c>
      <c r="C72" s="506" t="s">
        <v>462</v>
      </c>
      <c r="D72" s="506" t="s">
        <v>2047</v>
      </c>
      <c r="E72" s="506" t="s">
        <v>2064</v>
      </c>
      <c r="F72" s="506" t="s">
        <v>2089</v>
      </c>
      <c r="G72" s="506" t="s">
        <v>2090</v>
      </c>
      <c r="H72" s="510">
        <v>12</v>
      </c>
      <c r="I72" s="510">
        <v>2676</v>
      </c>
      <c r="J72" s="506"/>
      <c r="K72" s="506">
        <v>223</v>
      </c>
      <c r="L72" s="510"/>
      <c r="M72" s="510"/>
      <c r="N72" s="506"/>
      <c r="O72" s="506"/>
      <c r="P72" s="510"/>
      <c r="Q72" s="510"/>
      <c r="R72" s="527"/>
      <c r="S72" s="511"/>
    </row>
    <row r="73" spans="1:19" ht="14.4" customHeight="1" x14ac:dyDescent="0.3">
      <c r="A73" s="505" t="s">
        <v>2062</v>
      </c>
      <c r="B73" s="506" t="s">
        <v>2063</v>
      </c>
      <c r="C73" s="506" t="s">
        <v>462</v>
      </c>
      <c r="D73" s="506" t="s">
        <v>2047</v>
      </c>
      <c r="E73" s="506" t="s">
        <v>2064</v>
      </c>
      <c r="F73" s="506" t="s">
        <v>2091</v>
      </c>
      <c r="G73" s="506" t="s">
        <v>2092</v>
      </c>
      <c r="H73" s="510">
        <v>6</v>
      </c>
      <c r="I73" s="510">
        <v>462</v>
      </c>
      <c r="J73" s="506"/>
      <c r="K73" s="506">
        <v>77</v>
      </c>
      <c r="L73" s="510"/>
      <c r="M73" s="510"/>
      <c r="N73" s="506"/>
      <c r="O73" s="506"/>
      <c r="P73" s="510"/>
      <c r="Q73" s="510"/>
      <c r="R73" s="527"/>
      <c r="S73" s="511"/>
    </row>
    <row r="74" spans="1:19" ht="14.4" customHeight="1" x14ac:dyDescent="0.3">
      <c r="A74" s="505" t="s">
        <v>2062</v>
      </c>
      <c r="B74" s="506" t="s">
        <v>2063</v>
      </c>
      <c r="C74" s="506" t="s">
        <v>462</v>
      </c>
      <c r="D74" s="506" t="s">
        <v>2047</v>
      </c>
      <c r="E74" s="506" t="s">
        <v>2064</v>
      </c>
      <c r="F74" s="506" t="s">
        <v>2093</v>
      </c>
      <c r="G74" s="506" t="s">
        <v>2094</v>
      </c>
      <c r="H74" s="510">
        <v>9</v>
      </c>
      <c r="I74" s="510">
        <v>531</v>
      </c>
      <c r="J74" s="506"/>
      <c r="K74" s="506">
        <v>59</v>
      </c>
      <c r="L74" s="510"/>
      <c r="M74" s="510"/>
      <c r="N74" s="506"/>
      <c r="O74" s="506"/>
      <c r="P74" s="510"/>
      <c r="Q74" s="510"/>
      <c r="R74" s="527"/>
      <c r="S74" s="511"/>
    </row>
    <row r="75" spans="1:19" ht="14.4" customHeight="1" x14ac:dyDescent="0.3">
      <c r="A75" s="505" t="s">
        <v>2062</v>
      </c>
      <c r="B75" s="506" t="s">
        <v>2063</v>
      </c>
      <c r="C75" s="506" t="s">
        <v>462</v>
      </c>
      <c r="D75" s="506" t="s">
        <v>497</v>
      </c>
      <c r="E75" s="506" t="s">
        <v>2064</v>
      </c>
      <c r="F75" s="506" t="s">
        <v>2067</v>
      </c>
      <c r="G75" s="506" t="s">
        <v>2068</v>
      </c>
      <c r="H75" s="510"/>
      <c r="I75" s="510"/>
      <c r="J75" s="506"/>
      <c r="K75" s="506"/>
      <c r="L75" s="510"/>
      <c r="M75" s="510"/>
      <c r="N75" s="506"/>
      <c r="O75" s="506"/>
      <c r="P75" s="510">
        <v>2</v>
      </c>
      <c r="Q75" s="510">
        <v>76</v>
      </c>
      <c r="R75" s="527"/>
      <c r="S75" s="511">
        <v>38</v>
      </c>
    </row>
    <row r="76" spans="1:19" ht="14.4" customHeight="1" x14ac:dyDescent="0.3">
      <c r="A76" s="505" t="s">
        <v>2062</v>
      </c>
      <c r="B76" s="506" t="s">
        <v>2063</v>
      </c>
      <c r="C76" s="506" t="s">
        <v>462</v>
      </c>
      <c r="D76" s="506" t="s">
        <v>497</v>
      </c>
      <c r="E76" s="506" t="s">
        <v>2064</v>
      </c>
      <c r="F76" s="506" t="s">
        <v>2069</v>
      </c>
      <c r="G76" s="506" t="s">
        <v>2070</v>
      </c>
      <c r="H76" s="510"/>
      <c r="I76" s="510"/>
      <c r="J76" s="506"/>
      <c r="K76" s="506"/>
      <c r="L76" s="510">
        <v>1</v>
      </c>
      <c r="M76" s="510">
        <v>139</v>
      </c>
      <c r="N76" s="506">
        <v>1</v>
      </c>
      <c r="O76" s="506">
        <v>139</v>
      </c>
      <c r="P76" s="510"/>
      <c r="Q76" s="510"/>
      <c r="R76" s="527"/>
      <c r="S76" s="511"/>
    </row>
    <row r="77" spans="1:19" ht="14.4" customHeight="1" x14ac:dyDescent="0.3">
      <c r="A77" s="505" t="s">
        <v>2062</v>
      </c>
      <c r="B77" s="506" t="s">
        <v>2063</v>
      </c>
      <c r="C77" s="506" t="s">
        <v>462</v>
      </c>
      <c r="D77" s="506" t="s">
        <v>497</v>
      </c>
      <c r="E77" s="506" t="s">
        <v>2064</v>
      </c>
      <c r="F77" s="506" t="s">
        <v>2071</v>
      </c>
      <c r="G77" s="506" t="s">
        <v>2072</v>
      </c>
      <c r="H77" s="510"/>
      <c r="I77" s="510"/>
      <c r="J77" s="506"/>
      <c r="K77" s="506"/>
      <c r="L77" s="510">
        <v>1</v>
      </c>
      <c r="M77" s="510">
        <v>1819</v>
      </c>
      <c r="N77" s="506">
        <v>1</v>
      </c>
      <c r="O77" s="506">
        <v>1819</v>
      </c>
      <c r="P77" s="510"/>
      <c r="Q77" s="510"/>
      <c r="R77" s="527"/>
      <c r="S77" s="511"/>
    </row>
    <row r="78" spans="1:19" ht="14.4" customHeight="1" x14ac:dyDescent="0.3">
      <c r="A78" s="505" t="s">
        <v>2062</v>
      </c>
      <c r="B78" s="506" t="s">
        <v>2063</v>
      </c>
      <c r="C78" s="506" t="s">
        <v>462</v>
      </c>
      <c r="D78" s="506" t="s">
        <v>497</v>
      </c>
      <c r="E78" s="506" t="s">
        <v>2064</v>
      </c>
      <c r="F78" s="506" t="s">
        <v>2073</v>
      </c>
      <c r="G78" s="506" t="s">
        <v>2074</v>
      </c>
      <c r="H78" s="510"/>
      <c r="I78" s="510"/>
      <c r="J78" s="506"/>
      <c r="K78" s="506"/>
      <c r="L78" s="510">
        <v>1</v>
      </c>
      <c r="M78" s="510">
        <v>625</v>
      </c>
      <c r="N78" s="506">
        <v>1</v>
      </c>
      <c r="O78" s="506">
        <v>625</v>
      </c>
      <c r="P78" s="510"/>
      <c r="Q78" s="510"/>
      <c r="R78" s="527"/>
      <c r="S78" s="511"/>
    </row>
    <row r="79" spans="1:19" ht="14.4" customHeight="1" x14ac:dyDescent="0.3">
      <c r="A79" s="505" t="s">
        <v>2062</v>
      </c>
      <c r="B79" s="506" t="s">
        <v>2063</v>
      </c>
      <c r="C79" s="506" t="s">
        <v>462</v>
      </c>
      <c r="D79" s="506" t="s">
        <v>497</v>
      </c>
      <c r="E79" s="506" t="s">
        <v>2064</v>
      </c>
      <c r="F79" s="506" t="s">
        <v>2075</v>
      </c>
      <c r="G79" s="506" t="s">
        <v>2076</v>
      </c>
      <c r="H79" s="510"/>
      <c r="I79" s="510"/>
      <c r="J79" s="506"/>
      <c r="K79" s="506"/>
      <c r="L79" s="510">
        <v>3</v>
      </c>
      <c r="M79" s="510">
        <v>1413</v>
      </c>
      <c r="N79" s="506">
        <v>1</v>
      </c>
      <c r="O79" s="506">
        <v>471</v>
      </c>
      <c r="P79" s="510"/>
      <c r="Q79" s="510"/>
      <c r="R79" s="527"/>
      <c r="S79" s="511"/>
    </row>
    <row r="80" spans="1:19" ht="14.4" customHeight="1" x14ac:dyDescent="0.3">
      <c r="A80" s="505" t="s">
        <v>2062</v>
      </c>
      <c r="B80" s="506" t="s">
        <v>2063</v>
      </c>
      <c r="C80" s="506" t="s">
        <v>462</v>
      </c>
      <c r="D80" s="506" t="s">
        <v>497</v>
      </c>
      <c r="E80" s="506" t="s">
        <v>2064</v>
      </c>
      <c r="F80" s="506" t="s">
        <v>2077</v>
      </c>
      <c r="G80" s="506" t="s">
        <v>2078</v>
      </c>
      <c r="H80" s="510"/>
      <c r="I80" s="510"/>
      <c r="J80" s="506"/>
      <c r="K80" s="506"/>
      <c r="L80" s="510">
        <v>4</v>
      </c>
      <c r="M80" s="510">
        <v>133.32999999999998</v>
      </c>
      <c r="N80" s="506">
        <v>1</v>
      </c>
      <c r="O80" s="506">
        <v>33.332499999999996</v>
      </c>
      <c r="P80" s="510"/>
      <c r="Q80" s="510"/>
      <c r="R80" s="527"/>
      <c r="S80" s="511"/>
    </row>
    <row r="81" spans="1:19" ht="14.4" customHeight="1" x14ac:dyDescent="0.3">
      <c r="A81" s="505" t="s">
        <v>2062</v>
      </c>
      <c r="B81" s="506" t="s">
        <v>2063</v>
      </c>
      <c r="C81" s="506" t="s">
        <v>462</v>
      </c>
      <c r="D81" s="506" t="s">
        <v>497</v>
      </c>
      <c r="E81" s="506" t="s">
        <v>2064</v>
      </c>
      <c r="F81" s="506" t="s">
        <v>2085</v>
      </c>
      <c r="G81" s="506" t="s">
        <v>2086</v>
      </c>
      <c r="H81" s="510"/>
      <c r="I81" s="510"/>
      <c r="J81" s="506"/>
      <c r="K81" s="506"/>
      <c r="L81" s="510">
        <v>1</v>
      </c>
      <c r="M81" s="510">
        <v>236</v>
      </c>
      <c r="N81" s="506">
        <v>1</v>
      </c>
      <c r="O81" s="506">
        <v>236</v>
      </c>
      <c r="P81" s="510"/>
      <c r="Q81" s="510"/>
      <c r="R81" s="527"/>
      <c r="S81" s="511"/>
    </row>
    <row r="82" spans="1:19" ht="14.4" customHeight="1" x14ac:dyDescent="0.3">
      <c r="A82" s="505" t="s">
        <v>2062</v>
      </c>
      <c r="B82" s="506" t="s">
        <v>2063</v>
      </c>
      <c r="C82" s="506" t="s">
        <v>462</v>
      </c>
      <c r="D82" s="506" t="s">
        <v>497</v>
      </c>
      <c r="E82" s="506" t="s">
        <v>2064</v>
      </c>
      <c r="F82" s="506" t="s">
        <v>2089</v>
      </c>
      <c r="G82" s="506" t="s">
        <v>2090</v>
      </c>
      <c r="H82" s="510"/>
      <c r="I82" s="510"/>
      <c r="J82" s="506"/>
      <c r="K82" s="506"/>
      <c r="L82" s="510">
        <v>3</v>
      </c>
      <c r="M82" s="510">
        <v>669</v>
      </c>
      <c r="N82" s="506">
        <v>1</v>
      </c>
      <c r="O82" s="506">
        <v>223</v>
      </c>
      <c r="P82" s="510"/>
      <c r="Q82" s="510"/>
      <c r="R82" s="527"/>
      <c r="S82" s="511"/>
    </row>
    <row r="83" spans="1:19" ht="14.4" customHeight="1" x14ac:dyDescent="0.3">
      <c r="A83" s="505" t="s">
        <v>2062</v>
      </c>
      <c r="B83" s="506" t="s">
        <v>2063</v>
      </c>
      <c r="C83" s="506" t="s">
        <v>462</v>
      </c>
      <c r="D83" s="506" t="s">
        <v>497</v>
      </c>
      <c r="E83" s="506" t="s">
        <v>2064</v>
      </c>
      <c r="F83" s="506" t="s">
        <v>2091</v>
      </c>
      <c r="G83" s="506" t="s">
        <v>2092</v>
      </c>
      <c r="H83" s="510"/>
      <c r="I83" s="510"/>
      <c r="J83" s="506"/>
      <c r="K83" s="506"/>
      <c r="L83" s="510">
        <v>2</v>
      </c>
      <c r="M83" s="510">
        <v>154</v>
      </c>
      <c r="N83" s="506">
        <v>1</v>
      </c>
      <c r="O83" s="506">
        <v>77</v>
      </c>
      <c r="P83" s="510"/>
      <c r="Q83" s="510"/>
      <c r="R83" s="527"/>
      <c r="S83" s="511"/>
    </row>
    <row r="84" spans="1:19" ht="14.4" customHeight="1" x14ac:dyDescent="0.3">
      <c r="A84" s="505" t="s">
        <v>2062</v>
      </c>
      <c r="B84" s="506" t="s">
        <v>2063</v>
      </c>
      <c r="C84" s="506" t="s">
        <v>462</v>
      </c>
      <c r="D84" s="506" t="s">
        <v>498</v>
      </c>
      <c r="E84" s="506" t="s">
        <v>2064</v>
      </c>
      <c r="F84" s="506" t="s">
        <v>2067</v>
      </c>
      <c r="G84" s="506" t="s">
        <v>2068</v>
      </c>
      <c r="H84" s="510">
        <v>2</v>
      </c>
      <c r="I84" s="510">
        <v>74</v>
      </c>
      <c r="J84" s="506"/>
      <c r="K84" s="506">
        <v>37</v>
      </c>
      <c r="L84" s="510"/>
      <c r="M84" s="510"/>
      <c r="N84" s="506"/>
      <c r="O84" s="506"/>
      <c r="P84" s="510"/>
      <c r="Q84" s="510"/>
      <c r="R84" s="527"/>
      <c r="S84" s="511"/>
    </row>
    <row r="85" spans="1:19" ht="14.4" customHeight="1" x14ac:dyDescent="0.3">
      <c r="A85" s="505" t="s">
        <v>2062</v>
      </c>
      <c r="B85" s="506" t="s">
        <v>2063</v>
      </c>
      <c r="C85" s="506" t="s">
        <v>462</v>
      </c>
      <c r="D85" s="506" t="s">
        <v>498</v>
      </c>
      <c r="E85" s="506" t="s">
        <v>2064</v>
      </c>
      <c r="F85" s="506" t="s">
        <v>2069</v>
      </c>
      <c r="G85" s="506" t="s">
        <v>2070</v>
      </c>
      <c r="H85" s="510">
        <v>4</v>
      </c>
      <c r="I85" s="510">
        <v>556</v>
      </c>
      <c r="J85" s="506">
        <v>1.3333333333333333</v>
      </c>
      <c r="K85" s="506">
        <v>139</v>
      </c>
      <c r="L85" s="510">
        <v>3</v>
      </c>
      <c r="M85" s="510">
        <v>417</v>
      </c>
      <c r="N85" s="506">
        <v>1</v>
      </c>
      <c r="O85" s="506">
        <v>139</v>
      </c>
      <c r="P85" s="510">
        <v>4</v>
      </c>
      <c r="Q85" s="510">
        <v>564</v>
      </c>
      <c r="R85" s="527">
        <v>1.3525179856115108</v>
      </c>
      <c r="S85" s="511">
        <v>141</v>
      </c>
    </row>
    <row r="86" spans="1:19" ht="14.4" customHeight="1" x14ac:dyDescent="0.3">
      <c r="A86" s="505" t="s">
        <v>2062</v>
      </c>
      <c r="B86" s="506" t="s">
        <v>2063</v>
      </c>
      <c r="C86" s="506" t="s">
        <v>462</v>
      </c>
      <c r="D86" s="506" t="s">
        <v>498</v>
      </c>
      <c r="E86" s="506" t="s">
        <v>2064</v>
      </c>
      <c r="F86" s="506" t="s">
        <v>2071</v>
      </c>
      <c r="G86" s="506" t="s">
        <v>2072</v>
      </c>
      <c r="H86" s="510">
        <v>5</v>
      </c>
      <c r="I86" s="510">
        <v>9080</v>
      </c>
      <c r="J86" s="506">
        <v>1.6639179036100422</v>
      </c>
      <c r="K86" s="506">
        <v>1816</v>
      </c>
      <c r="L86" s="510">
        <v>3</v>
      </c>
      <c r="M86" s="510">
        <v>5457</v>
      </c>
      <c r="N86" s="506">
        <v>1</v>
      </c>
      <c r="O86" s="506">
        <v>1819</v>
      </c>
      <c r="P86" s="510">
        <v>2</v>
      </c>
      <c r="Q86" s="510">
        <v>3656</v>
      </c>
      <c r="R86" s="527">
        <v>0.66996518233461611</v>
      </c>
      <c r="S86" s="511">
        <v>1828</v>
      </c>
    </row>
    <row r="87" spans="1:19" ht="14.4" customHeight="1" x14ac:dyDescent="0.3">
      <c r="A87" s="505" t="s">
        <v>2062</v>
      </c>
      <c r="B87" s="506" t="s">
        <v>2063</v>
      </c>
      <c r="C87" s="506" t="s">
        <v>462</v>
      </c>
      <c r="D87" s="506" t="s">
        <v>498</v>
      </c>
      <c r="E87" s="506" t="s">
        <v>2064</v>
      </c>
      <c r="F87" s="506" t="s">
        <v>2073</v>
      </c>
      <c r="G87" s="506" t="s">
        <v>2074</v>
      </c>
      <c r="H87" s="510">
        <v>4</v>
      </c>
      <c r="I87" s="510">
        <v>2496</v>
      </c>
      <c r="J87" s="506">
        <v>1.3311999999999999</v>
      </c>
      <c r="K87" s="506">
        <v>624</v>
      </c>
      <c r="L87" s="510">
        <v>3</v>
      </c>
      <c r="M87" s="510">
        <v>1875</v>
      </c>
      <c r="N87" s="506">
        <v>1</v>
      </c>
      <c r="O87" s="506">
        <v>625</v>
      </c>
      <c r="P87" s="510">
        <v>4</v>
      </c>
      <c r="Q87" s="510">
        <v>2512</v>
      </c>
      <c r="R87" s="527">
        <v>1.3397333333333334</v>
      </c>
      <c r="S87" s="511">
        <v>628</v>
      </c>
    </row>
    <row r="88" spans="1:19" ht="14.4" customHeight="1" x14ac:dyDescent="0.3">
      <c r="A88" s="505" t="s">
        <v>2062</v>
      </c>
      <c r="B88" s="506" t="s">
        <v>2063</v>
      </c>
      <c r="C88" s="506" t="s">
        <v>462</v>
      </c>
      <c r="D88" s="506" t="s">
        <v>498</v>
      </c>
      <c r="E88" s="506" t="s">
        <v>2064</v>
      </c>
      <c r="F88" s="506" t="s">
        <v>2075</v>
      </c>
      <c r="G88" s="506" t="s">
        <v>2076</v>
      </c>
      <c r="H88" s="510">
        <v>4</v>
      </c>
      <c r="I88" s="510">
        <v>1880</v>
      </c>
      <c r="J88" s="506">
        <v>1.9957537154989384</v>
      </c>
      <c r="K88" s="506">
        <v>470</v>
      </c>
      <c r="L88" s="510">
        <v>2</v>
      </c>
      <c r="M88" s="510">
        <v>942</v>
      </c>
      <c r="N88" s="506">
        <v>1</v>
      </c>
      <c r="O88" s="506">
        <v>471</v>
      </c>
      <c r="P88" s="510">
        <v>2</v>
      </c>
      <c r="Q88" s="510">
        <v>948</v>
      </c>
      <c r="R88" s="527">
        <v>1.0063694267515924</v>
      </c>
      <c r="S88" s="511">
        <v>474</v>
      </c>
    </row>
    <row r="89" spans="1:19" ht="14.4" customHeight="1" x14ac:dyDescent="0.3">
      <c r="A89" s="505" t="s">
        <v>2062</v>
      </c>
      <c r="B89" s="506" t="s">
        <v>2063</v>
      </c>
      <c r="C89" s="506" t="s">
        <v>462</v>
      </c>
      <c r="D89" s="506" t="s">
        <v>498</v>
      </c>
      <c r="E89" s="506" t="s">
        <v>2064</v>
      </c>
      <c r="F89" s="506" t="s">
        <v>2077</v>
      </c>
      <c r="G89" s="506" t="s">
        <v>2078</v>
      </c>
      <c r="H89" s="510"/>
      <c r="I89" s="510"/>
      <c r="J89" s="506"/>
      <c r="K89" s="506"/>
      <c r="L89" s="510">
        <v>3</v>
      </c>
      <c r="M89" s="510">
        <v>99.99</v>
      </c>
      <c r="N89" s="506">
        <v>1</v>
      </c>
      <c r="O89" s="506">
        <v>33.33</v>
      </c>
      <c r="P89" s="510">
        <v>4</v>
      </c>
      <c r="Q89" s="510">
        <v>133.32999999999998</v>
      </c>
      <c r="R89" s="527">
        <v>1.3334333433343333</v>
      </c>
      <c r="S89" s="511">
        <v>33.332499999999996</v>
      </c>
    </row>
    <row r="90" spans="1:19" ht="14.4" customHeight="1" x14ac:dyDescent="0.3">
      <c r="A90" s="505" t="s">
        <v>2062</v>
      </c>
      <c r="B90" s="506" t="s">
        <v>2063</v>
      </c>
      <c r="C90" s="506" t="s">
        <v>462</v>
      </c>
      <c r="D90" s="506" t="s">
        <v>498</v>
      </c>
      <c r="E90" s="506" t="s">
        <v>2064</v>
      </c>
      <c r="F90" s="506" t="s">
        <v>2079</v>
      </c>
      <c r="G90" s="506" t="s">
        <v>2080</v>
      </c>
      <c r="H90" s="510">
        <v>2</v>
      </c>
      <c r="I90" s="510">
        <v>74</v>
      </c>
      <c r="J90" s="506"/>
      <c r="K90" s="506">
        <v>37</v>
      </c>
      <c r="L90" s="510"/>
      <c r="M90" s="510"/>
      <c r="N90" s="506"/>
      <c r="O90" s="506"/>
      <c r="P90" s="510"/>
      <c r="Q90" s="510"/>
      <c r="R90" s="527"/>
      <c r="S90" s="511"/>
    </row>
    <row r="91" spans="1:19" ht="14.4" customHeight="1" x14ac:dyDescent="0.3">
      <c r="A91" s="505" t="s">
        <v>2062</v>
      </c>
      <c r="B91" s="506" t="s">
        <v>2063</v>
      </c>
      <c r="C91" s="506" t="s">
        <v>462</v>
      </c>
      <c r="D91" s="506" t="s">
        <v>498</v>
      </c>
      <c r="E91" s="506" t="s">
        <v>2064</v>
      </c>
      <c r="F91" s="506" t="s">
        <v>2083</v>
      </c>
      <c r="G91" s="506" t="s">
        <v>2084</v>
      </c>
      <c r="H91" s="510"/>
      <c r="I91" s="510"/>
      <c r="J91" s="506"/>
      <c r="K91" s="506"/>
      <c r="L91" s="510">
        <v>2</v>
      </c>
      <c r="M91" s="510">
        <v>1404</v>
      </c>
      <c r="N91" s="506">
        <v>1</v>
      </c>
      <c r="O91" s="506">
        <v>702</v>
      </c>
      <c r="P91" s="510">
        <v>2</v>
      </c>
      <c r="Q91" s="510">
        <v>1414</v>
      </c>
      <c r="R91" s="527">
        <v>1.0071225071225072</v>
      </c>
      <c r="S91" s="511">
        <v>707</v>
      </c>
    </row>
    <row r="92" spans="1:19" ht="14.4" customHeight="1" x14ac:dyDescent="0.3">
      <c r="A92" s="505" t="s">
        <v>2062</v>
      </c>
      <c r="B92" s="506" t="s">
        <v>2063</v>
      </c>
      <c r="C92" s="506" t="s">
        <v>462</v>
      </c>
      <c r="D92" s="506" t="s">
        <v>498</v>
      </c>
      <c r="E92" s="506" t="s">
        <v>2064</v>
      </c>
      <c r="F92" s="506" t="s">
        <v>2089</v>
      </c>
      <c r="G92" s="506" t="s">
        <v>2090</v>
      </c>
      <c r="H92" s="510">
        <v>6</v>
      </c>
      <c r="I92" s="510">
        <v>1338</v>
      </c>
      <c r="J92" s="506">
        <v>2</v>
      </c>
      <c r="K92" s="506">
        <v>223</v>
      </c>
      <c r="L92" s="510">
        <v>3</v>
      </c>
      <c r="M92" s="510">
        <v>669</v>
      </c>
      <c r="N92" s="506">
        <v>1</v>
      </c>
      <c r="O92" s="506">
        <v>223</v>
      </c>
      <c r="P92" s="510">
        <v>4</v>
      </c>
      <c r="Q92" s="510">
        <v>904</v>
      </c>
      <c r="R92" s="527">
        <v>1.351270553064275</v>
      </c>
      <c r="S92" s="511">
        <v>226</v>
      </c>
    </row>
    <row r="93" spans="1:19" ht="14.4" customHeight="1" x14ac:dyDescent="0.3">
      <c r="A93" s="505" t="s">
        <v>2062</v>
      </c>
      <c r="B93" s="506" t="s">
        <v>2063</v>
      </c>
      <c r="C93" s="506" t="s">
        <v>462</v>
      </c>
      <c r="D93" s="506" t="s">
        <v>498</v>
      </c>
      <c r="E93" s="506" t="s">
        <v>2064</v>
      </c>
      <c r="F93" s="506" t="s">
        <v>2091</v>
      </c>
      <c r="G93" s="506" t="s">
        <v>2092</v>
      </c>
      <c r="H93" s="510">
        <v>12</v>
      </c>
      <c r="I93" s="510">
        <v>924</v>
      </c>
      <c r="J93" s="506">
        <v>1.3333333333333333</v>
      </c>
      <c r="K93" s="506">
        <v>77</v>
      </c>
      <c r="L93" s="510">
        <v>9</v>
      </c>
      <c r="M93" s="510">
        <v>693</v>
      </c>
      <c r="N93" s="506">
        <v>1</v>
      </c>
      <c r="O93" s="506">
        <v>77</v>
      </c>
      <c r="P93" s="510">
        <v>12</v>
      </c>
      <c r="Q93" s="510">
        <v>936</v>
      </c>
      <c r="R93" s="527">
        <v>1.3506493506493507</v>
      </c>
      <c r="S93" s="511">
        <v>78</v>
      </c>
    </row>
    <row r="94" spans="1:19" ht="14.4" customHeight="1" x14ac:dyDescent="0.3">
      <c r="A94" s="505" t="s">
        <v>2062</v>
      </c>
      <c r="B94" s="506" t="s">
        <v>2063</v>
      </c>
      <c r="C94" s="506" t="s">
        <v>462</v>
      </c>
      <c r="D94" s="506" t="s">
        <v>2050</v>
      </c>
      <c r="E94" s="506" t="s">
        <v>2064</v>
      </c>
      <c r="F94" s="506" t="s">
        <v>2067</v>
      </c>
      <c r="G94" s="506" t="s">
        <v>2068</v>
      </c>
      <c r="H94" s="510">
        <v>10</v>
      </c>
      <c r="I94" s="510">
        <v>370</v>
      </c>
      <c r="J94" s="506"/>
      <c r="K94" s="506">
        <v>37</v>
      </c>
      <c r="L94" s="510"/>
      <c r="M94" s="510"/>
      <c r="N94" s="506"/>
      <c r="O94" s="506"/>
      <c r="P94" s="510"/>
      <c r="Q94" s="510"/>
      <c r="R94" s="527"/>
      <c r="S94" s="511"/>
    </row>
    <row r="95" spans="1:19" ht="14.4" customHeight="1" x14ac:dyDescent="0.3">
      <c r="A95" s="505" t="s">
        <v>2062</v>
      </c>
      <c r="B95" s="506" t="s">
        <v>2063</v>
      </c>
      <c r="C95" s="506" t="s">
        <v>462</v>
      </c>
      <c r="D95" s="506" t="s">
        <v>2050</v>
      </c>
      <c r="E95" s="506" t="s">
        <v>2064</v>
      </c>
      <c r="F95" s="506" t="s">
        <v>2069</v>
      </c>
      <c r="G95" s="506" t="s">
        <v>2070</v>
      </c>
      <c r="H95" s="510">
        <v>2</v>
      </c>
      <c r="I95" s="510">
        <v>278</v>
      </c>
      <c r="J95" s="506"/>
      <c r="K95" s="506">
        <v>139</v>
      </c>
      <c r="L95" s="510"/>
      <c r="M95" s="510"/>
      <c r="N95" s="506"/>
      <c r="O95" s="506"/>
      <c r="P95" s="510"/>
      <c r="Q95" s="510"/>
      <c r="R95" s="527"/>
      <c r="S95" s="511"/>
    </row>
    <row r="96" spans="1:19" ht="14.4" customHeight="1" x14ac:dyDescent="0.3">
      <c r="A96" s="505" t="s">
        <v>2062</v>
      </c>
      <c r="B96" s="506" t="s">
        <v>2063</v>
      </c>
      <c r="C96" s="506" t="s">
        <v>462</v>
      </c>
      <c r="D96" s="506" t="s">
        <v>2050</v>
      </c>
      <c r="E96" s="506" t="s">
        <v>2064</v>
      </c>
      <c r="F96" s="506" t="s">
        <v>2071</v>
      </c>
      <c r="G96" s="506" t="s">
        <v>2072</v>
      </c>
      <c r="H96" s="510">
        <v>2</v>
      </c>
      <c r="I96" s="510">
        <v>3632</v>
      </c>
      <c r="J96" s="506"/>
      <c r="K96" s="506">
        <v>1816</v>
      </c>
      <c r="L96" s="510"/>
      <c r="M96" s="510"/>
      <c r="N96" s="506"/>
      <c r="O96" s="506"/>
      <c r="P96" s="510"/>
      <c r="Q96" s="510"/>
      <c r="R96" s="527"/>
      <c r="S96" s="511"/>
    </row>
    <row r="97" spans="1:19" ht="14.4" customHeight="1" x14ac:dyDescent="0.3">
      <c r="A97" s="505" t="s">
        <v>2062</v>
      </c>
      <c r="B97" s="506" t="s">
        <v>2063</v>
      </c>
      <c r="C97" s="506" t="s">
        <v>462</v>
      </c>
      <c r="D97" s="506" t="s">
        <v>2050</v>
      </c>
      <c r="E97" s="506" t="s">
        <v>2064</v>
      </c>
      <c r="F97" s="506" t="s">
        <v>2073</v>
      </c>
      <c r="G97" s="506" t="s">
        <v>2074</v>
      </c>
      <c r="H97" s="510">
        <v>2</v>
      </c>
      <c r="I97" s="510">
        <v>1248</v>
      </c>
      <c r="J97" s="506"/>
      <c r="K97" s="506">
        <v>624</v>
      </c>
      <c r="L97" s="510"/>
      <c r="M97" s="510"/>
      <c r="N97" s="506"/>
      <c r="O97" s="506"/>
      <c r="P97" s="510"/>
      <c r="Q97" s="510"/>
      <c r="R97" s="527"/>
      <c r="S97" s="511"/>
    </row>
    <row r="98" spans="1:19" ht="14.4" customHeight="1" x14ac:dyDescent="0.3">
      <c r="A98" s="505" t="s">
        <v>2062</v>
      </c>
      <c r="B98" s="506" t="s">
        <v>2063</v>
      </c>
      <c r="C98" s="506" t="s">
        <v>462</v>
      </c>
      <c r="D98" s="506" t="s">
        <v>2050</v>
      </c>
      <c r="E98" s="506" t="s">
        <v>2064</v>
      </c>
      <c r="F98" s="506" t="s">
        <v>2077</v>
      </c>
      <c r="G98" s="506" t="s">
        <v>2078</v>
      </c>
      <c r="H98" s="510">
        <v>2</v>
      </c>
      <c r="I98" s="510">
        <v>66.66</v>
      </c>
      <c r="J98" s="506"/>
      <c r="K98" s="506">
        <v>33.33</v>
      </c>
      <c r="L98" s="510"/>
      <c r="M98" s="510"/>
      <c r="N98" s="506"/>
      <c r="O98" s="506"/>
      <c r="P98" s="510"/>
      <c r="Q98" s="510"/>
      <c r="R98" s="527"/>
      <c r="S98" s="511"/>
    </row>
    <row r="99" spans="1:19" ht="14.4" customHeight="1" x14ac:dyDescent="0.3">
      <c r="A99" s="505" t="s">
        <v>2062</v>
      </c>
      <c r="B99" s="506" t="s">
        <v>2063</v>
      </c>
      <c r="C99" s="506" t="s">
        <v>462</v>
      </c>
      <c r="D99" s="506" t="s">
        <v>2050</v>
      </c>
      <c r="E99" s="506" t="s">
        <v>2064</v>
      </c>
      <c r="F99" s="506" t="s">
        <v>2079</v>
      </c>
      <c r="G99" s="506" t="s">
        <v>2080</v>
      </c>
      <c r="H99" s="510">
        <v>12</v>
      </c>
      <c r="I99" s="510">
        <v>444</v>
      </c>
      <c r="J99" s="506"/>
      <c r="K99" s="506">
        <v>37</v>
      </c>
      <c r="L99" s="510"/>
      <c r="M99" s="510"/>
      <c r="N99" s="506"/>
      <c r="O99" s="506"/>
      <c r="P99" s="510"/>
      <c r="Q99" s="510"/>
      <c r="R99" s="527"/>
      <c r="S99" s="511"/>
    </row>
    <row r="100" spans="1:19" ht="14.4" customHeight="1" x14ac:dyDescent="0.3">
      <c r="A100" s="505" t="s">
        <v>2062</v>
      </c>
      <c r="B100" s="506" t="s">
        <v>2063</v>
      </c>
      <c r="C100" s="506" t="s">
        <v>462</v>
      </c>
      <c r="D100" s="506" t="s">
        <v>2050</v>
      </c>
      <c r="E100" s="506" t="s">
        <v>2064</v>
      </c>
      <c r="F100" s="506" t="s">
        <v>2083</v>
      </c>
      <c r="G100" s="506" t="s">
        <v>2084</v>
      </c>
      <c r="H100" s="510">
        <v>2</v>
      </c>
      <c r="I100" s="510">
        <v>1402</v>
      </c>
      <c r="J100" s="506"/>
      <c r="K100" s="506">
        <v>701</v>
      </c>
      <c r="L100" s="510"/>
      <c r="M100" s="510"/>
      <c r="N100" s="506"/>
      <c r="O100" s="506"/>
      <c r="P100" s="510"/>
      <c r="Q100" s="510"/>
      <c r="R100" s="527"/>
      <c r="S100" s="511"/>
    </row>
    <row r="101" spans="1:19" ht="14.4" customHeight="1" x14ac:dyDescent="0.3">
      <c r="A101" s="505" t="s">
        <v>2062</v>
      </c>
      <c r="B101" s="506" t="s">
        <v>2063</v>
      </c>
      <c r="C101" s="506" t="s">
        <v>462</v>
      </c>
      <c r="D101" s="506" t="s">
        <v>2050</v>
      </c>
      <c r="E101" s="506" t="s">
        <v>2064</v>
      </c>
      <c r="F101" s="506" t="s">
        <v>2089</v>
      </c>
      <c r="G101" s="506" t="s">
        <v>2090</v>
      </c>
      <c r="H101" s="510">
        <v>2</v>
      </c>
      <c r="I101" s="510">
        <v>446</v>
      </c>
      <c r="J101" s="506"/>
      <c r="K101" s="506">
        <v>223</v>
      </c>
      <c r="L101" s="510"/>
      <c r="M101" s="510"/>
      <c r="N101" s="506"/>
      <c r="O101" s="506"/>
      <c r="P101" s="510"/>
      <c r="Q101" s="510"/>
      <c r="R101" s="527"/>
      <c r="S101" s="511"/>
    </row>
    <row r="102" spans="1:19" ht="14.4" customHeight="1" x14ac:dyDescent="0.3">
      <c r="A102" s="505" t="s">
        <v>2062</v>
      </c>
      <c r="B102" s="506" t="s">
        <v>2063</v>
      </c>
      <c r="C102" s="506" t="s">
        <v>462</v>
      </c>
      <c r="D102" s="506" t="s">
        <v>2050</v>
      </c>
      <c r="E102" s="506" t="s">
        <v>2064</v>
      </c>
      <c r="F102" s="506" t="s">
        <v>2091</v>
      </c>
      <c r="G102" s="506" t="s">
        <v>2092</v>
      </c>
      <c r="H102" s="510">
        <v>6</v>
      </c>
      <c r="I102" s="510">
        <v>462</v>
      </c>
      <c r="J102" s="506"/>
      <c r="K102" s="506">
        <v>77</v>
      </c>
      <c r="L102" s="510"/>
      <c r="M102" s="510"/>
      <c r="N102" s="506"/>
      <c r="O102" s="506"/>
      <c r="P102" s="510"/>
      <c r="Q102" s="510"/>
      <c r="R102" s="527"/>
      <c r="S102" s="511"/>
    </row>
    <row r="103" spans="1:19" ht="14.4" customHeight="1" x14ac:dyDescent="0.3">
      <c r="A103" s="505" t="s">
        <v>2062</v>
      </c>
      <c r="B103" s="506" t="s">
        <v>2063</v>
      </c>
      <c r="C103" s="506" t="s">
        <v>462</v>
      </c>
      <c r="D103" s="506" t="s">
        <v>2050</v>
      </c>
      <c r="E103" s="506" t="s">
        <v>2064</v>
      </c>
      <c r="F103" s="506" t="s">
        <v>2093</v>
      </c>
      <c r="G103" s="506" t="s">
        <v>2094</v>
      </c>
      <c r="H103" s="510">
        <v>6</v>
      </c>
      <c r="I103" s="510">
        <v>354</v>
      </c>
      <c r="J103" s="506"/>
      <c r="K103" s="506">
        <v>59</v>
      </c>
      <c r="L103" s="510"/>
      <c r="M103" s="510"/>
      <c r="N103" s="506"/>
      <c r="O103" s="506"/>
      <c r="P103" s="510"/>
      <c r="Q103" s="510"/>
      <c r="R103" s="527"/>
      <c r="S103" s="511"/>
    </row>
    <row r="104" spans="1:19" ht="14.4" customHeight="1" x14ac:dyDescent="0.3">
      <c r="A104" s="505" t="s">
        <v>2062</v>
      </c>
      <c r="B104" s="506" t="s">
        <v>2063</v>
      </c>
      <c r="C104" s="506" t="s">
        <v>462</v>
      </c>
      <c r="D104" s="506" t="s">
        <v>2051</v>
      </c>
      <c r="E104" s="506" t="s">
        <v>2064</v>
      </c>
      <c r="F104" s="506" t="s">
        <v>2069</v>
      </c>
      <c r="G104" s="506" t="s">
        <v>2070</v>
      </c>
      <c r="H104" s="510">
        <v>2</v>
      </c>
      <c r="I104" s="510">
        <v>278</v>
      </c>
      <c r="J104" s="506">
        <v>1</v>
      </c>
      <c r="K104" s="506">
        <v>139</v>
      </c>
      <c r="L104" s="510">
        <v>2</v>
      </c>
      <c r="M104" s="510">
        <v>278</v>
      </c>
      <c r="N104" s="506">
        <v>1</v>
      </c>
      <c r="O104" s="506">
        <v>139</v>
      </c>
      <c r="P104" s="510">
        <v>3</v>
      </c>
      <c r="Q104" s="510">
        <v>423</v>
      </c>
      <c r="R104" s="527">
        <v>1.5215827338129497</v>
      </c>
      <c r="S104" s="511">
        <v>141</v>
      </c>
    </row>
    <row r="105" spans="1:19" ht="14.4" customHeight="1" x14ac:dyDescent="0.3">
      <c r="A105" s="505" t="s">
        <v>2062</v>
      </c>
      <c r="B105" s="506" t="s">
        <v>2063</v>
      </c>
      <c r="C105" s="506" t="s">
        <v>462</v>
      </c>
      <c r="D105" s="506" t="s">
        <v>2051</v>
      </c>
      <c r="E105" s="506" t="s">
        <v>2064</v>
      </c>
      <c r="F105" s="506" t="s">
        <v>2071</v>
      </c>
      <c r="G105" s="506" t="s">
        <v>2072</v>
      </c>
      <c r="H105" s="510">
        <v>1</v>
      </c>
      <c r="I105" s="510">
        <v>1816</v>
      </c>
      <c r="J105" s="506">
        <v>0.99835074216602526</v>
      </c>
      <c r="K105" s="506">
        <v>1816</v>
      </c>
      <c r="L105" s="510">
        <v>1</v>
      </c>
      <c r="M105" s="510">
        <v>1819</v>
      </c>
      <c r="N105" s="506">
        <v>1</v>
      </c>
      <c r="O105" s="506">
        <v>1819</v>
      </c>
      <c r="P105" s="510">
        <v>3</v>
      </c>
      <c r="Q105" s="510">
        <v>5484</v>
      </c>
      <c r="R105" s="527">
        <v>3.0148433205057725</v>
      </c>
      <c r="S105" s="511">
        <v>1828</v>
      </c>
    </row>
    <row r="106" spans="1:19" ht="14.4" customHeight="1" x14ac:dyDescent="0.3">
      <c r="A106" s="505" t="s">
        <v>2062</v>
      </c>
      <c r="B106" s="506" t="s">
        <v>2063</v>
      </c>
      <c r="C106" s="506" t="s">
        <v>462</v>
      </c>
      <c r="D106" s="506" t="s">
        <v>2051</v>
      </c>
      <c r="E106" s="506" t="s">
        <v>2064</v>
      </c>
      <c r="F106" s="506" t="s">
        <v>2073</v>
      </c>
      <c r="G106" s="506" t="s">
        <v>2074</v>
      </c>
      <c r="H106" s="510">
        <v>2</v>
      </c>
      <c r="I106" s="510">
        <v>1248</v>
      </c>
      <c r="J106" s="506">
        <v>0.66559999999999997</v>
      </c>
      <c r="K106" s="506">
        <v>624</v>
      </c>
      <c r="L106" s="510">
        <v>3</v>
      </c>
      <c r="M106" s="510">
        <v>1875</v>
      </c>
      <c r="N106" s="506">
        <v>1</v>
      </c>
      <c r="O106" s="506">
        <v>625</v>
      </c>
      <c r="P106" s="510">
        <v>3</v>
      </c>
      <c r="Q106" s="510">
        <v>1884</v>
      </c>
      <c r="R106" s="527">
        <v>1.0047999999999999</v>
      </c>
      <c r="S106" s="511">
        <v>628</v>
      </c>
    </row>
    <row r="107" spans="1:19" ht="14.4" customHeight="1" x14ac:dyDescent="0.3">
      <c r="A107" s="505" t="s">
        <v>2062</v>
      </c>
      <c r="B107" s="506" t="s">
        <v>2063</v>
      </c>
      <c r="C107" s="506" t="s">
        <v>462</v>
      </c>
      <c r="D107" s="506" t="s">
        <v>2051</v>
      </c>
      <c r="E107" s="506" t="s">
        <v>2064</v>
      </c>
      <c r="F107" s="506" t="s">
        <v>2075</v>
      </c>
      <c r="G107" s="506" t="s">
        <v>2076</v>
      </c>
      <c r="H107" s="510"/>
      <c r="I107" s="510"/>
      <c r="J107" s="506"/>
      <c r="K107" s="506"/>
      <c r="L107" s="510"/>
      <c r="M107" s="510"/>
      <c r="N107" s="506"/>
      <c r="O107" s="506"/>
      <c r="P107" s="510">
        <v>1</v>
      </c>
      <c r="Q107" s="510">
        <v>474</v>
      </c>
      <c r="R107" s="527"/>
      <c r="S107" s="511">
        <v>474</v>
      </c>
    </row>
    <row r="108" spans="1:19" ht="14.4" customHeight="1" x14ac:dyDescent="0.3">
      <c r="A108" s="505" t="s">
        <v>2062</v>
      </c>
      <c r="B108" s="506" t="s">
        <v>2063</v>
      </c>
      <c r="C108" s="506" t="s">
        <v>462</v>
      </c>
      <c r="D108" s="506" t="s">
        <v>2051</v>
      </c>
      <c r="E108" s="506" t="s">
        <v>2064</v>
      </c>
      <c r="F108" s="506" t="s">
        <v>2077</v>
      </c>
      <c r="G108" s="506" t="s">
        <v>2078</v>
      </c>
      <c r="H108" s="510">
        <v>3</v>
      </c>
      <c r="I108" s="510">
        <v>99.99</v>
      </c>
      <c r="J108" s="506">
        <v>1.5</v>
      </c>
      <c r="K108" s="506">
        <v>33.33</v>
      </c>
      <c r="L108" s="510">
        <v>2</v>
      </c>
      <c r="M108" s="510">
        <v>66.66</v>
      </c>
      <c r="N108" s="506">
        <v>1</v>
      </c>
      <c r="O108" s="506">
        <v>33.33</v>
      </c>
      <c r="P108" s="510">
        <v>3</v>
      </c>
      <c r="Q108" s="510">
        <v>100</v>
      </c>
      <c r="R108" s="527">
        <v>1.5001500150015001</v>
      </c>
      <c r="S108" s="511">
        <v>33.333333333333336</v>
      </c>
    </row>
    <row r="109" spans="1:19" ht="14.4" customHeight="1" x14ac:dyDescent="0.3">
      <c r="A109" s="505" t="s">
        <v>2062</v>
      </c>
      <c r="B109" s="506" t="s">
        <v>2063</v>
      </c>
      <c r="C109" s="506" t="s">
        <v>462</v>
      </c>
      <c r="D109" s="506" t="s">
        <v>2051</v>
      </c>
      <c r="E109" s="506" t="s">
        <v>2064</v>
      </c>
      <c r="F109" s="506" t="s">
        <v>2081</v>
      </c>
      <c r="G109" s="506" t="s">
        <v>2082</v>
      </c>
      <c r="H109" s="510"/>
      <c r="I109" s="510"/>
      <c r="J109" s="506"/>
      <c r="K109" s="506"/>
      <c r="L109" s="510"/>
      <c r="M109" s="510"/>
      <c r="N109" s="506"/>
      <c r="O109" s="506"/>
      <c r="P109" s="510">
        <v>3</v>
      </c>
      <c r="Q109" s="510">
        <v>402</v>
      </c>
      <c r="R109" s="527"/>
      <c r="S109" s="511">
        <v>134</v>
      </c>
    </row>
    <row r="110" spans="1:19" ht="14.4" customHeight="1" x14ac:dyDescent="0.3">
      <c r="A110" s="505" t="s">
        <v>2062</v>
      </c>
      <c r="B110" s="506" t="s">
        <v>2063</v>
      </c>
      <c r="C110" s="506" t="s">
        <v>462</v>
      </c>
      <c r="D110" s="506" t="s">
        <v>2051</v>
      </c>
      <c r="E110" s="506" t="s">
        <v>2064</v>
      </c>
      <c r="F110" s="506" t="s">
        <v>2083</v>
      </c>
      <c r="G110" s="506" t="s">
        <v>2084</v>
      </c>
      <c r="H110" s="510">
        <v>2</v>
      </c>
      <c r="I110" s="510">
        <v>1402</v>
      </c>
      <c r="J110" s="506">
        <v>0.99857549857549854</v>
      </c>
      <c r="K110" s="506">
        <v>701</v>
      </c>
      <c r="L110" s="510">
        <v>2</v>
      </c>
      <c r="M110" s="510">
        <v>1404</v>
      </c>
      <c r="N110" s="506">
        <v>1</v>
      </c>
      <c r="O110" s="506">
        <v>702</v>
      </c>
      <c r="P110" s="510">
        <v>2</v>
      </c>
      <c r="Q110" s="510">
        <v>1414</v>
      </c>
      <c r="R110" s="527">
        <v>1.0071225071225072</v>
      </c>
      <c r="S110" s="511">
        <v>707</v>
      </c>
    </row>
    <row r="111" spans="1:19" ht="14.4" customHeight="1" x14ac:dyDescent="0.3">
      <c r="A111" s="505" t="s">
        <v>2062</v>
      </c>
      <c r="B111" s="506" t="s">
        <v>2063</v>
      </c>
      <c r="C111" s="506" t="s">
        <v>462</v>
      </c>
      <c r="D111" s="506" t="s">
        <v>2051</v>
      </c>
      <c r="E111" s="506" t="s">
        <v>2064</v>
      </c>
      <c r="F111" s="506" t="s">
        <v>2085</v>
      </c>
      <c r="G111" s="506" t="s">
        <v>2086</v>
      </c>
      <c r="H111" s="510">
        <v>2</v>
      </c>
      <c r="I111" s="510">
        <v>470</v>
      </c>
      <c r="J111" s="506"/>
      <c r="K111" s="506">
        <v>235</v>
      </c>
      <c r="L111" s="510"/>
      <c r="M111" s="510"/>
      <c r="N111" s="506"/>
      <c r="O111" s="506"/>
      <c r="P111" s="510"/>
      <c r="Q111" s="510"/>
      <c r="R111" s="527"/>
      <c r="S111" s="511"/>
    </row>
    <row r="112" spans="1:19" ht="14.4" customHeight="1" x14ac:dyDescent="0.3">
      <c r="A112" s="505" t="s">
        <v>2062</v>
      </c>
      <c r="B112" s="506" t="s">
        <v>2063</v>
      </c>
      <c r="C112" s="506" t="s">
        <v>462</v>
      </c>
      <c r="D112" s="506" t="s">
        <v>2051</v>
      </c>
      <c r="E112" s="506" t="s">
        <v>2064</v>
      </c>
      <c r="F112" s="506" t="s">
        <v>2089</v>
      </c>
      <c r="G112" s="506" t="s">
        <v>2090</v>
      </c>
      <c r="H112" s="510">
        <v>2</v>
      </c>
      <c r="I112" s="510">
        <v>446</v>
      </c>
      <c r="J112" s="506">
        <v>1</v>
      </c>
      <c r="K112" s="506">
        <v>223</v>
      </c>
      <c r="L112" s="510">
        <v>2</v>
      </c>
      <c r="M112" s="510">
        <v>446</v>
      </c>
      <c r="N112" s="506">
        <v>1</v>
      </c>
      <c r="O112" s="506">
        <v>223</v>
      </c>
      <c r="P112" s="510">
        <v>3</v>
      </c>
      <c r="Q112" s="510">
        <v>678</v>
      </c>
      <c r="R112" s="527">
        <v>1.5201793721973094</v>
      </c>
      <c r="S112" s="511">
        <v>226</v>
      </c>
    </row>
    <row r="113" spans="1:19" ht="14.4" customHeight="1" x14ac:dyDescent="0.3">
      <c r="A113" s="505" t="s">
        <v>2062</v>
      </c>
      <c r="B113" s="506" t="s">
        <v>2063</v>
      </c>
      <c r="C113" s="506" t="s">
        <v>462</v>
      </c>
      <c r="D113" s="506" t="s">
        <v>2051</v>
      </c>
      <c r="E113" s="506" t="s">
        <v>2064</v>
      </c>
      <c r="F113" s="506" t="s">
        <v>2091</v>
      </c>
      <c r="G113" s="506" t="s">
        <v>2092</v>
      </c>
      <c r="H113" s="510">
        <v>6</v>
      </c>
      <c r="I113" s="510">
        <v>462</v>
      </c>
      <c r="J113" s="506">
        <v>1</v>
      </c>
      <c r="K113" s="506">
        <v>77</v>
      </c>
      <c r="L113" s="510">
        <v>6</v>
      </c>
      <c r="M113" s="510">
        <v>462</v>
      </c>
      <c r="N113" s="506">
        <v>1</v>
      </c>
      <c r="O113" s="506">
        <v>77</v>
      </c>
      <c r="P113" s="510">
        <v>9</v>
      </c>
      <c r="Q113" s="510">
        <v>702</v>
      </c>
      <c r="R113" s="527">
        <v>1.5194805194805194</v>
      </c>
      <c r="S113" s="511">
        <v>78</v>
      </c>
    </row>
    <row r="114" spans="1:19" ht="14.4" customHeight="1" x14ac:dyDescent="0.3">
      <c r="A114" s="505" t="s">
        <v>2062</v>
      </c>
      <c r="B114" s="506" t="s">
        <v>2063</v>
      </c>
      <c r="C114" s="506" t="s">
        <v>462</v>
      </c>
      <c r="D114" s="506" t="s">
        <v>2054</v>
      </c>
      <c r="E114" s="506" t="s">
        <v>2064</v>
      </c>
      <c r="F114" s="506" t="s">
        <v>2067</v>
      </c>
      <c r="G114" s="506" t="s">
        <v>2068</v>
      </c>
      <c r="H114" s="510">
        <v>2</v>
      </c>
      <c r="I114" s="510">
        <v>74</v>
      </c>
      <c r="J114" s="506"/>
      <c r="K114" s="506">
        <v>37</v>
      </c>
      <c r="L114" s="510"/>
      <c r="M114" s="510"/>
      <c r="N114" s="506"/>
      <c r="O114" s="506"/>
      <c r="P114" s="510"/>
      <c r="Q114" s="510"/>
      <c r="R114" s="527"/>
      <c r="S114" s="511"/>
    </row>
    <row r="115" spans="1:19" ht="14.4" customHeight="1" x14ac:dyDescent="0.3">
      <c r="A115" s="505" t="s">
        <v>2062</v>
      </c>
      <c r="B115" s="506" t="s">
        <v>2063</v>
      </c>
      <c r="C115" s="506" t="s">
        <v>462</v>
      </c>
      <c r="D115" s="506" t="s">
        <v>2054</v>
      </c>
      <c r="E115" s="506" t="s">
        <v>2064</v>
      </c>
      <c r="F115" s="506" t="s">
        <v>2069</v>
      </c>
      <c r="G115" s="506" t="s">
        <v>2070</v>
      </c>
      <c r="H115" s="510">
        <v>5</v>
      </c>
      <c r="I115" s="510">
        <v>695</v>
      </c>
      <c r="J115" s="506"/>
      <c r="K115" s="506">
        <v>139</v>
      </c>
      <c r="L115" s="510"/>
      <c r="M115" s="510"/>
      <c r="N115" s="506"/>
      <c r="O115" s="506"/>
      <c r="P115" s="510"/>
      <c r="Q115" s="510"/>
      <c r="R115" s="527"/>
      <c r="S115" s="511"/>
    </row>
    <row r="116" spans="1:19" ht="14.4" customHeight="1" x14ac:dyDescent="0.3">
      <c r="A116" s="505" t="s">
        <v>2062</v>
      </c>
      <c r="B116" s="506" t="s">
        <v>2063</v>
      </c>
      <c r="C116" s="506" t="s">
        <v>462</v>
      </c>
      <c r="D116" s="506" t="s">
        <v>2054</v>
      </c>
      <c r="E116" s="506" t="s">
        <v>2064</v>
      </c>
      <c r="F116" s="506" t="s">
        <v>2071</v>
      </c>
      <c r="G116" s="506" t="s">
        <v>2072</v>
      </c>
      <c r="H116" s="510">
        <v>5</v>
      </c>
      <c r="I116" s="510">
        <v>9080</v>
      </c>
      <c r="J116" s="506"/>
      <c r="K116" s="506">
        <v>1816</v>
      </c>
      <c r="L116" s="510"/>
      <c r="M116" s="510"/>
      <c r="N116" s="506"/>
      <c r="O116" s="506"/>
      <c r="P116" s="510"/>
      <c r="Q116" s="510"/>
      <c r="R116" s="527"/>
      <c r="S116" s="511"/>
    </row>
    <row r="117" spans="1:19" ht="14.4" customHeight="1" x14ac:dyDescent="0.3">
      <c r="A117" s="505" t="s">
        <v>2062</v>
      </c>
      <c r="B117" s="506" t="s">
        <v>2063</v>
      </c>
      <c r="C117" s="506" t="s">
        <v>462</v>
      </c>
      <c r="D117" s="506" t="s">
        <v>2054</v>
      </c>
      <c r="E117" s="506" t="s">
        <v>2064</v>
      </c>
      <c r="F117" s="506" t="s">
        <v>2073</v>
      </c>
      <c r="G117" s="506" t="s">
        <v>2074</v>
      </c>
      <c r="H117" s="510">
        <v>6</v>
      </c>
      <c r="I117" s="510">
        <v>3744</v>
      </c>
      <c r="J117" s="506"/>
      <c r="K117" s="506">
        <v>624</v>
      </c>
      <c r="L117" s="510"/>
      <c r="M117" s="510"/>
      <c r="N117" s="506"/>
      <c r="O117" s="506"/>
      <c r="P117" s="510"/>
      <c r="Q117" s="510"/>
      <c r="R117" s="527"/>
      <c r="S117" s="511"/>
    </row>
    <row r="118" spans="1:19" ht="14.4" customHeight="1" x14ac:dyDescent="0.3">
      <c r="A118" s="505" t="s">
        <v>2062</v>
      </c>
      <c r="B118" s="506" t="s">
        <v>2063</v>
      </c>
      <c r="C118" s="506" t="s">
        <v>462</v>
      </c>
      <c r="D118" s="506" t="s">
        <v>2054</v>
      </c>
      <c r="E118" s="506" t="s">
        <v>2064</v>
      </c>
      <c r="F118" s="506" t="s">
        <v>2075</v>
      </c>
      <c r="G118" s="506" t="s">
        <v>2076</v>
      </c>
      <c r="H118" s="510">
        <v>1</v>
      </c>
      <c r="I118" s="510">
        <v>470</v>
      </c>
      <c r="J118" s="506"/>
      <c r="K118" s="506">
        <v>470</v>
      </c>
      <c r="L118" s="510"/>
      <c r="M118" s="510"/>
      <c r="N118" s="506"/>
      <c r="O118" s="506"/>
      <c r="P118" s="510"/>
      <c r="Q118" s="510"/>
      <c r="R118" s="527"/>
      <c r="S118" s="511"/>
    </row>
    <row r="119" spans="1:19" ht="14.4" customHeight="1" x14ac:dyDescent="0.3">
      <c r="A119" s="505" t="s">
        <v>2062</v>
      </c>
      <c r="B119" s="506" t="s">
        <v>2063</v>
      </c>
      <c r="C119" s="506" t="s">
        <v>462</v>
      </c>
      <c r="D119" s="506" t="s">
        <v>2054</v>
      </c>
      <c r="E119" s="506" t="s">
        <v>2064</v>
      </c>
      <c r="F119" s="506" t="s">
        <v>2077</v>
      </c>
      <c r="G119" s="506" t="s">
        <v>2078</v>
      </c>
      <c r="H119" s="510">
        <v>3</v>
      </c>
      <c r="I119" s="510">
        <v>99.99</v>
      </c>
      <c r="J119" s="506"/>
      <c r="K119" s="506">
        <v>33.33</v>
      </c>
      <c r="L119" s="510"/>
      <c r="M119" s="510"/>
      <c r="N119" s="506"/>
      <c r="O119" s="506"/>
      <c r="P119" s="510"/>
      <c r="Q119" s="510"/>
      <c r="R119" s="527"/>
      <c r="S119" s="511"/>
    </row>
    <row r="120" spans="1:19" ht="14.4" customHeight="1" x14ac:dyDescent="0.3">
      <c r="A120" s="505" t="s">
        <v>2062</v>
      </c>
      <c r="B120" s="506" t="s">
        <v>2063</v>
      </c>
      <c r="C120" s="506" t="s">
        <v>462</v>
      </c>
      <c r="D120" s="506" t="s">
        <v>2054</v>
      </c>
      <c r="E120" s="506" t="s">
        <v>2064</v>
      </c>
      <c r="F120" s="506" t="s">
        <v>2079</v>
      </c>
      <c r="G120" s="506" t="s">
        <v>2080</v>
      </c>
      <c r="H120" s="510">
        <v>4</v>
      </c>
      <c r="I120" s="510">
        <v>148</v>
      </c>
      <c r="J120" s="506"/>
      <c r="K120" s="506">
        <v>37</v>
      </c>
      <c r="L120" s="510"/>
      <c r="M120" s="510"/>
      <c r="N120" s="506"/>
      <c r="O120" s="506"/>
      <c r="P120" s="510"/>
      <c r="Q120" s="510"/>
      <c r="R120" s="527"/>
      <c r="S120" s="511"/>
    </row>
    <row r="121" spans="1:19" ht="14.4" customHeight="1" x14ac:dyDescent="0.3">
      <c r="A121" s="505" t="s">
        <v>2062</v>
      </c>
      <c r="B121" s="506" t="s">
        <v>2063</v>
      </c>
      <c r="C121" s="506" t="s">
        <v>462</v>
      </c>
      <c r="D121" s="506" t="s">
        <v>2054</v>
      </c>
      <c r="E121" s="506" t="s">
        <v>2064</v>
      </c>
      <c r="F121" s="506" t="s">
        <v>2081</v>
      </c>
      <c r="G121" s="506" t="s">
        <v>2082</v>
      </c>
      <c r="H121" s="510">
        <v>1</v>
      </c>
      <c r="I121" s="510">
        <v>133</v>
      </c>
      <c r="J121" s="506"/>
      <c r="K121" s="506">
        <v>133</v>
      </c>
      <c r="L121" s="510"/>
      <c r="M121" s="510"/>
      <c r="N121" s="506"/>
      <c r="O121" s="506"/>
      <c r="P121" s="510"/>
      <c r="Q121" s="510"/>
      <c r="R121" s="527"/>
      <c r="S121" s="511"/>
    </row>
    <row r="122" spans="1:19" ht="14.4" customHeight="1" x14ac:dyDescent="0.3">
      <c r="A122" s="505" t="s">
        <v>2062</v>
      </c>
      <c r="B122" s="506" t="s">
        <v>2063</v>
      </c>
      <c r="C122" s="506" t="s">
        <v>462</v>
      </c>
      <c r="D122" s="506" t="s">
        <v>2054</v>
      </c>
      <c r="E122" s="506" t="s">
        <v>2064</v>
      </c>
      <c r="F122" s="506" t="s">
        <v>2083</v>
      </c>
      <c r="G122" s="506" t="s">
        <v>2084</v>
      </c>
      <c r="H122" s="510">
        <v>5</v>
      </c>
      <c r="I122" s="510">
        <v>3505</v>
      </c>
      <c r="J122" s="506"/>
      <c r="K122" s="506">
        <v>701</v>
      </c>
      <c r="L122" s="510"/>
      <c r="M122" s="510"/>
      <c r="N122" s="506"/>
      <c r="O122" s="506"/>
      <c r="P122" s="510"/>
      <c r="Q122" s="510"/>
      <c r="R122" s="527"/>
      <c r="S122" s="511"/>
    </row>
    <row r="123" spans="1:19" ht="14.4" customHeight="1" x14ac:dyDescent="0.3">
      <c r="A123" s="505" t="s">
        <v>2062</v>
      </c>
      <c r="B123" s="506" t="s">
        <v>2063</v>
      </c>
      <c r="C123" s="506" t="s">
        <v>462</v>
      </c>
      <c r="D123" s="506" t="s">
        <v>2054</v>
      </c>
      <c r="E123" s="506" t="s">
        <v>2064</v>
      </c>
      <c r="F123" s="506" t="s">
        <v>2089</v>
      </c>
      <c r="G123" s="506" t="s">
        <v>2090</v>
      </c>
      <c r="H123" s="510">
        <v>6</v>
      </c>
      <c r="I123" s="510">
        <v>1338</v>
      </c>
      <c r="J123" s="506"/>
      <c r="K123" s="506">
        <v>223</v>
      </c>
      <c r="L123" s="510"/>
      <c r="M123" s="510"/>
      <c r="N123" s="506"/>
      <c r="O123" s="506"/>
      <c r="P123" s="510"/>
      <c r="Q123" s="510"/>
      <c r="R123" s="527"/>
      <c r="S123" s="511"/>
    </row>
    <row r="124" spans="1:19" ht="14.4" customHeight="1" x14ac:dyDescent="0.3">
      <c r="A124" s="505" t="s">
        <v>2062</v>
      </c>
      <c r="B124" s="506" t="s">
        <v>2063</v>
      </c>
      <c r="C124" s="506" t="s">
        <v>462</v>
      </c>
      <c r="D124" s="506" t="s">
        <v>2054</v>
      </c>
      <c r="E124" s="506" t="s">
        <v>2064</v>
      </c>
      <c r="F124" s="506" t="s">
        <v>2091</v>
      </c>
      <c r="G124" s="506" t="s">
        <v>2092</v>
      </c>
      <c r="H124" s="510">
        <v>16</v>
      </c>
      <c r="I124" s="510">
        <v>1232</v>
      </c>
      <c r="J124" s="506"/>
      <c r="K124" s="506">
        <v>77</v>
      </c>
      <c r="L124" s="510"/>
      <c r="M124" s="510"/>
      <c r="N124" s="506"/>
      <c r="O124" s="506"/>
      <c r="P124" s="510"/>
      <c r="Q124" s="510"/>
      <c r="R124" s="527"/>
      <c r="S124" s="511"/>
    </row>
    <row r="125" spans="1:19" ht="14.4" customHeight="1" x14ac:dyDescent="0.3">
      <c r="A125" s="505" t="s">
        <v>2062</v>
      </c>
      <c r="B125" s="506" t="s">
        <v>2063</v>
      </c>
      <c r="C125" s="506" t="s">
        <v>462</v>
      </c>
      <c r="D125" s="506" t="s">
        <v>2054</v>
      </c>
      <c r="E125" s="506" t="s">
        <v>2064</v>
      </c>
      <c r="F125" s="506" t="s">
        <v>2093</v>
      </c>
      <c r="G125" s="506" t="s">
        <v>2094</v>
      </c>
      <c r="H125" s="510">
        <v>6</v>
      </c>
      <c r="I125" s="510">
        <v>354</v>
      </c>
      <c r="J125" s="506"/>
      <c r="K125" s="506">
        <v>59</v>
      </c>
      <c r="L125" s="510"/>
      <c r="M125" s="510"/>
      <c r="N125" s="506"/>
      <c r="O125" s="506"/>
      <c r="P125" s="510"/>
      <c r="Q125" s="510"/>
      <c r="R125" s="527"/>
      <c r="S125" s="511"/>
    </row>
    <row r="126" spans="1:19" ht="14.4" customHeight="1" x14ac:dyDescent="0.3">
      <c r="A126" s="505" t="s">
        <v>2062</v>
      </c>
      <c r="B126" s="506" t="s">
        <v>2063</v>
      </c>
      <c r="C126" s="506" t="s">
        <v>462</v>
      </c>
      <c r="D126" s="506" t="s">
        <v>500</v>
      </c>
      <c r="E126" s="506" t="s">
        <v>2064</v>
      </c>
      <c r="F126" s="506" t="s">
        <v>2067</v>
      </c>
      <c r="G126" s="506" t="s">
        <v>2068</v>
      </c>
      <c r="H126" s="510">
        <v>1</v>
      </c>
      <c r="I126" s="510">
        <v>37</v>
      </c>
      <c r="J126" s="506">
        <v>0.5</v>
      </c>
      <c r="K126" s="506">
        <v>37</v>
      </c>
      <c r="L126" s="510">
        <v>2</v>
      </c>
      <c r="M126" s="510">
        <v>74</v>
      </c>
      <c r="N126" s="506">
        <v>1</v>
      </c>
      <c r="O126" s="506">
        <v>37</v>
      </c>
      <c r="P126" s="510">
        <v>2</v>
      </c>
      <c r="Q126" s="510">
        <v>76</v>
      </c>
      <c r="R126" s="527">
        <v>1.027027027027027</v>
      </c>
      <c r="S126" s="511">
        <v>38</v>
      </c>
    </row>
    <row r="127" spans="1:19" ht="14.4" customHeight="1" x14ac:dyDescent="0.3">
      <c r="A127" s="505" t="s">
        <v>2062</v>
      </c>
      <c r="B127" s="506" t="s">
        <v>2063</v>
      </c>
      <c r="C127" s="506" t="s">
        <v>462</v>
      </c>
      <c r="D127" s="506" t="s">
        <v>500</v>
      </c>
      <c r="E127" s="506" t="s">
        <v>2064</v>
      </c>
      <c r="F127" s="506" t="s">
        <v>2069</v>
      </c>
      <c r="G127" s="506" t="s">
        <v>2070</v>
      </c>
      <c r="H127" s="510">
        <v>1</v>
      </c>
      <c r="I127" s="510">
        <v>139</v>
      </c>
      <c r="J127" s="506">
        <v>1</v>
      </c>
      <c r="K127" s="506">
        <v>139</v>
      </c>
      <c r="L127" s="510">
        <v>1</v>
      </c>
      <c r="M127" s="510">
        <v>139</v>
      </c>
      <c r="N127" s="506">
        <v>1</v>
      </c>
      <c r="O127" s="506">
        <v>139</v>
      </c>
      <c r="P127" s="510"/>
      <c r="Q127" s="510"/>
      <c r="R127" s="527"/>
      <c r="S127" s="511"/>
    </row>
    <row r="128" spans="1:19" ht="14.4" customHeight="1" x14ac:dyDescent="0.3">
      <c r="A128" s="505" t="s">
        <v>2062</v>
      </c>
      <c r="B128" s="506" t="s">
        <v>2063</v>
      </c>
      <c r="C128" s="506" t="s">
        <v>462</v>
      </c>
      <c r="D128" s="506" t="s">
        <v>500</v>
      </c>
      <c r="E128" s="506" t="s">
        <v>2064</v>
      </c>
      <c r="F128" s="506" t="s">
        <v>2071</v>
      </c>
      <c r="G128" s="506" t="s">
        <v>2072</v>
      </c>
      <c r="H128" s="510">
        <v>10</v>
      </c>
      <c r="I128" s="510">
        <v>18160</v>
      </c>
      <c r="J128" s="506">
        <v>1.6639179036100422</v>
      </c>
      <c r="K128" s="506">
        <v>1816</v>
      </c>
      <c r="L128" s="510">
        <v>6</v>
      </c>
      <c r="M128" s="510">
        <v>10914</v>
      </c>
      <c r="N128" s="506">
        <v>1</v>
      </c>
      <c r="O128" s="506">
        <v>1819</v>
      </c>
      <c r="P128" s="510">
        <v>6</v>
      </c>
      <c r="Q128" s="510">
        <v>10968</v>
      </c>
      <c r="R128" s="527">
        <v>1.0049477735019241</v>
      </c>
      <c r="S128" s="511">
        <v>1828</v>
      </c>
    </row>
    <row r="129" spans="1:19" ht="14.4" customHeight="1" x14ac:dyDescent="0.3">
      <c r="A129" s="505" t="s">
        <v>2062</v>
      </c>
      <c r="B129" s="506" t="s">
        <v>2063</v>
      </c>
      <c r="C129" s="506" t="s">
        <v>462</v>
      </c>
      <c r="D129" s="506" t="s">
        <v>500</v>
      </c>
      <c r="E129" s="506" t="s">
        <v>2064</v>
      </c>
      <c r="F129" s="506" t="s">
        <v>2073</v>
      </c>
      <c r="G129" s="506" t="s">
        <v>2074</v>
      </c>
      <c r="H129" s="510">
        <v>12</v>
      </c>
      <c r="I129" s="510">
        <v>7488</v>
      </c>
      <c r="J129" s="506">
        <v>1.19808</v>
      </c>
      <c r="K129" s="506">
        <v>624</v>
      </c>
      <c r="L129" s="510">
        <v>10</v>
      </c>
      <c r="M129" s="510">
        <v>6250</v>
      </c>
      <c r="N129" s="506">
        <v>1</v>
      </c>
      <c r="O129" s="506">
        <v>625</v>
      </c>
      <c r="P129" s="510">
        <v>6</v>
      </c>
      <c r="Q129" s="510">
        <v>3768</v>
      </c>
      <c r="R129" s="527">
        <v>0.60287999999999997</v>
      </c>
      <c r="S129" s="511">
        <v>628</v>
      </c>
    </row>
    <row r="130" spans="1:19" ht="14.4" customHeight="1" x14ac:dyDescent="0.3">
      <c r="A130" s="505" t="s">
        <v>2062</v>
      </c>
      <c r="B130" s="506" t="s">
        <v>2063</v>
      </c>
      <c r="C130" s="506" t="s">
        <v>462</v>
      </c>
      <c r="D130" s="506" t="s">
        <v>500</v>
      </c>
      <c r="E130" s="506" t="s">
        <v>2064</v>
      </c>
      <c r="F130" s="506" t="s">
        <v>2075</v>
      </c>
      <c r="G130" s="506" t="s">
        <v>2076</v>
      </c>
      <c r="H130" s="510">
        <v>2</v>
      </c>
      <c r="I130" s="510">
        <v>940</v>
      </c>
      <c r="J130" s="506">
        <v>1.9957537154989384</v>
      </c>
      <c r="K130" s="506">
        <v>470</v>
      </c>
      <c r="L130" s="510">
        <v>1</v>
      </c>
      <c r="M130" s="510">
        <v>471</v>
      </c>
      <c r="N130" s="506">
        <v>1</v>
      </c>
      <c r="O130" s="506">
        <v>471</v>
      </c>
      <c r="P130" s="510">
        <v>3</v>
      </c>
      <c r="Q130" s="510">
        <v>1422</v>
      </c>
      <c r="R130" s="527">
        <v>3.0191082802547773</v>
      </c>
      <c r="S130" s="511">
        <v>474</v>
      </c>
    </row>
    <row r="131" spans="1:19" ht="14.4" customHeight="1" x14ac:dyDescent="0.3">
      <c r="A131" s="505" t="s">
        <v>2062</v>
      </c>
      <c r="B131" s="506" t="s">
        <v>2063</v>
      </c>
      <c r="C131" s="506" t="s">
        <v>462</v>
      </c>
      <c r="D131" s="506" t="s">
        <v>500</v>
      </c>
      <c r="E131" s="506" t="s">
        <v>2064</v>
      </c>
      <c r="F131" s="506" t="s">
        <v>2077</v>
      </c>
      <c r="G131" s="506" t="s">
        <v>2078</v>
      </c>
      <c r="H131" s="510">
        <v>3</v>
      </c>
      <c r="I131" s="510">
        <v>100</v>
      </c>
      <c r="J131" s="506">
        <v>0.5</v>
      </c>
      <c r="K131" s="506">
        <v>33.333333333333336</v>
      </c>
      <c r="L131" s="510">
        <v>6</v>
      </c>
      <c r="M131" s="510">
        <v>200</v>
      </c>
      <c r="N131" s="506">
        <v>1</v>
      </c>
      <c r="O131" s="506">
        <v>33.333333333333336</v>
      </c>
      <c r="P131" s="510">
        <v>5</v>
      </c>
      <c r="Q131" s="510">
        <v>166.64999999999998</v>
      </c>
      <c r="R131" s="527">
        <v>0.83324999999999994</v>
      </c>
      <c r="S131" s="511">
        <v>33.33</v>
      </c>
    </row>
    <row r="132" spans="1:19" ht="14.4" customHeight="1" x14ac:dyDescent="0.3">
      <c r="A132" s="505" t="s">
        <v>2062</v>
      </c>
      <c r="B132" s="506" t="s">
        <v>2063</v>
      </c>
      <c r="C132" s="506" t="s">
        <v>462</v>
      </c>
      <c r="D132" s="506" t="s">
        <v>500</v>
      </c>
      <c r="E132" s="506" t="s">
        <v>2064</v>
      </c>
      <c r="F132" s="506" t="s">
        <v>2079</v>
      </c>
      <c r="G132" s="506" t="s">
        <v>2080</v>
      </c>
      <c r="H132" s="510"/>
      <c r="I132" s="510"/>
      <c r="J132" s="506"/>
      <c r="K132" s="506"/>
      <c r="L132" s="510"/>
      <c r="M132" s="510"/>
      <c r="N132" s="506"/>
      <c r="O132" s="506"/>
      <c r="P132" s="510">
        <v>2</v>
      </c>
      <c r="Q132" s="510">
        <v>76</v>
      </c>
      <c r="R132" s="527"/>
      <c r="S132" s="511">
        <v>38</v>
      </c>
    </row>
    <row r="133" spans="1:19" ht="14.4" customHeight="1" x14ac:dyDescent="0.3">
      <c r="A133" s="505" t="s">
        <v>2062</v>
      </c>
      <c r="B133" s="506" t="s">
        <v>2063</v>
      </c>
      <c r="C133" s="506" t="s">
        <v>462</v>
      </c>
      <c r="D133" s="506" t="s">
        <v>500</v>
      </c>
      <c r="E133" s="506" t="s">
        <v>2064</v>
      </c>
      <c r="F133" s="506" t="s">
        <v>2083</v>
      </c>
      <c r="G133" s="506" t="s">
        <v>2084</v>
      </c>
      <c r="H133" s="510">
        <v>10</v>
      </c>
      <c r="I133" s="510">
        <v>7010</v>
      </c>
      <c r="J133" s="506">
        <v>1.2482193732193732</v>
      </c>
      <c r="K133" s="506">
        <v>701</v>
      </c>
      <c r="L133" s="510">
        <v>8</v>
      </c>
      <c r="M133" s="510">
        <v>5616</v>
      </c>
      <c r="N133" s="506">
        <v>1</v>
      </c>
      <c r="O133" s="506">
        <v>702</v>
      </c>
      <c r="P133" s="510">
        <v>4</v>
      </c>
      <c r="Q133" s="510">
        <v>2828</v>
      </c>
      <c r="R133" s="527">
        <v>0.50356125356125359</v>
      </c>
      <c r="S133" s="511">
        <v>707</v>
      </c>
    </row>
    <row r="134" spans="1:19" ht="14.4" customHeight="1" x14ac:dyDescent="0.3">
      <c r="A134" s="505" t="s">
        <v>2062</v>
      </c>
      <c r="B134" s="506" t="s">
        <v>2063</v>
      </c>
      <c r="C134" s="506" t="s">
        <v>462</v>
      </c>
      <c r="D134" s="506" t="s">
        <v>500</v>
      </c>
      <c r="E134" s="506" t="s">
        <v>2064</v>
      </c>
      <c r="F134" s="506" t="s">
        <v>2085</v>
      </c>
      <c r="G134" s="506" t="s">
        <v>2086</v>
      </c>
      <c r="H134" s="510"/>
      <c r="I134" s="510"/>
      <c r="J134" s="506"/>
      <c r="K134" s="506"/>
      <c r="L134" s="510"/>
      <c r="M134" s="510"/>
      <c r="N134" s="506"/>
      <c r="O134" s="506"/>
      <c r="P134" s="510">
        <v>1</v>
      </c>
      <c r="Q134" s="510">
        <v>237</v>
      </c>
      <c r="R134" s="527"/>
      <c r="S134" s="511">
        <v>237</v>
      </c>
    </row>
    <row r="135" spans="1:19" ht="14.4" customHeight="1" x14ac:dyDescent="0.3">
      <c r="A135" s="505" t="s">
        <v>2062</v>
      </c>
      <c r="B135" s="506" t="s">
        <v>2063</v>
      </c>
      <c r="C135" s="506" t="s">
        <v>462</v>
      </c>
      <c r="D135" s="506" t="s">
        <v>500</v>
      </c>
      <c r="E135" s="506" t="s">
        <v>2064</v>
      </c>
      <c r="F135" s="506" t="s">
        <v>2089</v>
      </c>
      <c r="G135" s="506" t="s">
        <v>2090</v>
      </c>
      <c r="H135" s="510">
        <v>11</v>
      </c>
      <c r="I135" s="510">
        <v>2453</v>
      </c>
      <c r="J135" s="506">
        <v>1.2222222222222223</v>
      </c>
      <c r="K135" s="506">
        <v>223</v>
      </c>
      <c r="L135" s="510">
        <v>9</v>
      </c>
      <c r="M135" s="510">
        <v>2007</v>
      </c>
      <c r="N135" s="506">
        <v>1</v>
      </c>
      <c r="O135" s="506">
        <v>223</v>
      </c>
      <c r="P135" s="510">
        <v>10</v>
      </c>
      <c r="Q135" s="510">
        <v>2260</v>
      </c>
      <c r="R135" s="527">
        <v>1.1260587942202291</v>
      </c>
      <c r="S135" s="511">
        <v>226</v>
      </c>
    </row>
    <row r="136" spans="1:19" ht="14.4" customHeight="1" x14ac:dyDescent="0.3">
      <c r="A136" s="505" t="s">
        <v>2062</v>
      </c>
      <c r="B136" s="506" t="s">
        <v>2063</v>
      </c>
      <c r="C136" s="506" t="s">
        <v>462</v>
      </c>
      <c r="D136" s="506" t="s">
        <v>500</v>
      </c>
      <c r="E136" s="506" t="s">
        <v>2064</v>
      </c>
      <c r="F136" s="506" t="s">
        <v>2091</v>
      </c>
      <c r="G136" s="506" t="s">
        <v>2092</v>
      </c>
      <c r="H136" s="510">
        <v>34</v>
      </c>
      <c r="I136" s="510">
        <v>2618</v>
      </c>
      <c r="J136" s="506">
        <v>1.2592592592592593</v>
      </c>
      <c r="K136" s="506">
        <v>77</v>
      </c>
      <c r="L136" s="510">
        <v>27</v>
      </c>
      <c r="M136" s="510">
        <v>2079</v>
      </c>
      <c r="N136" s="506">
        <v>1</v>
      </c>
      <c r="O136" s="506">
        <v>77</v>
      </c>
      <c r="P136" s="510">
        <v>18</v>
      </c>
      <c r="Q136" s="510">
        <v>1404</v>
      </c>
      <c r="R136" s="527">
        <v>0.67532467532467533</v>
      </c>
      <c r="S136" s="511">
        <v>78</v>
      </c>
    </row>
    <row r="137" spans="1:19" ht="14.4" customHeight="1" x14ac:dyDescent="0.3">
      <c r="A137" s="505" t="s">
        <v>2062</v>
      </c>
      <c r="B137" s="506" t="s">
        <v>2063</v>
      </c>
      <c r="C137" s="506" t="s">
        <v>462</v>
      </c>
      <c r="D137" s="506" t="s">
        <v>500</v>
      </c>
      <c r="E137" s="506" t="s">
        <v>2064</v>
      </c>
      <c r="F137" s="506" t="s">
        <v>2093</v>
      </c>
      <c r="G137" s="506" t="s">
        <v>2094</v>
      </c>
      <c r="H137" s="510"/>
      <c r="I137" s="510"/>
      <c r="J137" s="506"/>
      <c r="K137" s="506"/>
      <c r="L137" s="510"/>
      <c r="M137" s="510"/>
      <c r="N137" s="506"/>
      <c r="O137" s="506"/>
      <c r="P137" s="510">
        <v>2</v>
      </c>
      <c r="Q137" s="510">
        <v>122</v>
      </c>
      <c r="R137" s="527"/>
      <c r="S137" s="511">
        <v>61</v>
      </c>
    </row>
    <row r="138" spans="1:19" ht="14.4" customHeight="1" x14ac:dyDescent="0.3">
      <c r="A138" s="505" t="s">
        <v>2062</v>
      </c>
      <c r="B138" s="506" t="s">
        <v>2063</v>
      </c>
      <c r="C138" s="506" t="s">
        <v>462</v>
      </c>
      <c r="D138" s="506" t="s">
        <v>2056</v>
      </c>
      <c r="E138" s="506" t="s">
        <v>2064</v>
      </c>
      <c r="F138" s="506" t="s">
        <v>2067</v>
      </c>
      <c r="G138" s="506" t="s">
        <v>2068</v>
      </c>
      <c r="H138" s="510">
        <v>49</v>
      </c>
      <c r="I138" s="510">
        <v>1813</v>
      </c>
      <c r="J138" s="506"/>
      <c r="K138" s="506">
        <v>37</v>
      </c>
      <c r="L138" s="510"/>
      <c r="M138" s="510"/>
      <c r="N138" s="506"/>
      <c r="O138" s="506"/>
      <c r="P138" s="510"/>
      <c r="Q138" s="510"/>
      <c r="R138" s="527"/>
      <c r="S138" s="511"/>
    </row>
    <row r="139" spans="1:19" ht="14.4" customHeight="1" x14ac:dyDescent="0.3">
      <c r="A139" s="505" t="s">
        <v>2062</v>
      </c>
      <c r="B139" s="506" t="s">
        <v>2063</v>
      </c>
      <c r="C139" s="506" t="s">
        <v>462</v>
      </c>
      <c r="D139" s="506" t="s">
        <v>2056</v>
      </c>
      <c r="E139" s="506" t="s">
        <v>2064</v>
      </c>
      <c r="F139" s="506" t="s">
        <v>2069</v>
      </c>
      <c r="G139" s="506" t="s">
        <v>2070</v>
      </c>
      <c r="H139" s="510">
        <v>32</v>
      </c>
      <c r="I139" s="510">
        <v>4448</v>
      </c>
      <c r="J139" s="506"/>
      <c r="K139" s="506">
        <v>139</v>
      </c>
      <c r="L139" s="510"/>
      <c r="M139" s="510"/>
      <c r="N139" s="506"/>
      <c r="O139" s="506"/>
      <c r="P139" s="510"/>
      <c r="Q139" s="510"/>
      <c r="R139" s="527"/>
      <c r="S139" s="511"/>
    </row>
    <row r="140" spans="1:19" ht="14.4" customHeight="1" x14ac:dyDescent="0.3">
      <c r="A140" s="505" t="s">
        <v>2062</v>
      </c>
      <c r="B140" s="506" t="s">
        <v>2063</v>
      </c>
      <c r="C140" s="506" t="s">
        <v>462</v>
      </c>
      <c r="D140" s="506" t="s">
        <v>2056</v>
      </c>
      <c r="E140" s="506" t="s">
        <v>2064</v>
      </c>
      <c r="F140" s="506" t="s">
        <v>2071</v>
      </c>
      <c r="G140" s="506" t="s">
        <v>2072</v>
      </c>
      <c r="H140" s="510">
        <v>43</v>
      </c>
      <c r="I140" s="510">
        <v>78088</v>
      </c>
      <c r="J140" s="506"/>
      <c r="K140" s="506">
        <v>1816</v>
      </c>
      <c r="L140" s="510"/>
      <c r="M140" s="510"/>
      <c r="N140" s="506"/>
      <c r="O140" s="506"/>
      <c r="P140" s="510"/>
      <c r="Q140" s="510"/>
      <c r="R140" s="527"/>
      <c r="S140" s="511"/>
    </row>
    <row r="141" spans="1:19" ht="14.4" customHeight="1" x14ac:dyDescent="0.3">
      <c r="A141" s="505" t="s">
        <v>2062</v>
      </c>
      <c r="B141" s="506" t="s">
        <v>2063</v>
      </c>
      <c r="C141" s="506" t="s">
        <v>462</v>
      </c>
      <c r="D141" s="506" t="s">
        <v>2056</v>
      </c>
      <c r="E141" s="506" t="s">
        <v>2064</v>
      </c>
      <c r="F141" s="506" t="s">
        <v>2073</v>
      </c>
      <c r="G141" s="506" t="s">
        <v>2074</v>
      </c>
      <c r="H141" s="510">
        <v>32</v>
      </c>
      <c r="I141" s="510">
        <v>19968</v>
      </c>
      <c r="J141" s="506"/>
      <c r="K141" s="506">
        <v>624</v>
      </c>
      <c r="L141" s="510"/>
      <c r="M141" s="510"/>
      <c r="N141" s="506"/>
      <c r="O141" s="506"/>
      <c r="P141" s="510"/>
      <c r="Q141" s="510"/>
      <c r="R141" s="527"/>
      <c r="S141" s="511"/>
    </row>
    <row r="142" spans="1:19" ht="14.4" customHeight="1" x14ac:dyDescent="0.3">
      <c r="A142" s="505" t="s">
        <v>2062</v>
      </c>
      <c r="B142" s="506" t="s">
        <v>2063</v>
      </c>
      <c r="C142" s="506" t="s">
        <v>462</v>
      </c>
      <c r="D142" s="506" t="s">
        <v>2056</v>
      </c>
      <c r="E142" s="506" t="s">
        <v>2064</v>
      </c>
      <c r="F142" s="506" t="s">
        <v>2075</v>
      </c>
      <c r="G142" s="506" t="s">
        <v>2076</v>
      </c>
      <c r="H142" s="510">
        <v>4</v>
      </c>
      <c r="I142" s="510">
        <v>1880</v>
      </c>
      <c r="J142" s="506"/>
      <c r="K142" s="506">
        <v>470</v>
      </c>
      <c r="L142" s="510"/>
      <c r="M142" s="510"/>
      <c r="N142" s="506"/>
      <c r="O142" s="506"/>
      <c r="P142" s="510"/>
      <c r="Q142" s="510"/>
      <c r="R142" s="527"/>
      <c r="S142" s="511"/>
    </row>
    <row r="143" spans="1:19" ht="14.4" customHeight="1" x14ac:dyDescent="0.3">
      <c r="A143" s="505" t="s">
        <v>2062</v>
      </c>
      <c r="B143" s="506" t="s">
        <v>2063</v>
      </c>
      <c r="C143" s="506" t="s">
        <v>462</v>
      </c>
      <c r="D143" s="506" t="s">
        <v>2056</v>
      </c>
      <c r="E143" s="506" t="s">
        <v>2064</v>
      </c>
      <c r="F143" s="506" t="s">
        <v>2077</v>
      </c>
      <c r="G143" s="506" t="s">
        <v>2078</v>
      </c>
      <c r="H143" s="510">
        <v>62</v>
      </c>
      <c r="I143" s="510">
        <v>2066.66</v>
      </c>
      <c r="J143" s="506"/>
      <c r="K143" s="506">
        <v>33.333225806451608</v>
      </c>
      <c r="L143" s="510"/>
      <c r="M143" s="510"/>
      <c r="N143" s="506"/>
      <c r="O143" s="506"/>
      <c r="P143" s="510"/>
      <c r="Q143" s="510"/>
      <c r="R143" s="527"/>
      <c r="S143" s="511"/>
    </row>
    <row r="144" spans="1:19" ht="14.4" customHeight="1" x14ac:dyDescent="0.3">
      <c r="A144" s="505" t="s">
        <v>2062</v>
      </c>
      <c r="B144" s="506" t="s">
        <v>2063</v>
      </c>
      <c r="C144" s="506" t="s">
        <v>462</v>
      </c>
      <c r="D144" s="506" t="s">
        <v>2056</v>
      </c>
      <c r="E144" s="506" t="s">
        <v>2064</v>
      </c>
      <c r="F144" s="506" t="s">
        <v>2079</v>
      </c>
      <c r="G144" s="506" t="s">
        <v>2080</v>
      </c>
      <c r="H144" s="510">
        <v>75</v>
      </c>
      <c r="I144" s="510">
        <v>2775</v>
      </c>
      <c r="J144" s="506"/>
      <c r="K144" s="506">
        <v>37</v>
      </c>
      <c r="L144" s="510"/>
      <c r="M144" s="510"/>
      <c r="N144" s="506"/>
      <c r="O144" s="506"/>
      <c r="P144" s="510"/>
      <c r="Q144" s="510"/>
      <c r="R144" s="527"/>
      <c r="S144" s="511"/>
    </row>
    <row r="145" spans="1:19" ht="14.4" customHeight="1" x14ac:dyDescent="0.3">
      <c r="A145" s="505" t="s">
        <v>2062</v>
      </c>
      <c r="B145" s="506" t="s">
        <v>2063</v>
      </c>
      <c r="C145" s="506" t="s">
        <v>462</v>
      </c>
      <c r="D145" s="506" t="s">
        <v>2056</v>
      </c>
      <c r="E145" s="506" t="s">
        <v>2064</v>
      </c>
      <c r="F145" s="506" t="s">
        <v>2081</v>
      </c>
      <c r="G145" s="506" t="s">
        <v>2082</v>
      </c>
      <c r="H145" s="510">
        <v>2</v>
      </c>
      <c r="I145" s="510">
        <v>266</v>
      </c>
      <c r="J145" s="506"/>
      <c r="K145" s="506">
        <v>133</v>
      </c>
      <c r="L145" s="510"/>
      <c r="M145" s="510"/>
      <c r="N145" s="506"/>
      <c r="O145" s="506"/>
      <c r="P145" s="510"/>
      <c r="Q145" s="510"/>
      <c r="R145" s="527"/>
      <c r="S145" s="511"/>
    </row>
    <row r="146" spans="1:19" ht="14.4" customHeight="1" x14ac:dyDescent="0.3">
      <c r="A146" s="505" t="s">
        <v>2062</v>
      </c>
      <c r="B146" s="506" t="s">
        <v>2063</v>
      </c>
      <c r="C146" s="506" t="s">
        <v>462</v>
      </c>
      <c r="D146" s="506" t="s">
        <v>2056</v>
      </c>
      <c r="E146" s="506" t="s">
        <v>2064</v>
      </c>
      <c r="F146" s="506" t="s">
        <v>2083</v>
      </c>
      <c r="G146" s="506" t="s">
        <v>2084</v>
      </c>
      <c r="H146" s="510">
        <v>35</v>
      </c>
      <c r="I146" s="510">
        <v>24535</v>
      </c>
      <c r="J146" s="506"/>
      <c r="K146" s="506">
        <v>701</v>
      </c>
      <c r="L146" s="510"/>
      <c r="M146" s="510"/>
      <c r="N146" s="506"/>
      <c r="O146" s="506"/>
      <c r="P146" s="510"/>
      <c r="Q146" s="510"/>
      <c r="R146" s="527"/>
      <c r="S146" s="511"/>
    </row>
    <row r="147" spans="1:19" ht="14.4" customHeight="1" x14ac:dyDescent="0.3">
      <c r="A147" s="505" t="s">
        <v>2062</v>
      </c>
      <c r="B147" s="506" t="s">
        <v>2063</v>
      </c>
      <c r="C147" s="506" t="s">
        <v>462</v>
      </c>
      <c r="D147" s="506" t="s">
        <v>2056</v>
      </c>
      <c r="E147" s="506" t="s">
        <v>2064</v>
      </c>
      <c r="F147" s="506" t="s">
        <v>2085</v>
      </c>
      <c r="G147" s="506" t="s">
        <v>2086</v>
      </c>
      <c r="H147" s="510">
        <v>23</v>
      </c>
      <c r="I147" s="510">
        <v>5405</v>
      </c>
      <c r="J147" s="506"/>
      <c r="K147" s="506">
        <v>235</v>
      </c>
      <c r="L147" s="510"/>
      <c r="M147" s="510"/>
      <c r="N147" s="506"/>
      <c r="O147" s="506"/>
      <c r="P147" s="510"/>
      <c r="Q147" s="510"/>
      <c r="R147" s="527"/>
      <c r="S147" s="511"/>
    </row>
    <row r="148" spans="1:19" ht="14.4" customHeight="1" x14ac:dyDescent="0.3">
      <c r="A148" s="505" t="s">
        <v>2062</v>
      </c>
      <c r="B148" s="506" t="s">
        <v>2063</v>
      </c>
      <c r="C148" s="506" t="s">
        <v>462</v>
      </c>
      <c r="D148" s="506" t="s">
        <v>2056</v>
      </c>
      <c r="E148" s="506" t="s">
        <v>2064</v>
      </c>
      <c r="F148" s="506" t="s">
        <v>2089</v>
      </c>
      <c r="G148" s="506" t="s">
        <v>2090</v>
      </c>
      <c r="H148" s="510">
        <v>100</v>
      </c>
      <c r="I148" s="510">
        <v>22300</v>
      </c>
      <c r="J148" s="506"/>
      <c r="K148" s="506">
        <v>223</v>
      </c>
      <c r="L148" s="510"/>
      <c r="M148" s="510"/>
      <c r="N148" s="506"/>
      <c r="O148" s="506"/>
      <c r="P148" s="510"/>
      <c r="Q148" s="510"/>
      <c r="R148" s="527"/>
      <c r="S148" s="511"/>
    </row>
    <row r="149" spans="1:19" ht="14.4" customHeight="1" x14ac:dyDescent="0.3">
      <c r="A149" s="505" t="s">
        <v>2062</v>
      </c>
      <c r="B149" s="506" t="s">
        <v>2063</v>
      </c>
      <c r="C149" s="506" t="s">
        <v>462</v>
      </c>
      <c r="D149" s="506" t="s">
        <v>2056</v>
      </c>
      <c r="E149" s="506" t="s">
        <v>2064</v>
      </c>
      <c r="F149" s="506" t="s">
        <v>2091</v>
      </c>
      <c r="G149" s="506" t="s">
        <v>2092</v>
      </c>
      <c r="H149" s="510">
        <v>101</v>
      </c>
      <c r="I149" s="510">
        <v>7777</v>
      </c>
      <c r="J149" s="506"/>
      <c r="K149" s="506">
        <v>77</v>
      </c>
      <c r="L149" s="510"/>
      <c r="M149" s="510"/>
      <c r="N149" s="506"/>
      <c r="O149" s="506"/>
      <c r="P149" s="510"/>
      <c r="Q149" s="510"/>
      <c r="R149" s="527"/>
      <c r="S149" s="511"/>
    </row>
    <row r="150" spans="1:19" ht="14.4" customHeight="1" x14ac:dyDescent="0.3">
      <c r="A150" s="505" t="s">
        <v>2062</v>
      </c>
      <c r="B150" s="506" t="s">
        <v>2063</v>
      </c>
      <c r="C150" s="506" t="s">
        <v>462</v>
      </c>
      <c r="D150" s="506" t="s">
        <v>2056</v>
      </c>
      <c r="E150" s="506" t="s">
        <v>2064</v>
      </c>
      <c r="F150" s="506" t="s">
        <v>2093</v>
      </c>
      <c r="G150" s="506" t="s">
        <v>2094</v>
      </c>
      <c r="H150" s="510">
        <v>6</v>
      </c>
      <c r="I150" s="510">
        <v>354</v>
      </c>
      <c r="J150" s="506"/>
      <c r="K150" s="506">
        <v>59</v>
      </c>
      <c r="L150" s="510"/>
      <c r="M150" s="510"/>
      <c r="N150" s="506"/>
      <c r="O150" s="506"/>
      <c r="P150" s="510"/>
      <c r="Q150" s="510"/>
      <c r="R150" s="527"/>
      <c r="S150" s="511"/>
    </row>
    <row r="151" spans="1:19" ht="14.4" customHeight="1" x14ac:dyDescent="0.3">
      <c r="A151" s="505" t="s">
        <v>2062</v>
      </c>
      <c r="B151" s="506" t="s">
        <v>2063</v>
      </c>
      <c r="C151" s="506" t="s">
        <v>462</v>
      </c>
      <c r="D151" s="506" t="s">
        <v>2056</v>
      </c>
      <c r="E151" s="506" t="s">
        <v>2064</v>
      </c>
      <c r="F151" s="506" t="s">
        <v>2095</v>
      </c>
      <c r="G151" s="506" t="s">
        <v>2096</v>
      </c>
      <c r="H151" s="510">
        <v>2</v>
      </c>
      <c r="I151" s="510">
        <v>74</v>
      </c>
      <c r="J151" s="506"/>
      <c r="K151" s="506">
        <v>37</v>
      </c>
      <c r="L151" s="510"/>
      <c r="M151" s="510"/>
      <c r="N151" s="506"/>
      <c r="O151" s="506"/>
      <c r="P151" s="510"/>
      <c r="Q151" s="510"/>
      <c r="R151" s="527"/>
      <c r="S151" s="511"/>
    </row>
    <row r="152" spans="1:19" ht="14.4" customHeight="1" x14ac:dyDescent="0.3">
      <c r="A152" s="505" t="s">
        <v>2062</v>
      </c>
      <c r="B152" s="506" t="s">
        <v>2063</v>
      </c>
      <c r="C152" s="506" t="s">
        <v>462</v>
      </c>
      <c r="D152" s="506" t="s">
        <v>501</v>
      </c>
      <c r="E152" s="506" t="s">
        <v>2064</v>
      </c>
      <c r="F152" s="506" t="s">
        <v>2067</v>
      </c>
      <c r="G152" s="506" t="s">
        <v>2068</v>
      </c>
      <c r="H152" s="510">
        <v>1</v>
      </c>
      <c r="I152" s="510">
        <v>37</v>
      </c>
      <c r="J152" s="506">
        <v>0.16666666666666666</v>
      </c>
      <c r="K152" s="506">
        <v>37</v>
      </c>
      <c r="L152" s="510">
        <v>6</v>
      </c>
      <c r="M152" s="510">
        <v>222</v>
      </c>
      <c r="N152" s="506">
        <v>1</v>
      </c>
      <c r="O152" s="506">
        <v>37</v>
      </c>
      <c r="P152" s="510">
        <v>23</v>
      </c>
      <c r="Q152" s="510">
        <v>874</v>
      </c>
      <c r="R152" s="527">
        <v>3.9369369369369371</v>
      </c>
      <c r="S152" s="511">
        <v>38</v>
      </c>
    </row>
    <row r="153" spans="1:19" ht="14.4" customHeight="1" x14ac:dyDescent="0.3">
      <c r="A153" s="505" t="s">
        <v>2062</v>
      </c>
      <c r="B153" s="506" t="s">
        <v>2063</v>
      </c>
      <c r="C153" s="506" t="s">
        <v>462</v>
      </c>
      <c r="D153" s="506" t="s">
        <v>501</v>
      </c>
      <c r="E153" s="506" t="s">
        <v>2064</v>
      </c>
      <c r="F153" s="506" t="s">
        <v>2069</v>
      </c>
      <c r="G153" s="506" t="s">
        <v>2070</v>
      </c>
      <c r="H153" s="510">
        <v>35</v>
      </c>
      <c r="I153" s="510">
        <v>4865</v>
      </c>
      <c r="J153" s="506">
        <v>0.7</v>
      </c>
      <c r="K153" s="506">
        <v>139</v>
      </c>
      <c r="L153" s="510">
        <v>50</v>
      </c>
      <c r="M153" s="510">
        <v>6950</v>
      </c>
      <c r="N153" s="506">
        <v>1</v>
      </c>
      <c r="O153" s="506">
        <v>139</v>
      </c>
      <c r="P153" s="510">
        <v>51</v>
      </c>
      <c r="Q153" s="510">
        <v>7191</v>
      </c>
      <c r="R153" s="527">
        <v>1.0346762589928058</v>
      </c>
      <c r="S153" s="511">
        <v>141</v>
      </c>
    </row>
    <row r="154" spans="1:19" ht="14.4" customHeight="1" x14ac:dyDescent="0.3">
      <c r="A154" s="505" t="s">
        <v>2062</v>
      </c>
      <c r="B154" s="506" t="s">
        <v>2063</v>
      </c>
      <c r="C154" s="506" t="s">
        <v>462</v>
      </c>
      <c r="D154" s="506" t="s">
        <v>501</v>
      </c>
      <c r="E154" s="506" t="s">
        <v>2064</v>
      </c>
      <c r="F154" s="506" t="s">
        <v>2071</v>
      </c>
      <c r="G154" s="506" t="s">
        <v>2072</v>
      </c>
      <c r="H154" s="510">
        <v>38</v>
      </c>
      <c r="I154" s="510">
        <v>69008</v>
      </c>
      <c r="J154" s="506">
        <v>0.8247245261371513</v>
      </c>
      <c r="K154" s="506">
        <v>1816</v>
      </c>
      <c r="L154" s="510">
        <v>46</v>
      </c>
      <c r="M154" s="510">
        <v>83674</v>
      </c>
      <c r="N154" s="506">
        <v>1</v>
      </c>
      <c r="O154" s="506">
        <v>1819</v>
      </c>
      <c r="P154" s="510">
        <v>51</v>
      </c>
      <c r="Q154" s="510">
        <v>93228</v>
      </c>
      <c r="R154" s="527">
        <v>1.1141812271434377</v>
      </c>
      <c r="S154" s="511">
        <v>1828</v>
      </c>
    </row>
    <row r="155" spans="1:19" ht="14.4" customHeight="1" x14ac:dyDescent="0.3">
      <c r="A155" s="505" t="s">
        <v>2062</v>
      </c>
      <c r="B155" s="506" t="s">
        <v>2063</v>
      </c>
      <c r="C155" s="506" t="s">
        <v>462</v>
      </c>
      <c r="D155" s="506" t="s">
        <v>501</v>
      </c>
      <c r="E155" s="506" t="s">
        <v>2064</v>
      </c>
      <c r="F155" s="506" t="s">
        <v>2073</v>
      </c>
      <c r="G155" s="506" t="s">
        <v>2074</v>
      </c>
      <c r="H155" s="510">
        <v>36</v>
      </c>
      <c r="I155" s="510">
        <v>22464</v>
      </c>
      <c r="J155" s="506">
        <v>0.71884800000000004</v>
      </c>
      <c r="K155" s="506">
        <v>624</v>
      </c>
      <c r="L155" s="510">
        <v>50</v>
      </c>
      <c r="M155" s="510">
        <v>31250</v>
      </c>
      <c r="N155" s="506">
        <v>1</v>
      </c>
      <c r="O155" s="506">
        <v>625</v>
      </c>
      <c r="P155" s="510">
        <v>48</v>
      </c>
      <c r="Q155" s="510">
        <v>30144</v>
      </c>
      <c r="R155" s="527">
        <v>0.96460800000000002</v>
      </c>
      <c r="S155" s="511">
        <v>628</v>
      </c>
    </row>
    <row r="156" spans="1:19" ht="14.4" customHeight="1" x14ac:dyDescent="0.3">
      <c r="A156" s="505" t="s">
        <v>2062</v>
      </c>
      <c r="B156" s="506" t="s">
        <v>2063</v>
      </c>
      <c r="C156" s="506" t="s">
        <v>462</v>
      </c>
      <c r="D156" s="506" t="s">
        <v>501</v>
      </c>
      <c r="E156" s="506" t="s">
        <v>2064</v>
      </c>
      <c r="F156" s="506" t="s">
        <v>2075</v>
      </c>
      <c r="G156" s="506" t="s">
        <v>2076</v>
      </c>
      <c r="H156" s="510">
        <v>20</v>
      </c>
      <c r="I156" s="510">
        <v>9400</v>
      </c>
      <c r="J156" s="506">
        <v>1.2473460721868366</v>
      </c>
      <c r="K156" s="506">
        <v>470</v>
      </c>
      <c r="L156" s="510">
        <v>16</v>
      </c>
      <c r="M156" s="510">
        <v>7536</v>
      </c>
      <c r="N156" s="506">
        <v>1</v>
      </c>
      <c r="O156" s="506">
        <v>471</v>
      </c>
      <c r="P156" s="510">
        <v>11</v>
      </c>
      <c r="Q156" s="510">
        <v>5214</v>
      </c>
      <c r="R156" s="527">
        <v>0.69187898089171973</v>
      </c>
      <c r="S156" s="511">
        <v>474</v>
      </c>
    </row>
    <row r="157" spans="1:19" ht="14.4" customHeight="1" x14ac:dyDescent="0.3">
      <c r="A157" s="505" t="s">
        <v>2062</v>
      </c>
      <c r="B157" s="506" t="s">
        <v>2063</v>
      </c>
      <c r="C157" s="506" t="s">
        <v>462</v>
      </c>
      <c r="D157" s="506" t="s">
        <v>501</v>
      </c>
      <c r="E157" s="506" t="s">
        <v>2064</v>
      </c>
      <c r="F157" s="506" t="s">
        <v>2077</v>
      </c>
      <c r="G157" s="506" t="s">
        <v>2078</v>
      </c>
      <c r="H157" s="510">
        <v>37</v>
      </c>
      <c r="I157" s="510">
        <v>1233.33</v>
      </c>
      <c r="J157" s="506">
        <v>0.48684335180711469</v>
      </c>
      <c r="K157" s="506">
        <v>33.333243243243238</v>
      </c>
      <c r="L157" s="510">
        <v>76</v>
      </c>
      <c r="M157" s="510">
        <v>2533.3200000000002</v>
      </c>
      <c r="N157" s="506">
        <v>1</v>
      </c>
      <c r="O157" s="506">
        <v>33.333157894736843</v>
      </c>
      <c r="P157" s="510">
        <v>120</v>
      </c>
      <c r="Q157" s="510">
        <v>4000.0099999999998</v>
      </c>
      <c r="R157" s="527">
        <v>1.578959626103295</v>
      </c>
      <c r="S157" s="511">
        <v>33.333416666666665</v>
      </c>
    </row>
    <row r="158" spans="1:19" ht="14.4" customHeight="1" x14ac:dyDescent="0.3">
      <c r="A158" s="505" t="s">
        <v>2062</v>
      </c>
      <c r="B158" s="506" t="s">
        <v>2063</v>
      </c>
      <c r="C158" s="506" t="s">
        <v>462</v>
      </c>
      <c r="D158" s="506" t="s">
        <v>501</v>
      </c>
      <c r="E158" s="506" t="s">
        <v>2064</v>
      </c>
      <c r="F158" s="506" t="s">
        <v>2079</v>
      </c>
      <c r="G158" s="506" t="s">
        <v>2080</v>
      </c>
      <c r="H158" s="510">
        <v>1</v>
      </c>
      <c r="I158" s="510">
        <v>37</v>
      </c>
      <c r="J158" s="506"/>
      <c r="K158" s="506">
        <v>37</v>
      </c>
      <c r="L158" s="510"/>
      <c r="M158" s="510"/>
      <c r="N158" s="506"/>
      <c r="O158" s="506"/>
      <c r="P158" s="510">
        <v>2</v>
      </c>
      <c r="Q158" s="510">
        <v>76</v>
      </c>
      <c r="R158" s="527"/>
      <c r="S158" s="511">
        <v>38</v>
      </c>
    </row>
    <row r="159" spans="1:19" ht="14.4" customHeight="1" x14ac:dyDescent="0.3">
      <c r="A159" s="505" t="s">
        <v>2062</v>
      </c>
      <c r="B159" s="506" t="s">
        <v>2063</v>
      </c>
      <c r="C159" s="506" t="s">
        <v>462</v>
      </c>
      <c r="D159" s="506" t="s">
        <v>501</v>
      </c>
      <c r="E159" s="506" t="s">
        <v>2064</v>
      </c>
      <c r="F159" s="506" t="s">
        <v>2083</v>
      </c>
      <c r="G159" s="506" t="s">
        <v>2084</v>
      </c>
      <c r="H159" s="510">
        <v>21</v>
      </c>
      <c r="I159" s="510">
        <v>14721</v>
      </c>
      <c r="J159" s="506">
        <v>0.53769449923296075</v>
      </c>
      <c r="K159" s="506">
        <v>701</v>
      </c>
      <c r="L159" s="510">
        <v>39</v>
      </c>
      <c r="M159" s="510">
        <v>27378</v>
      </c>
      <c r="N159" s="506">
        <v>1</v>
      </c>
      <c r="O159" s="506">
        <v>702</v>
      </c>
      <c r="P159" s="510">
        <v>47</v>
      </c>
      <c r="Q159" s="510">
        <v>33229</v>
      </c>
      <c r="R159" s="527">
        <v>1.213711739352765</v>
      </c>
      <c r="S159" s="511">
        <v>707</v>
      </c>
    </row>
    <row r="160" spans="1:19" ht="14.4" customHeight="1" x14ac:dyDescent="0.3">
      <c r="A160" s="505" t="s">
        <v>2062</v>
      </c>
      <c r="B160" s="506" t="s">
        <v>2063</v>
      </c>
      <c r="C160" s="506" t="s">
        <v>462</v>
      </c>
      <c r="D160" s="506" t="s">
        <v>501</v>
      </c>
      <c r="E160" s="506" t="s">
        <v>2064</v>
      </c>
      <c r="F160" s="506" t="s">
        <v>2085</v>
      </c>
      <c r="G160" s="506" t="s">
        <v>2086</v>
      </c>
      <c r="H160" s="510">
        <v>4</v>
      </c>
      <c r="I160" s="510">
        <v>940</v>
      </c>
      <c r="J160" s="506">
        <v>0.10212950890916993</v>
      </c>
      <c r="K160" s="506">
        <v>235</v>
      </c>
      <c r="L160" s="510">
        <v>39</v>
      </c>
      <c r="M160" s="510">
        <v>9204</v>
      </c>
      <c r="N160" s="506">
        <v>1</v>
      </c>
      <c r="O160" s="506">
        <v>236</v>
      </c>
      <c r="P160" s="510">
        <v>86</v>
      </c>
      <c r="Q160" s="510">
        <v>20382</v>
      </c>
      <c r="R160" s="527">
        <v>2.2144719687092569</v>
      </c>
      <c r="S160" s="511">
        <v>237</v>
      </c>
    </row>
    <row r="161" spans="1:19" ht="14.4" customHeight="1" x14ac:dyDescent="0.3">
      <c r="A161" s="505" t="s">
        <v>2062</v>
      </c>
      <c r="B161" s="506" t="s">
        <v>2063</v>
      </c>
      <c r="C161" s="506" t="s">
        <v>462</v>
      </c>
      <c r="D161" s="506" t="s">
        <v>501</v>
      </c>
      <c r="E161" s="506" t="s">
        <v>2064</v>
      </c>
      <c r="F161" s="506" t="s">
        <v>2087</v>
      </c>
      <c r="G161" s="506" t="s">
        <v>2088</v>
      </c>
      <c r="H161" s="510"/>
      <c r="I161" s="510"/>
      <c r="J161" s="506"/>
      <c r="K161" s="506"/>
      <c r="L161" s="510">
        <v>1</v>
      </c>
      <c r="M161" s="510">
        <v>74</v>
      </c>
      <c r="N161" s="506">
        <v>1</v>
      </c>
      <c r="O161" s="506">
        <v>74</v>
      </c>
      <c r="P161" s="510">
        <v>2</v>
      </c>
      <c r="Q161" s="510">
        <v>150</v>
      </c>
      <c r="R161" s="527">
        <v>2.0270270270270272</v>
      </c>
      <c r="S161" s="511">
        <v>75</v>
      </c>
    </row>
    <row r="162" spans="1:19" ht="14.4" customHeight="1" x14ac:dyDescent="0.3">
      <c r="A162" s="505" t="s">
        <v>2062</v>
      </c>
      <c r="B162" s="506" t="s">
        <v>2063</v>
      </c>
      <c r="C162" s="506" t="s">
        <v>462</v>
      </c>
      <c r="D162" s="506" t="s">
        <v>501</v>
      </c>
      <c r="E162" s="506" t="s">
        <v>2064</v>
      </c>
      <c r="F162" s="506" t="s">
        <v>2089</v>
      </c>
      <c r="G162" s="506" t="s">
        <v>2090</v>
      </c>
      <c r="H162" s="510">
        <v>46</v>
      </c>
      <c r="I162" s="510">
        <v>10258</v>
      </c>
      <c r="J162" s="506">
        <v>0.4946236559139785</v>
      </c>
      <c r="K162" s="506">
        <v>223</v>
      </c>
      <c r="L162" s="510">
        <v>93</v>
      </c>
      <c r="M162" s="510">
        <v>20739</v>
      </c>
      <c r="N162" s="506">
        <v>1</v>
      </c>
      <c r="O162" s="506">
        <v>223</v>
      </c>
      <c r="P162" s="510">
        <v>145</v>
      </c>
      <c r="Q162" s="510">
        <v>32770</v>
      </c>
      <c r="R162" s="527">
        <v>1.5801147596316119</v>
      </c>
      <c r="S162" s="511">
        <v>226</v>
      </c>
    </row>
    <row r="163" spans="1:19" ht="14.4" customHeight="1" x14ac:dyDescent="0.3">
      <c r="A163" s="505" t="s">
        <v>2062</v>
      </c>
      <c r="B163" s="506" t="s">
        <v>2063</v>
      </c>
      <c r="C163" s="506" t="s">
        <v>462</v>
      </c>
      <c r="D163" s="506" t="s">
        <v>501</v>
      </c>
      <c r="E163" s="506" t="s">
        <v>2064</v>
      </c>
      <c r="F163" s="506" t="s">
        <v>2091</v>
      </c>
      <c r="G163" s="506" t="s">
        <v>2092</v>
      </c>
      <c r="H163" s="510">
        <v>114</v>
      </c>
      <c r="I163" s="510">
        <v>8778</v>
      </c>
      <c r="J163" s="506">
        <v>0.74509803921568629</v>
      </c>
      <c r="K163" s="506">
        <v>77</v>
      </c>
      <c r="L163" s="510">
        <v>153</v>
      </c>
      <c r="M163" s="510">
        <v>11781</v>
      </c>
      <c r="N163" s="506">
        <v>1</v>
      </c>
      <c r="O163" s="506">
        <v>77</v>
      </c>
      <c r="P163" s="510">
        <v>152</v>
      </c>
      <c r="Q163" s="510">
        <v>11856</v>
      </c>
      <c r="R163" s="527">
        <v>1.0063661828367712</v>
      </c>
      <c r="S163" s="511">
        <v>78</v>
      </c>
    </row>
    <row r="164" spans="1:19" ht="14.4" customHeight="1" x14ac:dyDescent="0.3">
      <c r="A164" s="505" t="s">
        <v>2062</v>
      </c>
      <c r="B164" s="506" t="s">
        <v>2063</v>
      </c>
      <c r="C164" s="506" t="s">
        <v>462</v>
      </c>
      <c r="D164" s="506" t="s">
        <v>501</v>
      </c>
      <c r="E164" s="506" t="s">
        <v>2064</v>
      </c>
      <c r="F164" s="506" t="s">
        <v>2093</v>
      </c>
      <c r="G164" s="506" t="s">
        <v>2094</v>
      </c>
      <c r="H164" s="510"/>
      <c r="I164" s="510"/>
      <c r="J164" s="506"/>
      <c r="K164" s="506"/>
      <c r="L164" s="510"/>
      <c r="M164" s="510"/>
      <c r="N164" s="506"/>
      <c r="O164" s="506"/>
      <c r="P164" s="510">
        <v>2</v>
      </c>
      <c r="Q164" s="510">
        <v>122</v>
      </c>
      <c r="R164" s="527"/>
      <c r="S164" s="511">
        <v>61</v>
      </c>
    </row>
    <row r="165" spans="1:19" ht="14.4" customHeight="1" x14ac:dyDescent="0.3">
      <c r="A165" s="505" t="s">
        <v>2062</v>
      </c>
      <c r="B165" s="506" t="s">
        <v>2063</v>
      </c>
      <c r="C165" s="506" t="s">
        <v>462</v>
      </c>
      <c r="D165" s="506" t="s">
        <v>502</v>
      </c>
      <c r="E165" s="506" t="s">
        <v>2064</v>
      </c>
      <c r="F165" s="506" t="s">
        <v>2067</v>
      </c>
      <c r="G165" s="506" t="s">
        <v>2068</v>
      </c>
      <c r="H165" s="510"/>
      <c r="I165" s="510"/>
      <c r="J165" s="506"/>
      <c r="K165" s="506"/>
      <c r="L165" s="510">
        <v>125</v>
      </c>
      <c r="M165" s="510">
        <v>4625</v>
      </c>
      <c r="N165" s="506">
        <v>1</v>
      </c>
      <c r="O165" s="506">
        <v>37</v>
      </c>
      <c r="P165" s="510">
        <v>308</v>
      </c>
      <c r="Q165" s="510">
        <v>11704</v>
      </c>
      <c r="R165" s="527">
        <v>2.5305945945945947</v>
      </c>
      <c r="S165" s="511">
        <v>38</v>
      </c>
    </row>
    <row r="166" spans="1:19" ht="14.4" customHeight="1" x14ac:dyDescent="0.3">
      <c r="A166" s="505" t="s">
        <v>2062</v>
      </c>
      <c r="B166" s="506" t="s">
        <v>2063</v>
      </c>
      <c r="C166" s="506" t="s">
        <v>462</v>
      </c>
      <c r="D166" s="506" t="s">
        <v>502</v>
      </c>
      <c r="E166" s="506" t="s">
        <v>2064</v>
      </c>
      <c r="F166" s="506" t="s">
        <v>2069</v>
      </c>
      <c r="G166" s="506" t="s">
        <v>2070</v>
      </c>
      <c r="H166" s="510"/>
      <c r="I166" s="510"/>
      <c r="J166" s="506"/>
      <c r="K166" s="506"/>
      <c r="L166" s="510">
        <v>62</v>
      </c>
      <c r="M166" s="510">
        <v>8618</v>
      </c>
      <c r="N166" s="506">
        <v>1</v>
      </c>
      <c r="O166" s="506">
        <v>139</v>
      </c>
      <c r="P166" s="510">
        <v>78</v>
      </c>
      <c r="Q166" s="510">
        <v>10998</v>
      </c>
      <c r="R166" s="527">
        <v>1.276166163843119</v>
      </c>
      <c r="S166" s="511">
        <v>141</v>
      </c>
    </row>
    <row r="167" spans="1:19" ht="14.4" customHeight="1" x14ac:dyDescent="0.3">
      <c r="A167" s="505" t="s">
        <v>2062</v>
      </c>
      <c r="B167" s="506" t="s">
        <v>2063</v>
      </c>
      <c r="C167" s="506" t="s">
        <v>462</v>
      </c>
      <c r="D167" s="506" t="s">
        <v>502</v>
      </c>
      <c r="E167" s="506" t="s">
        <v>2064</v>
      </c>
      <c r="F167" s="506" t="s">
        <v>2071</v>
      </c>
      <c r="G167" s="506" t="s">
        <v>2072</v>
      </c>
      <c r="H167" s="510"/>
      <c r="I167" s="510"/>
      <c r="J167" s="506"/>
      <c r="K167" s="506"/>
      <c r="L167" s="510">
        <v>53</v>
      </c>
      <c r="M167" s="510">
        <v>96407</v>
      </c>
      <c r="N167" s="506">
        <v>1</v>
      </c>
      <c r="O167" s="506">
        <v>1819</v>
      </c>
      <c r="P167" s="510">
        <v>72</v>
      </c>
      <c r="Q167" s="510">
        <v>131616</v>
      </c>
      <c r="R167" s="527">
        <v>1.3652120696629912</v>
      </c>
      <c r="S167" s="511">
        <v>1828</v>
      </c>
    </row>
    <row r="168" spans="1:19" ht="14.4" customHeight="1" x14ac:dyDescent="0.3">
      <c r="A168" s="505" t="s">
        <v>2062</v>
      </c>
      <c r="B168" s="506" t="s">
        <v>2063</v>
      </c>
      <c r="C168" s="506" t="s">
        <v>462</v>
      </c>
      <c r="D168" s="506" t="s">
        <v>502</v>
      </c>
      <c r="E168" s="506" t="s">
        <v>2064</v>
      </c>
      <c r="F168" s="506" t="s">
        <v>2073</v>
      </c>
      <c r="G168" s="506" t="s">
        <v>2074</v>
      </c>
      <c r="H168" s="510"/>
      <c r="I168" s="510"/>
      <c r="J168" s="506"/>
      <c r="K168" s="506"/>
      <c r="L168" s="510">
        <v>62</v>
      </c>
      <c r="M168" s="510">
        <v>38750</v>
      </c>
      <c r="N168" s="506">
        <v>1</v>
      </c>
      <c r="O168" s="506">
        <v>625</v>
      </c>
      <c r="P168" s="510">
        <v>74</v>
      </c>
      <c r="Q168" s="510">
        <v>46472</v>
      </c>
      <c r="R168" s="527">
        <v>1.1992774193548388</v>
      </c>
      <c r="S168" s="511">
        <v>628</v>
      </c>
    </row>
    <row r="169" spans="1:19" ht="14.4" customHeight="1" x14ac:dyDescent="0.3">
      <c r="A169" s="505" t="s">
        <v>2062</v>
      </c>
      <c r="B169" s="506" t="s">
        <v>2063</v>
      </c>
      <c r="C169" s="506" t="s">
        <v>462</v>
      </c>
      <c r="D169" s="506" t="s">
        <v>502</v>
      </c>
      <c r="E169" s="506" t="s">
        <v>2064</v>
      </c>
      <c r="F169" s="506" t="s">
        <v>2075</v>
      </c>
      <c r="G169" s="506" t="s">
        <v>2076</v>
      </c>
      <c r="H169" s="510"/>
      <c r="I169" s="510"/>
      <c r="J169" s="506"/>
      <c r="K169" s="506"/>
      <c r="L169" s="510">
        <v>32</v>
      </c>
      <c r="M169" s="510">
        <v>15072</v>
      </c>
      <c r="N169" s="506">
        <v>1</v>
      </c>
      <c r="O169" s="506">
        <v>471</v>
      </c>
      <c r="P169" s="510">
        <v>54</v>
      </c>
      <c r="Q169" s="510">
        <v>25596</v>
      </c>
      <c r="R169" s="527">
        <v>1.6982484076433122</v>
      </c>
      <c r="S169" s="511">
        <v>474</v>
      </c>
    </row>
    <row r="170" spans="1:19" ht="14.4" customHeight="1" x14ac:dyDescent="0.3">
      <c r="A170" s="505" t="s">
        <v>2062</v>
      </c>
      <c r="B170" s="506" t="s">
        <v>2063</v>
      </c>
      <c r="C170" s="506" t="s">
        <v>462</v>
      </c>
      <c r="D170" s="506" t="s">
        <v>502</v>
      </c>
      <c r="E170" s="506" t="s">
        <v>2064</v>
      </c>
      <c r="F170" s="506" t="s">
        <v>2077</v>
      </c>
      <c r="G170" s="506" t="s">
        <v>2078</v>
      </c>
      <c r="H170" s="510"/>
      <c r="I170" s="510"/>
      <c r="J170" s="506"/>
      <c r="K170" s="506"/>
      <c r="L170" s="510">
        <v>310</v>
      </c>
      <c r="M170" s="510">
        <v>10333.299999999999</v>
      </c>
      <c r="N170" s="506">
        <v>1</v>
      </c>
      <c r="O170" s="506">
        <v>33.333225806451608</v>
      </c>
      <c r="P170" s="510">
        <v>435</v>
      </c>
      <c r="Q170" s="510">
        <v>14500.01</v>
      </c>
      <c r="R170" s="527">
        <v>1.4032313007461314</v>
      </c>
      <c r="S170" s="511">
        <v>33.333356321839084</v>
      </c>
    </row>
    <row r="171" spans="1:19" ht="14.4" customHeight="1" x14ac:dyDescent="0.3">
      <c r="A171" s="505" t="s">
        <v>2062</v>
      </c>
      <c r="B171" s="506" t="s">
        <v>2063</v>
      </c>
      <c r="C171" s="506" t="s">
        <v>462</v>
      </c>
      <c r="D171" s="506" t="s">
        <v>502</v>
      </c>
      <c r="E171" s="506" t="s">
        <v>2064</v>
      </c>
      <c r="F171" s="506" t="s">
        <v>2079</v>
      </c>
      <c r="G171" s="506" t="s">
        <v>2080</v>
      </c>
      <c r="H171" s="510"/>
      <c r="I171" s="510"/>
      <c r="J171" s="506"/>
      <c r="K171" s="506"/>
      <c r="L171" s="510">
        <v>94</v>
      </c>
      <c r="M171" s="510">
        <v>3478</v>
      </c>
      <c r="N171" s="506">
        <v>1</v>
      </c>
      <c r="O171" s="506">
        <v>37</v>
      </c>
      <c r="P171" s="510">
        <v>193</v>
      </c>
      <c r="Q171" s="510">
        <v>7334</v>
      </c>
      <c r="R171" s="527">
        <v>2.1086831512363426</v>
      </c>
      <c r="S171" s="511">
        <v>38</v>
      </c>
    </row>
    <row r="172" spans="1:19" ht="14.4" customHeight="1" x14ac:dyDescent="0.3">
      <c r="A172" s="505" t="s">
        <v>2062</v>
      </c>
      <c r="B172" s="506" t="s">
        <v>2063</v>
      </c>
      <c r="C172" s="506" t="s">
        <v>462</v>
      </c>
      <c r="D172" s="506" t="s">
        <v>502</v>
      </c>
      <c r="E172" s="506" t="s">
        <v>2064</v>
      </c>
      <c r="F172" s="506" t="s">
        <v>2081</v>
      </c>
      <c r="G172" s="506" t="s">
        <v>2082</v>
      </c>
      <c r="H172" s="510"/>
      <c r="I172" s="510"/>
      <c r="J172" s="506"/>
      <c r="K172" s="506"/>
      <c r="L172" s="510">
        <v>29</v>
      </c>
      <c r="M172" s="510">
        <v>3857</v>
      </c>
      <c r="N172" s="506">
        <v>1</v>
      </c>
      <c r="O172" s="506">
        <v>133</v>
      </c>
      <c r="P172" s="510">
        <v>68</v>
      </c>
      <c r="Q172" s="510">
        <v>9112</v>
      </c>
      <c r="R172" s="527">
        <v>2.362457868809956</v>
      </c>
      <c r="S172" s="511">
        <v>134</v>
      </c>
    </row>
    <row r="173" spans="1:19" ht="14.4" customHeight="1" x14ac:dyDescent="0.3">
      <c r="A173" s="505" t="s">
        <v>2062</v>
      </c>
      <c r="B173" s="506" t="s">
        <v>2063</v>
      </c>
      <c r="C173" s="506" t="s">
        <v>462</v>
      </c>
      <c r="D173" s="506" t="s">
        <v>502</v>
      </c>
      <c r="E173" s="506" t="s">
        <v>2064</v>
      </c>
      <c r="F173" s="506" t="s">
        <v>2083</v>
      </c>
      <c r="G173" s="506" t="s">
        <v>2084</v>
      </c>
      <c r="H173" s="510"/>
      <c r="I173" s="510"/>
      <c r="J173" s="506"/>
      <c r="K173" s="506"/>
      <c r="L173" s="510">
        <v>72</v>
      </c>
      <c r="M173" s="510">
        <v>50544</v>
      </c>
      <c r="N173" s="506">
        <v>1</v>
      </c>
      <c r="O173" s="506">
        <v>702</v>
      </c>
      <c r="P173" s="510">
        <v>92</v>
      </c>
      <c r="Q173" s="510">
        <v>65044</v>
      </c>
      <c r="R173" s="527">
        <v>1.2868787591009814</v>
      </c>
      <c r="S173" s="511">
        <v>707</v>
      </c>
    </row>
    <row r="174" spans="1:19" ht="14.4" customHeight="1" x14ac:dyDescent="0.3">
      <c r="A174" s="505" t="s">
        <v>2062</v>
      </c>
      <c r="B174" s="506" t="s">
        <v>2063</v>
      </c>
      <c r="C174" s="506" t="s">
        <v>462</v>
      </c>
      <c r="D174" s="506" t="s">
        <v>502</v>
      </c>
      <c r="E174" s="506" t="s">
        <v>2064</v>
      </c>
      <c r="F174" s="506" t="s">
        <v>2085</v>
      </c>
      <c r="G174" s="506" t="s">
        <v>2086</v>
      </c>
      <c r="H174" s="510"/>
      <c r="I174" s="510"/>
      <c r="J174" s="506"/>
      <c r="K174" s="506"/>
      <c r="L174" s="510">
        <v>210</v>
      </c>
      <c r="M174" s="510">
        <v>49560</v>
      </c>
      <c r="N174" s="506">
        <v>1</v>
      </c>
      <c r="O174" s="506">
        <v>236</v>
      </c>
      <c r="P174" s="510">
        <v>294</v>
      </c>
      <c r="Q174" s="510">
        <v>69678</v>
      </c>
      <c r="R174" s="527">
        <v>1.4059322033898305</v>
      </c>
      <c r="S174" s="511">
        <v>237</v>
      </c>
    </row>
    <row r="175" spans="1:19" ht="14.4" customHeight="1" x14ac:dyDescent="0.3">
      <c r="A175" s="505" t="s">
        <v>2062</v>
      </c>
      <c r="B175" s="506" t="s">
        <v>2063</v>
      </c>
      <c r="C175" s="506" t="s">
        <v>462</v>
      </c>
      <c r="D175" s="506" t="s">
        <v>502</v>
      </c>
      <c r="E175" s="506" t="s">
        <v>2064</v>
      </c>
      <c r="F175" s="506" t="s">
        <v>2087</v>
      </c>
      <c r="G175" s="506" t="s">
        <v>2088</v>
      </c>
      <c r="H175" s="510"/>
      <c r="I175" s="510"/>
      <c r="J175" s="506"/>
      <c r="K175" s="506"/>
      <c r="L175" s="510">
        <v>10</v>
      </c>
      <c r="M175" s="510">
        <v>740</v>
      </c>
      <c r="N175" s="506">
        <v>1</v>
      </c>
      <c r="O175" s="506">
        <v>74</v>
      </c>
      <c r="P175" s="510">
        <v>12</v>
      </c>
      <c r="Q175" s="510">
        <v>900</v>
      </c>
      <c r="R175" s="527">
        <v>1.2162162162162162</v>
      </c>
      <c r="S175" s="511">
        <v>75</v>
      </c>
    </row>
    <row r="176" spans="1:19" ht="14.4" customHeight="1" x14ac:dyDescent="0.3">
      <c r="A176" s="505" t="s">
        <v>2062</v>
      </c>
      <c r="B176" s="506" t="s">
        <v>2063</v>
      </c>
      <c r="C176" s="506" t="s">
        <v>462</v>
      </c>
      <c r="D176" s="506" t="s">
        <v>502</v>
      </c>
      <c r="E176" s="506" t="s">
        <v>2064</v>
      </c>
      <c r="F176" s="506" t="s">
        <v>2089</v>
      </c>
      <c r="G176" s="506" t="s">
        <v>2090</v>
      </c>
      <c r="H176" s="510"/>
      <c r="I176" s="510"/>
      <c r="J176" s="506"/>
      <c r="K176" s="506"/>
      <c r="L176" s="510">
        <v>315</v>
      </c>
      <c r="M176" s="510">
        <v>70245</v>
      </c>
      <c r="N176" s="506">
        <v>1</v>
      </c>
      <c r="O176" s="506">
        <v>223</v>
      </c>
      <c r="P176" s="510">
        <v>475</v>
      </c>
      <c r="Q176" s="510">
        <v>107350</v>
      </c>
      <c r="R176" s="527">
        <v>1.5282226492988824</v>
      </c>
      <c r="S176" s="511">
        <v>226</v>
      </c>
    </row>
    <row r="177" spans="1:19" ht="14.4" customHeight="1" x14ac:dyDescent="0.3">
      <c r="A177" s="505" t="s">
        <v>2062</v>
      </c>
      <c r="B177" s="506" t="s">
        <v>2063</v>
      </c>
      <c r="C177" s="506" t="s">
        <v>462</v>
      </c>
      <c r="D177" s="506" t="s">
        <v>502</v>
      </c>
      <c r="E177" s="506" t="s">
        <v>2064</v>
      </c>
      <c r="F177" s="506" t="s">
        <v>2091</v>
      </c>
      <c r="G177" s="506" t="s">
        <v>2092</v>
      </c>
      <c r="H177" s="510"/>
      <c r="I177" s="510"/>
      <c r="J177" s="506"/>
      <c r="K177" s="506"/>
      <c r="L177" s="510">
        <v>288</v>
      </c>
      <c r="M177" s="510">
        <v>22176</v>
      </c>
      <c r="N177" s="506">
        <v>1</v>
      </c>
      <c r="O177" s="506">
        <v>77</v>
      </c>
      <c r="P177" s="510">
        <v>417</v>
      </c>
      <c r="Q177" s="510">
        <v>32526</v>
      </c>
      <c r="R177" s="527">
        <v>1.4667207792207793</v>
      </c>
      <c r="S177" s="511">
        <v>78</v>
      </c>
    </row>
    <row r="178" spans="1:19" ht="14.4" customHeight="1" x14ac:dyDescent="0.3">
      <c r="A178" s="505" t="s">
        <v>2062</v>
      </c>
      <c r="B178" s="506" t="s">
        <v>2063</v>
      </c>
      <c r="C178" s="506" t="s">
        <v>462</v>
      </c>
      <c r="D178" s="506" t="s">
        <v>502</v>
      </c>
      <c r="E178" s="506" t="s">
        <v>2064</v>
      </c>
      <c r="F178" s="506" t="s">
        <v>2093</v>
      </c>
      <c r="G178" s="506" t="s">
        <v>2094</v>
      </c>
      <c r="H178" s="510"/>
      <c r="I178" s="510"/>
      <c r="J178" s="506"/>
      <c r="K178" s="506"/>
      <c r="L178" s="510">
        <v>55</v>
      </c>
      <c r="M178" s="510">
        <v>3245</v>
      </c>
      <c r="N178" s="506">
        <v>1</v>
      </c>
      <c r="O178" s="506">
        <v>59</v>
      </c>
      <c r="P178" s="510">
        <v>131</v>
      </c>
      <c r="Q178" s="510">
        <v>7991</v>
      </c>
      <c r="R178" s="527">
        <v>2.4625577812018489</v>
      </c>
      <c r="S178" s="511">
        <v>61</v>
      </c>
    </row>
    <row r="179" spans="1:19" ht="14.4" customHeight="1" x14ac:dyDescent="0.3">
      <c r="A179" s="505" t="s">
        <v>2062</v>
      </c>
      <c r="B179" s="506" t="s">
        <v>2063</v>
      </c>
      <c r="C179" s="506" t="s">
        <v>462</v>
      </c>
      <c r="D179" s="506" t="s">
        <v>2059</v>
      </c>
      <c r="E179" s="506" t="s">
        <v>2064</v>
      </c>
      <c r="F179" s="506" t="s">
        <v>2065</v>
      </c>
      <c r="G179" s="506" t="s">
        <v>2066</v>
      </c>
      <c r="H179" s="510">
        <v>0</v>
      </c>
      <c r="I179" s="510">
        <v>0</v>
      </c>
      <c r="J179" s="506"/>
      <c r="K179" s="506"/>
      <c r="L179" s="510"/>
      <c r="M179" s="510"/>
      <c r="N179" s="506"/>
      <c r="O179" s="506"/>
      <c r="P179" s="510"/>
      <c r="Q179" s="510"/>
      <c r="R179" s="527"/>
      <c r="S179" s="511"/>
    </row>
    <row r="180" spans="1:19" ht="14.4" customHeight="1" x14ac:dyDescent="0.3">
      <c r="A180" s="505" t="s">
        <v>2062</v>
      </c>
      <c r="B180" s="506" t="s">
        <v>2063</v>
      </c>
      <c r="C180" s="506" t="s">
        <v>462</v>
      </c>
      <c r="D180" s="506" t="s">
        <v>2059</v>
      </c>
      <c r="E180" s="506" t="s">
        <v>2064</v>
      </c>
      <c r="F180" s="506" t="s">
        <v>2067</v>
      </c>
      <c r="G180" s="506" t="s">
        <v>2068</v>
      </c>
      <c r="H180" s="510">
        <v>2</v>
      </c>
      <c r="I180" s="510">
        <v>74</v>
      </c>
      <c r="J180" s="506"/>
      <c r="K180" s="506">
        <v>37</v>
      </c>
      <c r="L180" s="510"/>
      <c r="M180" s="510"/>
      <c r="N180" s="506"/>
      <c r="O180" s="506"/>
      <c r="P180" s="510"/>
      <c r="Q180" s="510"/>
      <c r="R180" s="527"/>
      <c r="S180" s="511"/>
    </row>
    <row r="181" spans="1:19" ht="14.4" customHeight="1" x14ac:dyDescent="0.3">
      <c r="A181" s="505" t="s">
        <v>2062</v>
      </c>
      <c r="B181" s="506" t="s">
        <v>2063</v>
      </c>
      <c r="C181" s="506" t="s">
        <v>462</v>
      </c>
      <c r="D181" s="506" t="s">
        <v>2059</v>
      </c>
      <c r="E181" s="506" t="s">
        <v>2064</v>
      </c>
      <c r="F181" s="506" t="s">
        <v>2069</v>
      </c>
      <c r="G181" s="506" t="s">
        <v>2070</v>
      </c>
      <c r="H181" s="510">
        <v>6</v>
      </c>
      <c r="I181" s="510">
        <v>834</v>
      </c>
      <c r="J181" s="506"/>
      <c r="K181" s="506">
        <v>139</v>
      </c>
      <c r="L181" s="510"/>
      <c r="M181" s="510"/>
      <c r="N181" s="506"/>
      <c r="O181" s="506"/>
      <c r="P181" s="510"/>
      <c r="Q181" s="510"/>
      <c r="R181" s="527"/>
      <c r="S181" s="511"/>
    </row>
    <row r="182" spans="1:19" ht="14.4" customHeight="1" x14ac:dyDescent="0.3">
      <c r="A182" s="505" t="s">
        <v>2062</v>
      </c>
      <c r="B182" s="506" t="s">
        <v>2063</v>
      </c>
      <c r="C182" s="506" t="s">
        <v>462</v>
      </c>
      <c r="D182" s="506" t="s">
        <v>2059</v>
      </c>
      <c r="E182" s="506" t="s">
        <v>2064</v>
      </c>
      <c r="F182" s="506" t="s">
        <v>2071</v>
      </c>
      <c r="G182" s="506" t="s">
        <v>2072</v>
      </c>
      <c r="H182" s="510">
        <v>4</v>
      </c>
      <c r="I182" s="510">
        <v>7264</v>
      </c>
      <c r="J182" s="506"/>
      <c r="K182" s="506">
        <v>1816</v>
      </c>
      <c r="L182" s="510"/>
      <c r="M182" s="510"/>
      <c r="N182" s="506"/>
      <c r="O182" s="506"/>
      <c r="P182" s="510"/>
      <c r="Q182" s="510"/>
      <c r="R182" s="527"/>
      <c r="S182" s="511"/>
    </row>
    <row r="183" spans="1:19" ht="14.4" customHeight="1" x14ac:dyDescent="0.3">
      <c r="A183" s="505" t="s">
        <v>2062</v>
      </c>
      <c r="B183" s="506" t="s">
        <v>2063</v>
      </c>
      <c r="C183" s="506" t="s">
        <v>462</v>
      </c>
      <c r="D183" s="506" t="s">
        <v>2059</v>
      </c>
      <c r="E183" s="506" t="s">
        <v>2064</v>
      </c>
      <c r="F183" s="506" t="s">
        <v>2073</v>
      </c>
      <c r="G183" s="506" t="s">
        <v>2074</v>
      </c>
      <c r="H183" s="510">
        <v>8</v>
      </c>
      <c r="I183" s="510">
        <v>4992</v>
      </c>
      <c r="J183" s="506"/>
      <c r="K183" s="506">
        <v>624</v>
      </c>
      <c r="L183" s="510"/>
      <c r="M183" s="510"/>
      <c r="N183" s="506"/>
      <c r="O183" s="506"/>
      <c r="P183" s="510"/>
      <c r="Q183" s="510"/>
      <c r="R183" s="527"/>
      <c r="S183" s="511"/>
    </row>
    <row r="184" spans="1:19" ht="14.4" customHeight="1" x14ac:dyDescent="0.3">
      <c r="A184" s="505" t="s">
        <v>2062</v>
      </c>
      <c r="B184" s="506" t="s">
        <v>2063</v>
      </c>
      <c r="C184" s="506" t="s">
        <v>462</v>
      </c>
      <c r="D184" s="506" t="s">
        <v>2059</v>
      </c>
      <c r="E184" s="506" t="s">
        <v>2064</v>
      </c>
      <c r="F184" s="506" t="s">
        <v>2075</v>
      </c>
      <c r="G184" s="506" t="s">
        <v>2076</v>
      </c>
      <c r="H184" s="510">
        <v>2</v>
      </c>
      <c r="I184" s="510">
        <v>940</v>
      </c>
      <c r="J184" s="506"/>
      <c r="K184" s="506">
        <v>470</v>
      </c>
      <c r="L184" s="510"/>
      <c r="M184" s="510"/>
      <c r="N184" s="506"/>
      <c r="O184" s="506"/>
      <c r="P184" s="510"/>
      <c r="Q184" s="510"/>
      <c r="R184" s="527"/>
      <c r="S184" s="511"/>
    </row>
    <row r="185" spans="1:19" ht="14.4" customHeight="1" x14ac:dyDescent="0.3">
      <c r="A185" s="505" t="s">
        <v>2062</v>
      </c>
      <c r="B185" s="506" t="s">
        <v>2063</v>
      </c>
      <c r="C185" s="506" t="s">
        <v>462</v>
      </c>
      <c r="D185" s="506" t="s">
        <v>2059</v>
      </c>
      <c r="E185" s="506" t="s">
        <v>2064</v>
      </c>
      <c r="F185" s="506" t="s">
        <v>2077</v>
      </c>
      <c r="G185" s="506" t="s">
        <v>2078</v>
      </c>
      <c r="H185" s="510">
        <v>9</v>
      </c>
      <c r="I185" s="510">
        <v>299.98999999999995</v>
      </c>
      <c r="J185" s="506"/>
      <c r="K185" s="506">
        <v>33.332222222222214</v>
      </c>
      <c r="L185" s="510"/>
      <c r="M185" s="510"/>
      <c r="N185" s="506"/>
      <c r="O185" s="506"/>
      <c r="P185" s="510"/>
      <c r="Q185" s="510"/>
      <c r="R185" s="527"/>
      <c r="S185" s="511"/>
    </row>
    <row r="186" spans="1:19" ht="14.4" customHeight="1" x14ac:dyDescent="0.3">
      <c r="A186" s="505" t="s">
        <v>2062</v>
      </c>
      <c r="B186" s="506" t="s">
        <v>2063</v>
      </c>
      <c r="C186" s="506" t="s">
        <v>462</v>
      </c>
      <c r="D186" s="506" t="s">
        <v>2059</v>
      </c>
      <c r="E186" s="506" t="s">
        <v>2064</v>
      </c>
      <c r="F186" s="506" t="s">
        <v>2079</v>
      </c>
      <c r="G186" s="506" t="s">
        <v>2080</v>
      </c>
      <c r="H186" s="510">
        <v>16</v>
      </c>
      <c r="I186" s="510">
        <v>592</v>
      </c>
      <c r="J186" s="506"/>
      <c r="K186" s="506">
        <v>37</v>
      </c>
      <c r="L186" s="510"/>
      <c r="M186" s="510"/>
      <c r="N186" s="506"/>
      <c r="O186" s="506"/>
      <c r="P186" s="510"/>
      <c r="Q186" s="510"/>
      <c r="R186" s="527"/>
      <c r="S186" s="511"/>
    </row>
    <row r="187" spans="1:19" ht="14.4" customHeight="1" x14ac:dyDescent="0.3">
      <c r="A187" s="505" t="s">
        <v>2062</v>
      </c>
      <c r="B187" s="506" t="s">
        <v>2063</v>
      </c>
      <c r="C187" s="506" t="s">
        <v>462</v>
      </c>
      <c r="D187" s="506" t="s">
        <v>2059</v>
      </c>
      <c r="E187" s="506" t="s">
        <v>2064</v>
      </c>
      <c r="F187" s="506" t="s">
        <v>2083</v>
      </c>
      <c r="G187" s="506" t="s">
        <v>2084</v>
      </c>
      <c r="H187" s="510">
        <v>4</v>
      </c>
      <c r="I187" s="510">
        <v>2804</v>
      </c>
      <c r="J187" s="506"/>
      <c r="K187" s="506">
        <v>701</v>
      </c>
      <c r="L187" s="510"/>
      <c r="M187" s="510"/>
      <c r="N187" s="506"/>
      <c r="O187" s="506"/>
      <c r="P187" s="510"/>
      <c r="Q187" s="510"/>
      <c r="R187" s="527"/>
      <c r="S187" s="511"/>
    </row>
    <row r="188" spans="1:19" ht="14.4" customHeight="1" x14ac:dyDescent="0.3">
      <c r="A188" s="505" t="s">
        <v>2062</v>
      </c>
      <c r="B188" s="506" t="s">
        <v>2063</v>
      </c>
      <c r="C188" s="506" t="s">
        <v>462</v>
      </c>
      <c r="D188" s="506" t="s">
        <v>2059</v>
      </c>
      <c r="E188" s="506" t="s">
        <v>2064</v>
      </c>
      <c r="F188" s="506" t="s">
        <v>2085</v>
      </c>
      <c r="G188" s="506" t="s">
        <v>2086</v>
      </c>
      <c r="H188" s="510">
        <v>3</v>
      </c>
      <c r="I188" s="510">
        <v>705</v>
      </c>
      <c r="J188" s="506"/>
      <c r="K188" s="506">
        <v>235</v>
      </c>
      <c r="L188" s="510"/>
      <c r="M188" s="510"/>
      <c r="N188" s="506"/>
      <c r="O188" s="506"/>
      <c r="P188" s="510"/>
      <c r="Q188" s="510"/>
      <c r="R188" s="527"/>
      <c r="S188" s="511"/>
    </row>
    <row r="189" spans="1:19" ht="14.4" customHeight="1" x14ac:dyDescent="0.3">
      <c r="A189" s="505" t="s">
        <v>2062</v>
      </c>
      <c r="B189" s="506" t="s">
        <v>2063</v>
      </c>
      <c r="C189" s="506" t="s">
        <v>462</v>
      </c>
      <c r="D189" s="506" t="s">
        <v>2059</v>
      </c>
      <c r="E189" s="506" t="s">
        <v>2064</v>
      </c>
      <c r="F189" s="506" t="s">
        <v>2089</v>
      </c>
      <c r="G189" s="506" t="s">
        <v>2090</v>
      </c>
      <c r="H189" s="510">
        <v>9</v>
      </c>
      <c r="I189" s="510">
        <v>2007</v>
      </c>
      <c r="J189" s="506"/>
      <c r="K189" s="506">
        <v>223</v>
      </c>
      <c r="L189" s="510"/>
      <c r="M189" s="510"/>
      <c r="N189" s="506"/>
      <c r="O189" s="506"/>
      <c r="P189" s="510"/>
      <c r="Q189" s="510"/>
      <c r="R189" s="527"/>
      <c r="S189" s="511"/>
    </row>
    <row r="190" spans="1:19" ht="14.4" customHeight="1" x14ac:dyDescent="0.3">
      <c r="A190" s="505" t="s">
        <v>2062</v>
      </c>
      <c r="B190" s="506" t="s">
        <v>2063</v>
      </c>
      <c r="C190" s="506" t="s">
        <v>462</v>
      </c>
      <c r="D190" s="506" t="s">
        <v>2059</v>
      </c>
      <c r="E190" s="506" t="s">
        <v>2064</v>
      </c>
      <c r="F190" s="506" t="s">
        <v>2091</v>
      </c>
      <c r="G190" s="506" t="s">
        <v>2092</v>
      </c>
      <c r="H190" s="510">
        <v>18</v>
      </c>
      <c r="I190" s="510">
        <v>1386</v>
      </c>
      <c r="J190" s="506"/>
      <c r="K190" s="506">
        <v>77</v>
      </c>
      <c r="L190" s="510"/>
      <c r="M190" s="510"/>
      <c r="N190" s="506"/>
      <c r="O190" s="506"/>
      <c r="P190" s="510"/>
      <c r="Q190" s="510"/>
      <c r="R190" s="527"/>
      <c r="S190" s="511"/>
    </row>
    <row r="191" spans="1:19" ht="14.4" customHeight="1" x14ac:dyDescent="0.3">
      <c r="A191" s="505" t="s">
        <v>2062</v>
      </c>
      <c r="B191" s="506" t="s">
        <v>2063</v>
      </c>
      <c r="C191" s="506" t="s">
        <v>462</v>
      </c>
      <c r="D191" s="506" t="s">
        <v>2059</v>
      </c>
      <c r="E191" s="506" t="s">
        <v>2064</v>
      </c>
      <c r="F191" s="506" t="s">
        <v>2093</v>
      </c>
      <c r="G191" s="506" t="s">
        <v>2094</v>
      </c>
      <c r="H191" s="510">
        <v>12</v>
      </c>
      <c r="I191" s="510">
        <v>708</v>
      </c>
      <c r="J191" s="506"/>
      <c r="K191" s="506">
        <v>59</v>
      </c>
      <c r="L191" s="510"/>
      <c r="M191" s="510"/>
      <c r="N191" s="506"/>
      <c r="O191" s="506"/>
      <c r="P191" s="510"/>
      <c r="Q191" s="510"/>
      <c r="R191" s="527"/>
      <c r="S191" s="511"/>
    </row>
    <row r="192" spans="1:19" ht="14.4" customHeight="1" x14ac:dyDescent="0.3">
      <c r="A192" s="505" t="s">
        <v>2062</v>
      </c>
      <c r="B192" s="506" t="s">
        <v>2063</v>
      </c>
      <c r="C192" s="506" t="s">
        <v>462</v>
      </c>
      <c r="D192" s="506" t="s">
        <v>2048</v>
      </c>
      <c r="E192" s="506" t="s">
        <v>2064</v>
      </c>
      <c r="F192" s="506" t="s">
        <v>2067</v>
      </c>
      <c r="G192" s="506" t="s">
        <v>2068</v>
      </c>
      <c r="H192" s="510"/>
      <c r="I192" s="510"/>
      <c r="J192" s="506"/>
      <c r="K192" s="506"/>
      <c r="L192" s="510"/>
      <c r="M192" s="510"/>
      <c r="N192" s="506"/>
      <c r="O192" s="506"/>
      <c r="P192" s="510">
        <v>1</v>
      </c>
      <c r="Q192" s="510">
        <v>38</v>
      </c>
      <c r="R192" s="527"/>
      <c r="S192" s="511">
        <v>38</v>
      </c>
    </row>
    <row r="193" spans="1:19" ht="14.4" customHeight="1" x14ac:dyDescent="0.3">
      <c r="A193" s="505" t="s">
        <v>2062</v>
      </c>
      <c r="B193" s="506" t="s">
        <v>2063</v>
      </c>
      <c r="C193" s="506" t="s">
        <v>462</v>
      </c>
      <c r="D193" s="506" t="s">
        <v>2046</v>
      </c>
      <c r="E193" s="506" t="s">
        <v>2064</v>
      </c>
      <c r="F193" s="506" t="s">
        <v>2067</v>
      </c>
      <c r="G193" s="506" t="s">
        <v>2068</v>
      </c>
      <c r="H193" s="510"/>
      <c r="I193" s="510"/>
      <c r="J193" s="506"/>
      <c r="K193" s="506"/>
      <c r="L193" s="510">
        <v>4</v>
      </c>
      <c r="M193" s="510">
        <v>148</v>
      </c>
      <c r="N193" s="506">
        <v>1</v>
      </c>
      <c r="O193" s="506">
        <v>37</v>
      </c>
      <c r="P193" s="510"/>
      <c r="Q193" s="510"/>
      <c r="R193" s="527"/>
      <c r="S193" s="511"/>
    </row>
    <row r="194" spans="1:19" ht="14.4" customHeight="1" x14ac:dyDescent="0.3">
      <c r="A194" s="505" t="s">
        <v>2062</v>
      </c>
      <c r="B194" s="506" t="s">
        <v>2063</v>
      </c>
      <c r="C194" s="506" t="s">
        <v>462</v>
      </c>
      <c r="D194" s="506" t="s">
        <v>2046</v>
      </c>
      <c r="E194" s="506" t="s">
        <v>2064</v>
      </c>
      <c r="F194" s="506" t="s">
        <v>2069</v>
      </c>
      <c r="G194" s="506" t="s">
        <v>2070</v>
      </c>
      <c r="H194" s="510"/>
      <c r="I194" s="510"/>
      <c r="J194" s="506"/>
      <c r="K194" s="506"/>
      <c r="L194" s="510">
        <v>1</v>
      </c>
      <c r="M194" s="510">
        <v>139</v>
      </c>
      <c r="N194" s="506">
        <v>1</v>
      </c>
      <c r="O194" s="506">
        <v>139</v>
      </c>
      <c r="P194" s="510"/>
      <c r="Q194" s="510"/>
      <c r="R194" s="527"/>
      <c r="S194" s="511"/>
    </row>
    <row r="195" spans="1:19" ht="14.4" customHeight="1" x14ac:dyDescent="0.3">
      <c r="A195" s="505" t="s">
        <v>2062</v>
      </c>
      <c r="B195" s="506" t="s">
        <v>2063</v>
      </c>
      <c r="C195" s="506" t="s">
        <v>462</v>
      </c>
      <c r="D195" s="506" t="s">
        <v>2046</v>
      </c>
      <c r="E195" s="506" t="s">
        <v>2064</v>
      </c>
      <c r="F195" s="506" t="s">
        <v>2073</v>
      </c>
      <c r="G195" s="506" t="s">
        <v>2074</v>
      </c>
      <c r="H195" s="510"/>
      <c r="I195" s="510"/>
      <c r="J195" s="506"/>
      <c r="K195" s="506"/>
      <c r="L195" s="510">
        <v>1</v>
      </c>
      <c r="M195" s="510">
        <v>625</v>
      </c>
      <c r="N195" s="506">
        <v>1</v>
      </c>
      <c r="O195" s="506">
        <v>625</v>
      </c>
      <c r="P195" s="510"/>
      <c r="Q195" s="510"/>
      <c r="R195" s="527"/>
      <c r="S195" s="511"/>
    </row>
    <row r="196" spans="1:19" ht="14.4" customHeight="1" x14ac:dyDescent="0.3">
      <c r="A196" s="505" t="s">
        <v>2062</v>
      </c>
      <c r="B196" s="506" t="s">
        <v>2063</v>
      </c>
      <c r="C196" s="506" t="s">
        <v>462</v>
      </c>
      <c r="D196" s="506" t="s">
        <v>2046</v>
      </c>
      <c r="E196" s="506" t="s">
        <v>2064</v>
      </c>
      <c r="F196" s="506" t="s">
        <v>2075</v>
      </c>
      <c r="G196" s="506" t="s">
        <v>2076</v>
      </c>
      <c r="H196" s="510"/>
      <c r="I196" s="510"/>
      <c r="J196" s="506"/>
      <c r="K196" s="506"/>
      <c r="L196" s="510">
        <v>1</v>
      </c>
      <c r="M196" s="510">
        <v>471</v>
      </c>
      <c r="N196" s="506">
        <v>1</v>
      </c>
      <c r="O196" s="506">
        <v>471</v>
      </c>
      <c r="P196" s="510"/>
      <c r="Q196" s="510"/>
      <c r="R196" s="527"/>
      <c r="S196" s="511"/>
    </row>
    <row r="197" spans="1:19" ht="14.4" customHeight="1" x14ac:dyDescent="0.3">
      <c r="A197" s="505" t="s">
        <v>2062</v>
      </c>
      <c r="B197" s="506" t="s">
        <v>2063</v>
      </c>
      <c r="C197" s="506" t="s">
        <v>462</v>
      </c>
      <c r="D197" s="506" t="s">
        <v>2046</v>
      </c>
      <c r="E197" s="506" t="s">
        <v>2064</v>
      </c>
      <c r="F197" s="506" t="s">
        <v>2077</v>
      </c>
      <c r="G197" s="506" t="s">
        <v>2078</v>
      </c>
      <c r="H197" s="510"/>
      <c r="I197" s="510"/>
      <c r="J197" s="506"/>
      <c r="K197" s="506"/>
      <c r="L197" s="510">
        <v>2</v>
      </c>
      <c r="M197" s="510">
        <v>66.66</v>
      </c>
      <c r="N197" s="506">
        <v>1</v>
      </c>
      <c r="O197" s="506">
        <v>33.33</v>
      </c>
      <c r="P197" s="510"/>
      <c r="Q197" s="510"/>
      <c r="R197" s="527"/>
      <c r="S197" s="511"/>
    </row>
    <row r="198" spans="1:19" ht="14.4" customHeight="1" x14ac:dyDescent="0.3">
      <c r="A198" s="505" t="s">
        <v>2062</v>
      </c>
      <c r="B198" s="506" t="s">
        <v>2063</v>
      </c>
      <c r="C198" s="506" t="s">
        <v>462</v>
      </c>
      <c r="D198" s="506" t="s">
        <v>2046</v>
      </c>
      <c r="E198" s="506" t="s">
        <v>2064</v>
      </c>
      <c r="F198" s="506" t="s">
        <v>2079</v>
      </c>
      <c r="G198" s="506" t="s">
        <v>2080</v>
      </c>
      <c r="H198" s="510"/>
      <c r="I198" s="510"/>
      <c r="J198" s="506"/>
      <c r="K198" s="506"/>
      <c r="L198" s="510">
        <v>2</v>
      </c>
      <c r="M198" s="510">
        <v>74</v>
      </c>
      <c r="N198" s="506">
        <v>1</v>
      </c>
      <c r="O198" s="506">
        <v>37</v>
      </c>
      <c r="P198" s="510"/>
      <c r="Q198" s="510"/>
      <c r="R198" s="527"/>
      <c r="S198" s="511"/>
    </row>
    <row r="199" spans="1:19" ht="14.4" customHeight="1" x14ac:dyDescent="0.3">
      <c r="A199" s="505" t="s">
        <v>2062</v>
      </c>
      <c r="B199" s="506" t="s">
        <v>2063</v>
      </c>
      <c r="C199" s="506" t="s">
        <v>462</v>
      </c>
      <c r="D199" s="506" t="s">
        <v>2046</v>
      </c>
      <c r="E199" s="506" t="s">
        <v>2064</v>
      </c>
      <c r="F199" s="506" t="s">
        <v>2083</v>
      </c>
      <c r="G199" s="506" t="s">
        <v>2084</v>
      </c>
      <c r="H199" s="510"/>
      <c r="I199" s="510"/>
      <c r="J199" s="506"/>
      <c r="K199" s="506"/>
      <c r="L199" s="510">
        <v>1</v>
      </c>
      <c r="M199" s="510">
        <v>702</v>
      </c>
      <c r="N199" s="506">
        <v>1</v>
      </c>
      <c r="O199" s="506">
        <v>702</v>
      </c>
      <c r="P199" s="510"/>
      <c r="Q199" s="510"/>
      <c r="R199" s="527"/>
      <c r="S199" s="511"/>
    </row>
    <row r="200" spans="1:19" ht="14.4" customHeight="1" x14ac:dyDescent="0.3">
      <c r="A200" s="505" t="s">
        <v>2062</v>
      </c>
      <c r="B200" s="506" t="s">
        <v>2063</v>
      </c>
      <c r="C200" s="506" t="s">
        <v>462</v>
      </c>
      <c r="D200" s="506" t="s">
        <v>2046</v>
      </c>
      <c r="E200" s="506" t="s">
        <v>2064</v>
      </c>
      <c r="F200" s="506" t="s">
        <v>2085</v>
      </c>
      <c r="G200" s="506" t="s">
        <v>2086</v>
      </c>
      <c r="H200" s="510"/>
      <c r="I200" s="510"/>
      <c r="J200" s="506"/>
      <c r="K200" s="506"/>
      <c r="L200" s="510">
        <v>1</v>
      </c>
      <c r="M200" s="510">
        <v>236</v>
      </c>
      <c r="N200" s="506">
        <v>1</v>
      </c>
      <c r="O200" s="506">
        <v>236</v>
      </c>
      <c r="P200" s="510"/>
      <c r="Q200" s="510"/>
      <c r="R200" s="527"/>
      <c r="S200" s="511"/>
    </row>
    <row r="201" spans="1:19" ht="14.4" customHeight="1" x14ac:dyDescent="0.3">
      <c r="A201" s="505" t="s">
        <v>2062</v>
      </c>
      <c r="B201" s="506" t="s">
        <v>2063</v>
      </c>
      <c r="C201" s="506" t="s">
        <v>462</v>
      </c>
      <c r="D201" s="506" t="s">
        <v>2046</v>
      </c>
      <c r="E201" s="506" t="s">
        <v>2064</v>
      </c>
      <c r="F201" s="506" t="s">
        <v>2089</v>
      </c>
      <c r="G201" s="506" t="s">
        <v>2090</v>
      </c>
      <c r="H201" s="510"/>
      <c r="I201" s="510"/>
      <c r="J201" s="506"/>
      <c r="K201" s="506"/>
      <c r="L201" s="510">
        <v>3</v>
      </c>
      <c r="M201" s="510">
        <v>669</v>
      </c>
      <c r="N201" s="506">
        <v>1</v>
      </c>
      <c r="O201" s="506">
        <v>223</v>
      </c>
      <c r="P201" s="510"/>
      <c r="Q201" s="510"/>
      <c r="R201" s="527"/>
      <c r="S201" s="511"/>
    </row>
    <row r="202" spans="1:19" ht="14.4" customHeight="1" x14ac:dyDescent="0.3">
      <c r="A202" s="505" t="s">
        <v>2062</v>
      </c>
      <c r="B202" s="506" t="s">
        <v>2063</v>
      </c>
      <c r="C202" s="506" t="s">
        <v>462</v>
      </c>
      <c r="D202" s="506" t="s">
        <v>2046</v>
      </c>
      <c r="E202" s="506" t="s">
        <v>2064</v>
      </c>
      <c r="F202" s="506" t="s">
        <v>2091</v>
      </c>
      <c r="G202" s="506" t="s">
        <v>2092</v>
      </c>
      <c r="H202" s="510"/>
      <c r="I202" s="510"/>
      <c r="J202" s="506"/>
      <c r="K202" s="506"/>
      <c r="L202" s="510">
        <v>3</v>
      </c>
      <c r="M202" s="510">
        <v>231</v>
      </c>
      <c r="N202" s="506">
        <v>1</v>
      </c>
      <c r="O202" s="506">
        <v>77</v>
      </c>
      <c r="P202" s="510"/>
      <c r="Q202" s="510"/>
      <c r="R202" s="527"/>
      <c r="S202" s="511"/>
    </row>
    <row r="203" spans="1:19" ht="14.4" customHeight="1" x14ac:dyDescent="0.3">
      <c r="A203" s="505" t="s">
        <v>2062</v>
      </c>
      <c r="B203" s="506" t="s">
        <v>2063</v>
      </c>
      <c r="C203" s="506" t="s">
        <v>462</v>
      </c>
      <c r="D203" s="506" t="s">
        <v>2046</v>
      </c>
      <c r="E203" s="506" t="s">
        <v>2064</v>
      </c>
      <c r="F203" s="506" t="s">
        <v>2093</v>
      </c>
      <c r="G203" s="506" t="s">
        <v>2094</v>
      </c>
      <c r="H203" s="510"/>
      <c r="I203" s="510"/>
      <c r="J203" s="506"/>
      <c r="K203" s="506"/>
      <c r="L203" s="510">
        <v>1</v>
      </c>
      <c r="M203" s="510">
        <v>59</v>
      </c>
      <c r="N203" s="506">
        <v>1</v>
      </c>
      <c r="O203" s="506">
        <v>59</v>
      </c>
      <c r="P203" s="510"/>
      <c r="Q203" s="510"/>
      <c r="R203" s="527"/>
      <c r="S203" s="511"/>
    </row>
    <row r="204" spans="1:19" ht="14.4" customHeight="1" x14ac:dyDescent="0.3">
      <c r="A204" s="505" t="s">
        <v>2062</v>
      </c>
      <c r="B204" s="506" t="s">
        <v>2063</v>
      </c>
      <c r="C204" s="506" t="s">
        <v>462</v>
      </c>
      <c r="D204" s="506" t="s">
        <v>2053</v>
      </c>
      <c r="E204" s="506" t="s">
        <v>2064</v>
      </c>
      <c r="F204" s="506" t="s">
        <v>2067</v>
      </c>
      <c r="G204" s="506" t="s">
        <v>2068</v>
      </c>
      <c r="H204" s="510"/>
      <c r="I204" s="510"/>
      <c r="J204" s="506"/>
      <c r="K204" s="506"/>
      <c r="L204" s="510">
        <v>67</v>
      </c>
      <c r="M204" s="510">
        <v>2479</v>
      </c>
      <c r="N204" s="506">
        <v>1</v>
      </c>
      <c r="O204" s="506">
        <v>37</v>
      </c>
      <c r="P204" s="510"/>
      <c r="Q204" s="510"/>
      <c r="R204" s="527"/>
      <c r="S204" s="511"/>
    </row>
    <row r="205" spans="1:19" ht="14.4" customHeight="1" x14ac:dyDescent="0.3">
      <c r="A205" s="505" t="s">
        <v>2062</v>
      </c>
      <c r="B205" s="506" t="s">
        <v>2063</v>
      </c>
      <c r="C205" s="506" t="s">
        <v>462</v>
      </c>
      <c r="D205" s="506" t="s">
        <v>2053</v>
      </c>
      <c r="E205" s="506" t="s">
        <v>2064</v>
      </c>
      <c r="F205" s="506" t="s">
        <v>2069</v>
      </c>
      <c r="G205" s="506" t="s">
        <v>2070</v>
      </c>
      <c r="H205" s="510"/>
      <c r="I205" s="510"/>
      <c r="J205" s="506"/>
      <c r="K205" s="506"/>
      <c r="L205" s="510">
        <v>9</v>
      </c>
      <c r="M205" s="510">
        <v>1251</v>
      </c>
      <c r="N205" s="506">
        <v>1</v>
      </c>
      <c r="O205" s="506">
        <v>139</v>
      </c>
      <c r="P205" s="510"/>
      <c r="Q205" s="510"/>
      <c r="R205" s="527"/>
      <c r="S205" s="511"/>
    </row>
    <row r="206" spans="1:19" ht="14.4" customHeight="1" x14ac:dyDescent="0.3">
      <c r="A206" s="505" t="s">
        <v>2062</v>
      </c>
      <c r="B206" s="506" t="s">
        <v>2063</v>
      </c>
      <c r="C206" s="506" t="s">
        <v>462</v>
      </c>
      <c r="D206" s="506" t="s">
        <v>2053</v>
      </c>
      <c r="E206" s="506" t="s">
        <v>2064</v>
      </c>
      <c r="F206" s="506" t="s">
        <v>2071</v>
      </c>
      <c r="G206" s="506" t="s">
        <v>2072</v>
      </c>
      <c r="H206" s="510"/>
      <c r="I206" s="510"/>
      <c r="J206" s="506"/>
      <c r="K206" s="506"/>
      <c r="L206" s="510">
        <v>8</v>
      </c>
      <c r="M206" s="510">
        <v>14552</v>
      </c>
      <c r="N206" s="506">
        <v>1</v>
      </c>
      <c r="O206" s="506">
        <v>1819</v>
      </c>
      <c r="P206" s="510"/>
      <c r="Q206" s="510"/>
      <c r="R206" s="527"/>
      <c r="S206" s="511"/>
    </row>
    <row r="207" spans="1:19" ht="14.4" customHeight="1" x14ac:dyDescent="0.3">
      <c r="A207" s="505" t="s">
        <v>2062</v>
      </c>
      <c r="B207" s="506" t="s">
        <v>2063</v>
      </c>
      <c r="C207" s="506" t="s">
        <v>462</v>
      </c>
      <c r="D207" s="506" t="s">
        <v>2053</v>
      </c>
      <c r="E207" s="506" t="s">
        <v>2064</v>
      </c>
      <c r="F207" s="506" t="s">
        <v>2073</v>
      </c>
      <c r="G207" s="506" t="s">
        <v>2074</v>
      </c>
      <c r="H207" s="510"/>
      <c r="I207" s="510"/>
      <c r="J207" s="506"/>
      <c r="K207" s="506"/>
      <c r="L207" s="510">
        <v>9</v>
      </c>
      <c r="M207" s="510">
        <v>5625</v>
      </c>
      <c r="N207" s="506">
        <v>1</v>
      </c>
      <c r="O207" s="506">
        <v>625</v>
      </c>
      <c r="P207" s="510"/>
      <c r="Q207" s="510"/>
      <c r="R207" s="527"/>
      <c r="S207" s="511"/>
    </row>
    <row r="208" spans="1:19" ht="14.4" customHeight="1" x14ac:dyDescent="0.3">
      <c r="A208" s="505" t="s">
        <v>2062</v>
      </c>
      <c r="B208" s="506" t="s">
        <v>2063</v>
      </c>
      <c r="C208" s="506" t="s">
        <v>462</v>
      </c>
      <c r="D208" s="506" t="s">
        <v>2053</v>
      </c>
      <c r="E208" s="506" t="s">
        <v>2064</v>
      </c>
      <c r="F208" s="506" t="s">
        <v>2075</v>
      </c>
      <c r="G208" s="506" t="s">
        <v>2076</v>
      </c>
      <c r="H208" s="510"/>
      <c r="I208" s="510"/>
      <c r="J208" s="506"/>
      <c r="K208" s="506"/>
      <c r="L208" s="510">
        <v>2</v>
      </c>
      <c r="M208" s="510">
        <v>942</v>
      </c>
      <c r="N208" s="506">
        <v>1</v>
      </c>
      <c r="O208" s="506">
        <v>471</v>
      </c>
      <c r="P208" s="510"/>
      <c r="Q208" s="510"/>
      <c r="R208" s="527"/>
      <c r="S208" s="511"/>
    </row>
    <row r="209" spans="1:19" ht="14.4" customHeight="1" x14ac:dyDescent="0.3">
      <c r="A209" s="505" t="s">
        <v>2062</v>
      </c>
      <c r="B209" s="506" t="s">
        <v>2063</v>
      </c>
      <c r="C209" s="506" t="s">
        <v>462</v>
      </c>
      <c r="D209" s="506" t="s">
        <v>2053</v>
      </c>
      <c r="E209" s="506" t="s">
        <v>2064</v>
      </c>
      <c r="F209" s="506" t="s">
        <v>2077</v>
      </c>
      <c r="G209" s="506" t="s">
        <v>2078</v>
      </c>
      <c r="H209" s="510"/>
      <c r="I209" s="510"/>
      <c r="J209" s="506"/>
      <c r="K209" s="506"/>
      <c r="L209" s="510">
        <v>17</v>
      </c>
      <c r="M209" s="510">
        <v>566.67000000000007</v>
      </c>
      <c r="N209" s="506">
        <v>1</v>
      </c>
      <c r="O209" s="506">
        <v>33.333529411764708</v>
      </c>
      <c r="P209" s="510"/>
      <c r="Q209" s="510"/>
      <c r="R209" s="527"/>
      <c r="S209" s="511"/>
    </row>
    <row r="210" spans="1:19" ht="14.4" customHeight="1" x14ac:dyDescent="0.3">
      <c r="A210" s="505" t="s">
        <v>2062</v>
      </c>
      <c r="B210" s="506" t="s">
        <v>2063</v>
      </c>
      <c r="C210" s="506" t="s">
        <v>462</v>
      </c>
      <c r="D210" s="506" t="s">
        <v>2053</v>
      </c>
      <c r="E210" s="506" t="s">
        <v>2064</v>
      </c>
      <c r="F210" s="506" t="s">
        <v>2079</v>
      </c>
      <c r="G210" s="506" t="s">
        <v>2080</v>
      </c>
      <c r="H210" s="510"/>
      <c r="I210" s="510"/>
      <c r="J210" s="506"/>
      <c r="K210" s="506"/>
      <c r="L210" s="510">
        <v>65</v>
      </c>
      <c r="M210" s="510">
        <v>2405</v>
      </c>
      <c r="N210" s="506">
        <v>1</v>
      </c>
      <c r="O210" s="506">
        <v>37</v>
      </c>
      <c r="P210" s="510"/>
      <c r="Q210" s="510"/>
      <c r="R210" s="527"/>
      <c r="S210" s="511"/>
    </row>
    <row r="211" spans="1:19" ht="14.4" customHeight="1" x14ac:dyDescent="0.3">
      <c r="A211" s="505" t="s">
        <v>2062</v>
      </c>
      <c r="B211" s="506" t="s">
        <v>2063</v>
      </c>
      <c r="C211" s="506" t="s">
        <v>462</v>
      </c>
      <c r="D211" s="506" t="s">
        <v>2053</v>
      </c>
      <c r="E211" s="506" t="s">
        <v>2064</v>
      </c>
      <c r="F211" s="506" t="s">
        <v>2083</v>
      </c>
      <c r="G211" s="506" t="s">
        <v>2084</v>
      </c>
      <c r="H211" s="510"/>
      <c r="I211" s="510"/>
      <c r="J211" s="506"/>
      <c r="K211" s="506"/>
      <c r="L211" s="510">
        <v>12</v>
      </c>
      <c r="M211" s="510">
        <v>8424</v>
      </c>
      <c r="N211" s="506">
        <v>1</v>
      </c>
      <c r="O211" s="506">
        <v>702</v>
      </c>
      <c r="P211" s="510"/>
      <c r="Q211" s="510"/>
      <c r="R211" s="527"/>
      <c r="S211" s="511"/>
    </row>
    <row r="212" spans="1:19" ht="14.4" customHeight="1" x14ac:dyDescent="0.3">
      <c r="A212" s="505" t="s">
        <v>2062</v>
      </c>
      <c r="B212" s="506" t="s">
        <v>2063</v>
      </c>
      <c r="C212" s="506" t="s">
        <v>462</v>
      </c>
      <c r="D212" s="506" t="s">
        <v>2053</v>
      </c>
      <c r="E212" s="506" t="s">
        <v>2064</v>
      </c>
      <c r="F212" s="506" t="s">
        <v>2085</v>
      </c>
      <c r="G212" s="506" t="s">
        <v>2086</v>
      </c>
      <c r="H212" s="510"/>
      <c r="I212" s="510"/>
      <c r="J212" s="506"/>
      <c r="K212" s="506"/>
      <c r="L212" s="510">
        <v>7</v>
      </c>
      <c r="M212" s="510">
        <v>1652</v>
      </c>
      <c r="N212" s="506">
        <v>1</v>
      </c>
      <c r="O212" s="506">
        <v>236</v>
      </c>
      <c r="P212" s="510"/>
      <c r="Q212" s="510"/>
      <c r="R212" s="527"/>
      <c r="S212" s="511"/>
    </row>
    <row r="213" spans="1:19" ht="14.4" customHeight="1" x14ac:dyDescent="0.3">
      <c r="A213" s="505" t="s">
        <v>2062</v>
      </c>
      <c r="B213" s="506" t="s">
        <v>2063</v>
      </c>
      <c r="C213" s="506" t="s">
        <v>462</v>
      </c>
      <c r="D213" s="506" t="s">
        <v>2053</v>
      </c>
      <c r="E213" s="506" t="s">
        <v>2064</v>
      </c>
      <c r="F213" s="506" t="s">
        <v>2089</v>
      </c>
      <c r="G213" s="506" t="s">
        <v>2090</v>
      </c>
      <c r="H213" s="510"/>
      <c r="I213" s="510"/>
      <c r="J213" s="506"/>
      <c r="K213" s="506"/>
      <c r="L213" s="510">
        <v>21</v>
      </c>
      <c r="M213" s="510">
        <v>4683</v>
      </c>
      <c r="N213" s="506">
        <v>1</v>
      </c>
      <c r="O213" s="506">
        <v>223</v>
      </c>
      <c r="P213" s="510"/>
      <c r="Q213" s="510"/>
      <c r="R213" s="527"/>
      <c r="S213" s="511"/>
    </row>
    <row r="214" spans="1:19" ht="14.4" customHeight="1" x14ac:dyDescent="0.3">
      <c r="A214" s="505" t="s">
        <v>2062</v>
      </c>
      <c r="B214" s="506" t="s">
        <v>2063</v>
      </c>
      <c r="C214" s="506" t="s">
        <v>462</v>
      </c>
      <c r="D214" s="506" t="s">
        <v>2053</v>
      </c>
      <c r="E214" s="506" t="s">
        <v>2064</v>
      </c>
      <c r="F214" s="506" t="s">
        <v>2091</v>
      </c>
      <c r="G214" s="506" t="s">
        <v>2092</v>
      </c>
      <c r="H214" s="510"/>
      <c r="I214" s="510"/>
      <c r="J214" s="506"/>
      <c r="K214" s="506"/>
      <c r="L214" s="510">
        <v>27</v>
      </c>
      <c r="M214" s="510">
        <v>2079</v>
      </c>
      <c r="N214" s="506">
        <v>1</v>
      </c>
      <c r="O214" s="506">
        <v>77</v>
      </c>
      <c r="P214" s="510"/>
      <c r="Q214" s="510"/>
      <c r="R214" s="527"/>
      <c r="S214" s="511"/>
    </row>
    <row r="215" spans="1:19" ht="14.4" customHeight="1" x14ac:dyDescent="0.3">
      <c r="A215" s="505" t="s">
        <v>2062</v>
      </c>
      <c r="B215" s="506" t="s">
        <v>2063</v>
      </c>
      <c r="C215" s="506" t="s">
        <v>462</v>
      </c>
      <c r="D215" s="506" t="s">
        <v>2053</v>
      </c>
      <c r="E215" s="506" t="s">
        <v>2064</v>
      </c>
      <c r="F215" s="506" t="s">
        <v>2093</v>
      </c>
      <c r="G215" s="506" t="s">
        <v>2094</v>
      </c>
      <c r="H215" s="510"/>
      <c r="I215" s="510"/>
      <c r="J215" s="506"/>
      <c r="K215" s="506"/>
      <c r="L215" s="510">
        <v>37</v>
      </c>
      <c r="M215" s="510">
        <v>2183</v>
      </c>
      <c r="N215" s="506">
        <v>1</v>
      </c>
      <c r="O215" s="506">
        <v>59</v>
      </c>
      <c r="P215" s="510"/>
      <c r="Q215" s="510"/>
      <c r="R215" s="527"/>
      <c r="S215" s="511"/>
    </row>
    <row r="216" spans="1:19" ht="14.4" customHeight="1" x14ac:dyDescent="0.3">
      <c r="A216" s="505" t="s">
        <v>2062</v>
      </c>
      <c r="B216" s="506" t="s">
        <v>2063</v>
      </c>
      <c r="C216" s="506" t="s">
        <v>462</v>
      </c>
      <c r="D216" s="506" t="s">
        <v>2040</v>
      </c>
      <c r="E216" s="506" t="s">
        <v>2064</v>
      </c>
      <c r="F216" s="506" t="s">
        <v>2067</v>
      </c>
      <c r="G216" s="506" t="s">
        <v>2068</v>
      </c>
      <c r="H216" s="510"/>
      <c r="I216" s="510"/>
      <c r="J216" s="506"/>
      <c r="K216" s="506"/>
      <c r="L216" s="510">
        <v>86</v>
      </c>
      <c r="M216" s="510">
        <v>3182</v>
      </c>
      <c r="N216" s="506">
        <v>1</v>
      </c>
      <c r="O216" s="506">
        <v>37</v>
      </c>
      <c r="P216" s="510"/>
      <c r="Q216" s="510"/>
      <c r="R216" s="527"/>
      <c r="S216" s="511"/>
    </row>
    <row r="217" spans="1:19" ht="14.4" customHeight="1" x14ac:dyDescent="0.3">
      <c r="A217" s="505" t="s">
        <v>2062</v>
      </c>
      <c r="B217" s="506" t="s">
        <v>2063</v>
      </c>
      <c r="C217" s="506" t="s">
        <v>462</v>
      </c>
      <c r="D217" s="506" t="s">
        <v>2040</v>
      </c>
      <c r="E217" s="506" t="s">
        <v>2064</v>
      </c>
      <c r="F217" s="506" t="s">
        <v>2069</v>
      </c>
      <c r="G217" s="506" t="s">
        <v>2070</v>
      </c>
      <c r="H217" s="510"/>
      <c r="I217" s="510"/>
      <c r="J217" s="506"/>
      <c r="K217" s="506"/>
      <c r="L217" s="510">
        <v>2</v>
      </c>
      <c r="M217" s="510">
        <v>278</v>
      </c>
      <c r="N217" s="506">
        <v>1</v>
      </c>
      <c r="O217" s="506">
        <v>139</v>
      </c>
      <c r="P217" s="510"/>
      <c r="Q217" s="510"/>
      <c r="R217" s="527"/>
      <c r="S217" s="511"/>
    </row>
    <row r="218" spans="1:19" ht="14.4" customHeight="1" x14ac:dyDescent="0.3">
      <c r="A218" s="505" t="s">
        <v>2062</v>
      </c>
      <c r="B218" s="506" t="s">
        <v>2063</v>
      </c>
      <c r="C218" s="506" t="s">
        <v>462</v>
      </c>
      <c r="D218" s="506" t="s">
        <v>2040</v>
      </c>
      <c r="E218" s="506" t="s">
        <v>2064</v>
      </c>
      <c r="F218" s="506" t="s">
        <v>2071</v>
      </c>
      <c r="G218" s="506" t="s">
        <v>2072</v>
      </c>
      <c r="H218" s="510"/>
      <c r="I218" s="510"/>
      <c r="J218" s="506"/>
      <c r="K218" s="506"/>
      <c r="L218" s="510">
        <v>3</v>
      </c>
      <c r="M218" s="510">
        <v>5457</v>
      </c>
      <c r="N218" s="506">
        <v>1</v>
      </c>
      <c r="O218" s="506">
        <v>1819</v>
      </c>
      <c r="P218" s="510"/>
      <c r="Q218" s="510"/>
      <c r="R218" s="527"/>
      <c r="S218" s="511"/>
    </row>
    <row r="219" spans="1:19" ht="14.4" customHeight="1" x14ac:dyDescent="0.3">
      <c r="A219" s="505" t="s">
        <v>2062</v>
      </c>
      <c r="B219" s="506" t="s">
        <v>2063</v>
      </c>
      <c r="C219" s="506" t="s">
        <v>462</v>
      </c>
      <c r="D219" s="506" t="s">
        <v>2040</v>
      </c>
      <c r="E219" s="506" t="s">
        <v>2064</v>
      </c>
      <c r="F219" s="506" t="s">
        <v>2073</v>
      </c>
      <c r="G219" s="506" t="s">
        <v>2074</v>
      </c>
      <c r="H219" s="510"/>
      <c r="I219" s="510"/>
      <c r="J219" s="506"/>
      <c r="K219" s="506"/>
      <c r="L219" s="510">
        <v>4</v>
      </c>
      <c r="M219" s="510">
        <v>2500</v>
      </c>
      <c r="N219" s="506">
        <v>1</v>
      </c>
      <c r="O219" s="506">
        <v>625</v>
      </c>
      <c r="P219" s="510"/>
      <c r="Q219" s="510"/>
      <c r="R219" s="527"/>
      <c r="S219" s="511"/>
    </row>
    <row r="220" spans="1:19" ht="14.4" customHeight="1" x14ac:dyDescent="0.3">
      <c r="A220" s="505" t="s">
        <v>2062</v>
      </c>
      <c r="B220" s="506" t="s">
        <v>2063</v>
      </c>
      <c r="C220" s="506" t="s">
        <v>462</v>
      </c>
      <c r="D220" s="506" t="s">
        <v>2040</v>
      </c>
      <c r="E220" s="506" t="s">
        <v>2064</v>
      </c>
      <c r="F220" s="506" t="s">
        <v>2075</v>
      </c>
      <c r="G220" s="506" t="s">
        <v>2076</v>
      </c>
      <c r="H220" s="510"/>
      <c r="I220" s="510"/>
      <c r="J220" s="506"/>
      <c r="K220" s="506"/>
      <c r="L220" s="510">
        <v>2</v>
      </c>
      <c r="M220" s="510">
        <v>942</v>
      </c>
      <c r="N220" s="506">
        <v>1</v>
      </c>
      <c r="O220" s="506">
        <v>471</v>
      </c>
      <c r="P220" s="510"/>
      <c r="Q220" s="510"/>
      <c r="R220" s="527"/>
      <c r="S220" s="511"/>
    </row>
    <row r="221" spans="1:19" ht="14.4" customHeight="1" x14ac:dyDescent="0.3">
      <c r="A221" s="505" t="s">
        <v>2062</v>
      </c>
      <c r="B221" s="506" t="s">
        <v>2063</v>
      </c>
      <c r="C221" s="506" t="s">
        <v>462</v>
      </c>
      <c r="D221" s="506" t="s">
        <v>2040</v>
      </c>
      <c r="E221" s="506" t="s">
        <v>2064</v>
      </c>
      <c r="F221" s="506" t="s">
        <v>2077</v>
      </c>
      <c r="G221" s="506" t="s">
        <v>2078</v>
      </c>
      <c r="H221" s="510"/>
      <c r="I221" s="510"/>
      <c r="J221" s="506"/>
      <c r="K221" s="506"/>
      <c r="L221" s="510">
        <v>4</v>
      </c>
      <c r="M221" s="510">
        <v>133.32</v>
      </c>
      <c r="N221" s="506">
        <v>1</v>
      </c>
      <c r="O221" s="506">
        <v>33.33</v>
      </c>
      <c r="P221" s="510"/>
      <c r="Q221" s="510"/>
      <c r="R221" s="527"/>
      <c r="S221" s="511"/>
    </row>
    <row r="222" spans="1:19" ht="14.4" customHeight="1" x14ac:dyDescent="0.3">
      <c r="A222" s="505" t="s">
        <v>2062</v>
      </c>
      <c r="B222" s="506" t="s">
        <v>2063</v>
      </c>
      <c r="C222" s="506" t="s">
        <v>462</v>
      </c>
      <c r="D222" s="506" t="s">
        <v>2040</v>
      </c>
      <c r="E222" s="506" t="s">
        <v>2064</v>
      </c>
      <c r="F222" s="506" t="s">
        <v>2079</v>
      </c>
      <c r="G222" s="506" t="s">
        <v>2080</v>
      </c>
      <c r="H222" s="510"/>
      <c r="I222" s="510"/>
      <c r="J222" s="506"/>
      <c r="K222" s="506"/>
      <c r="L222" s="510">
        <v>85</v>
      </c>
      <c r="M222" s="510">
        <v>3145</v>
      </c>
      <c r="N222" s="506">
        <v>1</v>
      </c>
      <c r="O222" s="506">
        <v>37</v>
      </c>
      <c r="P222" s="510"/>
      <c r="Q222" s="510"/>
      <c r="R222" s="527"/>
      <c r="S222" s="511"/>
    </row>
    <row r="223" spans="1:19" ht="14.4" customHeight="1" x14ac:dyDescent="0.3">
      <c r="A223" s="505" t="s">
        <v>2062</v>
      </c>
      <c r="B223" s="506" t="s">
        <v>2063</v>
      </c>
      <c r="C223" s="506" t="s">
        <v>462</v>
      </c>
      <c r="D223" s="506" t="s">
        <v>2040</v>
      </c>
      <c r="E223" s="506" t="s">
        <v>2064</v>
      </c>
      <c r="F223" s="506" t="s">
        <v>2083</v>
      </c>
      <c r="G223" s="506" t="s">
        <v>2084</v>
      </c>
      <c r="H223" s="510"/>
      <c r="I223" s="510"/>
      <c r="J223" s="506"/>
      <c r="K223" s="506"/>
      <c r="L223" s="510">
        <v>3</v>
      </c>
      <c r="M223" s="510">
        <v>2106</v>
      </c>
      <c r="N223" s="506">
        <v>1</v>
      </c>
      <c r="O223" s="506">
        <v>702</v>
      </c>
      <c r="P223" s="510"/>
      <c r="Q223" s="510"/>
      <c r="R223" s="527"/>
      <c r="S223" s="511"/>
    </row>
    <row r="224" spans="1:19" ht="14.4" customHeight="1" x14ac:dyDescent="0.3">
      <c r="A224" s="505" t="s">
        <v>2062</v>
      </c>
      <c r="B224" s="506" t="s">
        <v>2063</v>
      </c>
      <c r="C224" s="506" t="s">
        <v>462</v>
      </c>
      <c r="D224" s="506" t="s">
        <v>2040</v>
      </c>
      <c r="E224" s="506" t="s">
        <v>2064</v>
      </c>
      <c r="F224" s="506" t="s">
        <v>2089</v>
      </c>
      <c r="G224" s="506" t="s">
        <v>2090</v>
      </c>
      <c r="H224" s="510"/>
      <c r="I224" s="510"/>
      <c r="J224" s="506"/>
      <c r="K224" s="506"/>
      <c r="L224" s="510">
        <v>5</v>
      </c>
      <c r="M224" s="510">
        <v>1115</v>
      </c>
      <c r="N224" s="506">
        <v>1</v>
      </c>
      <c r="O224" s="506">
        <v>223</v>
      </c>
      <c r="P224" s="510"/>
      <c r="Q224" s="510"/>
      <c r="R224" s="527"/>
      <c r="S224" s="511"/>
    </row>
    <row r="225" spans="1:19" ht="14.4" customHeight="1" x14ac:dyDescent="0.3">
      <c r="A225" s="505" t="s">
        <v>2062</v>
      </c>
      <c r="B225" s="506" t="s">
        <v>2063</v>
      </c>
      <c r="C225" s="506" t="s">
        <v>462</v>
      </c>
      <c r="D225" s="506" t="s">
        <v>2040</v>
      </c>
      <c r="E225" s="506" t="s">
        <v>2064</v>
      </c>
      <c r="F225" s="506" t="s">
        <v>2091</v>
      </c>
      <c r="G225" s="506" t="s">
        <v>2092</v>
      </c>
      <c r="H225" s="510"/>
      <c r="I225" s="510"/>
      <c r="J225" s="506"/>
      <c r="K225" s="506"/>
      <c r="L225" s="510">
        <v>10</v>
      </c>
      <c r="M225" s="510">
        <v>770</v>
      </c>
      <c r="N225" s="506">
        <v>1</v>
      </c>
      <c r="O225" s="506">
        <v>77</v>
      </c>
      <c r="P225" s="510"/>
      <c r="Q225" s="510"/>
      <c r="R225" s="527"/>
      <c r="S225" s="511"/>
    </row>
    <row r="226" spans="1:19" ht="14.4" customHeight="1" x14ac:dyDescent="0.3">
      <c r="A226" s="505" t="s">
        <v>2062</v>
      </c>
      <c r="B226" s="506" t="s">
        <v>2063</v>
      </c>
      <c r="C226" s="506" t="s">
        <v>462</v>
      </c>
      <c r="D226" s="506" t="s">
        <v>2040</v>
      </c>
      <c r="E226" s="506" t="s">
        <v>2064</v>
      </c>
      <c r="F226" s="506" t="s">
        <v>2093</v>
      </c>
      <c r="G226" s="506" t="s">
        <v>2094</v>
      </c>
      <c r="H226" s="510"/>
      <c r="I226" s="510"/>
      <c r="J226" s="506"/>
      <c r="K226" s="506"/>
      <c r="L226" s="510">
        <v>47</v>
      </c>
      <c r="M226" s="510">
        <v>2773</v>
      </c>
      <c r="N226" s="506">
        <v>1</v>
      </c>
      <c r="O226" s="506">
        <v>59</v>
      </c>
      <c r="P226" s="510"/>
      <c r="Q226" s="510"/>
      <c r="R226" s="527"/>
      <c r="S226" s="511"/>
    </row>
    <row r="227" spans="1:19" ht="14.4" customHeight="1" x14ac:dyDescent="0.3">
      <c r="A227" s="505" t="s">
        <v>2062</v>
      </c>
      <c r="B227" s="506" t="s">
        <v>2063</v>
      </c>
      <c r="C227" s="506" t="s">
        <v>462</v>
      </c>
      <c r="D227" s="506" t="s">
        <v>499</v>
      </c>
      <c r="E227" s="506" t="s">
        <v>2064</v>
      </c>
      <c r="F227" s="506" t="s">
        <v>2067</v>
      </c>
      <c r="G227" s="506" t="s">
        <v>2068</v>
      </c>
      <c r="H227" s="510"/>
      <c r="I227" s="510"/>
      <c r="J227" s="506"/>
      <c r="K227" s="506"/>
      <c r="L227" s="510">
        <v>44</v>
      </c>
      <c r="M227" s="510">
        <v>1628</v>
      </c>
      <c r="N227" s="506">
        <v>1</v>
      </c>
      <c r="O227" s="506">
        <v>37</v>
      </c>
      <c r="P227" s="510">
        <v>223</v>
      </c>
      <c r="Q227" s="510">
        <v>8474</v>
      </c>
      <c r="R227" s="527">
        <v>5.2051597051597049</v>
      </c>
      <c r="S227" s="511">
        <v>38</v>
      </c>
    </row>
    <row r="228" spans="1:19" ht="14.4" customHeight="1" x14ac:dyDescent="0.3">
      <c r="A228" s="505" t="s">
        <v>2062</v>
      </c>
      <c r="B228" s="506" t="s">
        <v>2063</v>
      </c>
      <c r="C228" s="506" t="s">
        <v>462</v>
      </c>
      <c r="D228" s="506" t="s">
        <v>499</v>
      </c>
      <c r="E228" s="506" t="s">
        <v>2064</v>
      </c>
      <c r="F228" s="506" t="s">
        <v>2069</v>
      </c>
      <c r="G228" s="506" t="s">
        <v>2070</v>
      </c>
      <c r="H228" s="510"/>
      <c r="I228" s="510"/>
      <c r="J228" s="506"/>
      <c r="K228" s="506"/>
      <c r="L228" s="510">
        <v>7</v>
      </c>
      <c r="M228" s="510">
        <v>973</v>
      </c>
      <c r="N228" s="506">
        <v>1</v>
      </c>
      <c r="O228" s="506">
        <v>139</v>
      </c>
      <c r="P228" s="510">
        <v>49</v>
      </c>
      <c r="Q228" s="510">
        <v>6909</v>
      </c>
      <c r="R228" s="527">
        <v>7.1007194244604319</v>
      </c>
      <c r="S228" s="511">
        <v>141</v>
      </c>
    </row>
    <row r="229" spans="1:19" ht="14.4" customHeight="1" x14ac:dyDescent="0.3">
      <c r="A229" s="505" t="s">
        <v>2062</v>
      </c>
      <c r="B229" s="506" t="s">
        <v>2063</v>
      </c>
      <c r="C229" s="506" t="s">
        <v>462</v>
      </c>
      <c r="D229" s="506" t="s">
        <v>499</v>
      </c>
      <c r="E229" s="506" t="s">
        <v>2064</v>
      </c>
      <c r="F229" s="506" t="s">
        <v>2071</v>
      </c>
      <c r="G229" s="506" t="s">
        <v>2072</v>
      </c>
      <c r="H229" s="510"/>
      <c r="I229" s="510"/>
      <c r="J229" s="506"/>
      <c r="K229" s="506"/>
      <c r="L229" s="510">
        <v>17</v>
      </c>
      <c r="M229" s="510">
        <v>30923</v>
      </c>
      <c r="N229" s="506">
        <v>1</v>
      </c>
      <c r="O229" s="506">
        <v>1819</v>
      </c>
      <c r="P229" s="510">
        <v>41</v>
      </c>
      <c r="Q229" s="510">
        <v>74948</v>
      </c>
      <c r="R229" s="527">
        <v>2.4236975713869935</v>
      </c>
      <c r="S229" s="511">
        <v>1828</v>
      </c>
    </row>
    <row r="230" spans="1:19" ht="14.4" customHeight="1" x14ac:dyDescent="0.3">
      <c r="A230" s="505" t="s">
        <v>2062</v>
      </c>
      <c r="B230" s="506" t="s">
        <v>2063</v>
      </c>
      <c r="C230" s="506" t="s">
        <v>462</v>
      </c>
      <c r="D230" s="506" t="s">
        <v>499</v>
      </c>
      <c r="E230" s="506" t="s">
        <v>2064</v>
      </c>
      <c r="F230" s="506" t="s">
        <v>2073</v>
      </c>
      <c r="G230" s="506" t="s">
        <v>2074</v>
      </c>
      <c r="H230" s="510"/>
      <c r="I230" s="510"/>
      <c r="J230" s="506"/>
      <c r="K230" s="506"/>
      <c r="L230" s="510">
        <v>17</v>
      </c>
      <c r="M230" s="510">
        <v>10625</v>
      </c>
      <c r="N230" s="506">
        <v>1</v>
      </c>
      <c r="O230" s="506">
        <v>625</v>
      </c>
      <c r="P230" s="510">
        <v>55</v>
      </c>
      <c r="Q230" s="510">
        <v>34540</v>
      </c>
      <c r="R230" s="527">
        <v>3.2508235294117647</v>
      </c>
      <c r="S230" s="511">
        <v>628</v>
      </c>
    </row>
    <row r="231" spans="1:19" ht="14.4" customHeight="1" x14ac:dyDescent="0.3">
      <c r="A231" s="505" t="s">
        <v>2062</v>
      </c>
      <c r="B231" s="506" t="s">
        <v>2063</v>
      </c>
      <c r="C231" s="506" t="s">
        <v>462</v>
      </c>
      <c r="D231" s="506" t="s">
        <v>499</v>
      </c>
      <c r="E231" s="506" t="s">
        <v>2064</v>
      </c>
      <c r="F231" s="506" t="s">
        <v>2075</v>
      </c>
      <c r="G231" s="506" t="s">
        <v>2076</v>
      </c>
      <c r="H231" s="510"/>
      <c r="I231" s="510"/>
      <c r="J231" s="506"/>
      <c r="K231" s="506"/>
      <c r="L231" s="510">
        <v>9</v>
      </c>
      <c r="M231" s="510">
        <v>4239</v>
      </c>
      <c r="N231" s="506">
        <v>1</v>
      </c>
      <c r="O231" s="506">
        <v>471</v>
      </c>
      <c r="P231" s="510">
        <v>22</v>
      </c>
      <c r="Q231" s="510">
        <v>10428</v>
      </c>
      <c r="R231" s="527">
        <v>2.4600141542816703</v>
      </c>
      <c r="S231" s="511">
        <v>474</v>
      </c>
    </row>
    <row r="232" spans="1:19" ht="14.4" customHeight="1" x14ac:dyDescent="0.3">
      <c r="A232" s="505" t="s">
        <v>2062</v>
      </c>
      <c r="B232" s="506" t="s">
        <v>2063</v>
      </c>
      <c r="C232" s="506" t="s">
        <v>462</v>
      </c>
      <c r="D232" s="506" t="s">
        <v>499</v>
      </c>
      <c r="E232" s="506" t="s">
        <v>2064</v>
      </c>
      <c r="F232" s="506" t="s">
        <v>2077</v>
      </c>
      <c r="G232" s="506" t="s">
        <v>2078</v>
      </c>
      <c r="H232" s="510"/>
      <c r="I232" s="510"/>
      <c r="J232" s="506"/>
      <c r="K232" s="506"/>
      <c r="L232" s="510">
        <v>84</v>
      </c>
      <c r="M232" s="510">
        <v>2799.97</v>
      </c>
      <c r="N232" s="506">
        <v>1</v>
      </c>
      <c r="O232" s="506">
        <v>33.332976190476188</v>
      </c>
      <c r="P232" s="510">
        <v>188</v>
      </c>
      <c r="Q232" s="510">
        <v>6266.67</v>
      </c>
      <c r="R232" s="527">
        <v>2.2381204084329478</v>
      </c>
      <c r="S232" s="511">
        <v>33.333351063829788</v>
      </c>
    </row>
    <row r="233" spans="1:19" ht="14.4" customHeight="1" x14ac:dyDescent="0.3">
      <c r="A233" s="505" t="s">
        <v>2062</v>
      </c>
      <c r="B233" s="506" t="s">
        <v>2063</v>
      </c>
      <c r="C233" s="506" t="s">
        <v>462</v>
      </c>
      <c r="D233" s="506" t="s">
        <v>499</v>
      </c>
      <c r="E233" s="506" t="s">
        <v>2064</v>
      </c>
      <c r="F233" s="506" t="s">
        <v>2079</v>
      </c>
      <c r="G233" s="506" t="s">
        <v>2080</v>
      </c>
      <c r="H233" s="510"/>
      <c r="I233" s="510"/>
      <c r="J233" s="506"/>
      <c r="K233" s="506"/>
      <c r="L233" s="510">
        <v>34</v>
      </c>
      <c r="M233" s="510">
        <v>1258</v>
      </c>
      <c r="N233" s="506">
        <v>1</v>
      </c>
      <c r="O233" s="506">
        <v>37</v>
      </c>
      <c r="P233" s="510">
        <v>197</v>
      </c>
      <c r="Q233" s="510">
        <v>7486</v>
      </c>
      <c r="R233" s="527">
        <v>5.9507154213036566</v>
      </c>
      <c r="S233" s="511">
        <v>38</v>
      </c>
    </row>
    <row r="234" spans="1:19" ht="14.4" customHeight="1" x14ac:dyDescent="0.3">
      <c r="A234" s="505" t="s">
        <v>2062</v>
      </c>
      <c r="B234" s="506" t="s">
        <v>2063</v>
      </c>
      <c r="C234" s="506" t="s">
        <v>462</v>
      </c>
      <c r="D234" s="506" t="s">
        <v>499</v>
      </c>
      <c r="E234" s="506" t="s">
        <v>2064</v>
      </c>
      <c r="F234" s="506" t="s">
        <v>2083</v>
      </c>
      <c r="G234" s="506" t="s">
        <v>2084</v>
      </c>
      <c r="H234" s="510"/>
      <c r="I234" s="510"/>
      <c r="J234" s="506"/>
      <c r="K234" s="506"/>
      <c r="L234" s="510">
        <v>28</v>
      </c>
      <c r="M234" s="510">
        <v>19656</v>
      </c>
      <c r="N234" s="506">
        <v>1</v>
      </c>
      <c r="O234" s="506">
        <v>702</v>
      </c>
      <c r="P234" s="510">
        <v>48</v>
      </c>
      <c r="Q234" s="510">
        <v>33936</v>
      </c>
      <c r="R234" s="527">
        <v>1.7264957264957266</v>
      </c>
      <c r="S234" s="511">
        <v>707</v>
      </c>
    </row>
    <row r="235" spans="1:19" ht="14.4" customHeight="1" x14ac:dyDescent="0.3">
      <c r="A235" s="505" t="s">
        <v>2062</v>
      </c>
      <c r="B235" s="506" t="s">
        <v>2063</v>
      </c>
      <c r="C235" s="506" t="s">
        <v>462</v>
      </c>
      <c r="D235" s="506" t="s">
        <v>499</v>
      </c>
      <c r="E235" s="506" t="s">
        <v>2064</v>
      </c>
      <c r="F235" s="506" t="s">
        <v>2085</v>
      </c>
      <c r="G235" s="506" t="s">
        <v>2086</v>
      </c>
      <c r="H235" s="510"/>
      <c r="I235" s="510"/>
      <c r="J235" s="506"/>
      <c r="K235" s="506"/>
      <c r="L235" s="510">
        <v>48</v>
      </c>
      <c r="M235" s="510">
        <v>11328</v>
      </c>
      <c r="N235" s="506">
        <v>1</v>
      </c>
      <c r="O235" s="506">
        <v>236</v>
      </c>
      <c r="P235" s="510">
        <v>122</v>
      </c>
      <c r="Q235" s="510">
        <v>28914</v>
      </c>
      <c r="R235" s="527">
        <v>2.5524364406779663</v>
      </c>
      <c r="S235" s="511">
        <v>237</v>
      </c>
    </row>
    <row r="236" spans="1:19" ht="14.4" customHeight="1" x14ac:dyDescent="0.3">
      <c r="A236" s="505" t="s">
        <v>2062</v>
      </c>
      <c r="B236" s="506" t="s">
        <v>2063</v>
      </c>
      <c r="C236" s="506" t="s">
        <v>462</v>
      </c>
      <c r="D236" s="506" t="s">
        <v>499</v>
      </c>
      <c r="E236" s="506" t="s">
        <v>2064</v>
      </c>
      <c r="F236" s="506" t="s">
        <v>2087</v>
      </c>
      <c r="G236" s="506" t="s">
        <v>2088</v>
      </c>
      <c r="H236" s="510"/>
      <c r="I236" s="510"/>
      <c r="J236" s="506"/>
      <c r="K236" s="506"/>
      <c r="L236" s="510">
        <v>1</v>
      </c>
      <c r="M236" s="510">
        <v>74</v>
      </c>
      <c r="N236" s="506">
        <v>1</v>
      </c>
      <c r="O236" s="506">
        <v>74</v>
      </c>
      <c r="P236" s="510"/>
      <c r="Q236" s="510"/>
      <c r="R236" s="527"/>
      <c r="S236" s="511"/>
    </row>
    <row r="237" spans="1:19" ht="14.4" customHeight="1" x14ac:dyDescent="0.3">
      <c r="A237" s="505" t="s">
        <v>2062</v>
      </c>
      <c r="B237" s="506" t="s">
        <v>2063</v>
      </c>
      <c r="C237" s="506" t="s">
        <v>462</v>
      </c>
      <c r="D237" s="506" t="s">
        <v>499</v>
      </c>
      <c r="E237" s="506" t="s">
        <v>2064</v>
      </c>
      <c r="F237" s="506" t="s">
        <v>2089</v>
      </c>
      <c r="G237" s="506" t="s">
        <v>2090</v>
      </c>
      <c r="H237" s="510"/>
      <c r="I237" s="510"/>
      <c r="J237" s="506"/>
      <c r="K237" s="506"/>
      <c r="L237" s="510">
        <v>90</v>
      </c>
      <c r="M237" s="510">
        <v>20070</v>
      </c>
      <c r="N237" s="506">
        <v>1</v>
      </c>
      <c r="O237" s="506">
        <v>223</v>
      </c>
      <c r="P237" s="510">
        <v>201</v>
      </c>
      <c r="Q237" s="510">
        <v>45426</v>
      </c>
      <c r="R237" s="527">
        <v>2.2633781763826608</v>
      </c>
      <c r="S237" s="511">
        <v>226</v>
      </c>
    </row>
    <row r="238" spans="1:19" ht="14.4" customHeight="1" x14ac:dyDescent="0.3">
      <c r="A238" s="505" t="s">
        <v>2062</v>
      </c>
      <c r="B238" s="506" t="s">
        <v>2063</v>
      </c>
      <c r="C238" s="506" t="s">
        <v>462</v>
      </c>
      <c r="D238" s="506" t="s">
        <v>499</v>
      </c>
      <c r="E238" s="506" t="s">
        <v>2064</v>
      </c>
      <c r="F238" s="506" t="s">
        <v>2091</v>
      </c>
      <c r="G238" s="506" t="s">
        <v>2092</v>
      </c>
      <c r="H238" s="510"/>
      <c r="I238" s="510"/>
      <c r="J238" s="506"/>
      <c r="K238" s="506"/>
      <c r="L238" s="510">
        <v>52</v>
      </c>
      <c r="M238" s="510">
        <v>4004</v>
      </c>
      <c r="N238" s="506">
        <v>1</v>
      </c>
      <c r="O238" s="506">
        <v>77</v>
      </c>
      <c r="P238" s="510">
        <v>159</v>
      </c>
      <c r="Q238" s="510">
        <v>12402</v>
      </c>
      <c r="R238" s="527">
        <v>3.0974025974025974</v>
      </c>
      <c r="S238" s="511">
        <v>78</v>
      </c>
    </row>
    <row r="239" spans="1:19" ht="14.4" customHeight="1" x14ac:dyDescent="0.3">
      <c r="A239" s="505" t="s">
        <v>2062</v>
      </c>
      <c r="B239" s="506" t="s">
        <v>2063</v>
      </c>
      <c r="C239" s="506" t="s">
        <v>462</v>
      </c>
      <c r="D239" s="506" t="s">
        <v>499</v>
      </c>
      <c r="E239" s="506" t="s">
        <v>2064</v>
      </c>
      <c r="F239" s="506" t="s">
        <v>2093</v>
      </c>
      <c r="G239" s="506" t="s">
        <v>2094</v>
      </c>
      <c r="H239" s="510"/>
      <c r="I239" s="510"/>
      <c r="J239" s="506"/>
      <c r="K239" s="506"/>
      <c r="L239" s="510">
        <v>20</v>
      </c>
      <c r="M239" s="510">
        <v>1180</v>
      </c>
      <c r="N239" s="506">
        <v>1</v>
      </c>
      <c r="O239" s="506">
        <v>59</v>
      </c>
      <c r="P239" s="510">
        <v>118</v>
      </c>
      <c r="Q239" s="510">
        <v>7198</v>
      </c>
      <c r="R239" s="527">
        <v>6.1</v>
      </c>
      <c r="S239" s="511">
        <v>61</v>
      </c>
    </row>
    <row r="240" spans="1:19" ht="14.4" customHeight="1" x14ac:dyDescent="0.3">
      <c r="A240" s="505" t="s">
        <v>2062</v>
      </c>
      <c r="B240" s="506" t="s">
        <v>2063</v>
      </c>
      <c r="C240" s="506" t="s">
        <v>462</v>
      </c>
      <c r="D240" s="506" t="s">
        <v>504</v>
      </c>
      <c r="E240" s="506" t="s">
        <v>2064</v>
      </c>
      <c r="F240" s="506" t="s">
        <v>2067</v>
      </c>
      <c r="G240" s="506" t="s">
        <v>2068</v>
      </c>
      <c r="H240" s="510"/>
      <c r="I240" s="510"/>
      <c r="J240" s="506"/>
      <c r="K240" s="506"/>
      <c r="L240" s="510">
        <v>10</v>
      </c>
      <c r="M240" s="510">
        <v>370</v>
      </c>
      <c r="N240" s="506">
        <v>1</v>
      </c>
      <c r="O240" s="506">
        <v>37</v>
      </c>
      <c r="P240" s="510">
        <v>10</v>
      </c>
      <c r="Q240" s="510">
        <v>380</v>
      </c>
      <c r="R240" s="527">
        <v>1.027027027027027</v>
      </c>
      <c r="S240" s="511">
        <v>38</v>
      </c>
    </row>
    <row r="241" spans="1:19" ht="14.4" customHeight="1" x14ac:dyDescent="0.3">
      <c r="A241" s="505" t="s">
        <v>2062</v>
      </c>
      <c r="B241" s="506" t="s">
        <v>2063</v>
      </c>
      <c r="C241" s="506" t="s">
        <v>462</v>
      </c>
      <c r="D241" s="506" t="s">
        <v>504</v>
      </c>
      <c r="E241" s="506" t="s">
        <v>2064</v>
      </c>
      <c r="F241" s="506" t="s">
        <v>2069</v>
      </c>
      <c r="G241" s="506" t="s">
        <v>2070</v>
      </c>
      <c r="H241" s="510"/>
      <c r="I241" s="510"/>
      <c r="J241" s="506"/>
      <c r="K241" s="506"/>
      <c r="L241" s="510">
        <v>3</v>
      </c>
      <c r="M241" s="510">
        <v>417</v>
      </c>
      <c r="N241" s="506">
        <v>1</v>
      </c>
      <c r="O241" s="506">
        <v>139</v>
      </c>
      <c r="P241" s="510">
        <v>3</v>
      </c>
      <c r="Q241" s="510">
        <v>423</v>
      </c>
      <c r="R241" s="527">
        <v>1.014388489208633</v>
      </c>
      <c r="S241" s="511">
        <v>141</v>
      </c>
    </row>
    <row r="242" spans="1:19" ht="14.4" customHeight="1" x14ac:dyDescent="0.3">
      <c r="A242" s="505" t="s">
        <v>2062</v>
      </c>
      <c r="B242" s="506" t="s">
        <v>2063</v>
      </c>
      <c r="C242" s="506" t="s">
        <v>462</v>
      </c>
      <c r="D242" s="506" t="s">
        <v>504</v>
      </c>
      <c r="E242" s="506" t="s">
        <v>2064</v>
      </c>
      <c r="F242" s="506" t="s">
        <v>2071</v>
      </c>
      <c r="G242" s="506" t="s">
        <v>2072</v>
      </c>
      <c r="H242" s="510"/>
      <c r="I242" s="510"/>
      <c r="J242" s="506"/>
      <c r="K242" s="506"/>
      <c r="L242" s="510">
        <v>3</v>
      </c>
      <c r="M242" s="510">
        <v>5457</v>
      </c>
      <c r="N242" s="506">
        <v>1</v>
      </c>
      <c r="O242" s="506">
        <v>1819</v>
      </c>
      <c r="P242" s="510">
        <v>5</v>
      </c>
      <c r="Q242" s="510">
        <v>9140</v>
      </c>
      <c r="R242" s="527">
        <v>1.6749129558365403</v>
      </c>
      <c r="S242" s="511">
        <v>1828</v>
      </c>
    </row>
    <row r="243" spans="1:19" ht="14.4" customHeight="1" x14ac:dyDescent="0.3">
      <c r="A243" s="505" t="s">
        <v>2062</v>
      </c>
      <c r="B243" s="506" t="s">
        <v>2063</v>
      </c>
      <c r="C243" s="506" t="s">
        <v>462</v>
      </c>
      <c r="D243" s="506" t="s">
        <v>504</v>
      </c>
      <c r="E243" s="506" t="s">
        <v>2064</v>
      </c>
      <c r="F243" s="506" t="s">
        <v>2073</v>
      </c>
      <c r="G243" s="506" t="s">
        <v>2074</v>
      </c>
      <c r="H243" s="510"/>
      <c r="I243" s="510"/>
      <c r="J243" s="506"/>
      <c r="K243" s="506"/>
      <c r="L243" s="510">
        <v>6</v>
      </c>
      <c r="M243" s="510">
        <v>3750</v>
      </c>
      <c r="N243" s="506">
        <v>1</v>
      </c>
      <c r="O243" s="506">
        <v>625</v>
      </c>
      <c r="P243" s="510">
        <v>10</v>
      </c>
      <c r="Q243" s="510">
        <v>6280</v>
      </c>
      <c r="R243" s="527">
        <v>1.6746666666666667</v>
      </c>
      <c r="S243" s="511">
        <v>628</v>
      </c>
    </row>
    <row r="244" spans="1:19" ht="14.4" customHeight="1" x14ac:dyDescent="0.3">
      <c r="A244" s="505" t="s">
        <v>2062</v>
      </c>
      <c r="B244" s="506" t="s">
        <v>2063</v>
      </c>
      <c r="C244" s="506" t="s">
        <v>462</v>
      </c>
      <c r="D244" s="506" t="s">
        <v>504</v>
      </c>
      <c r="E244" s="506" t="s">
        <v>2064</v>
      </c>
      <c r="F244" s="506" t="s">
        <v>2075</v>
      </c>
      <c r="G244" s="506" t="s">
        <v>2076</v>
      </c>
      <c r="H244" s="510"/>
      <c r="I244" s="510"/>
      <c r="J244" s="506"/>
      <c r="K244" s="506"/>
      <c r="L244" s="510">
        <v>5</v>
      </c>
      <c r="M244" s="510">
        <v>2355</v>
      </c>
      <c r="N244" s="506">
        <v>1</v>
      </c>
      <c r="O244" s="506">
        <v>471</v>
      </c>
      <c r="P244" s="510">
        <v>7</v>
      </c>
      <c r="Q244" s="510">
        <v>3318</v>
      </c>
      <c r="R244" s="527">
        <v>1.4089171974522292</v>
      </c>
      <c r="S244" s="511">
        <v>474</v>
      </c>
    </row>
    <row r="245" spans="1:19" ht="14.4" customHeight="1" x14ac:dyDescent="0.3">
      <c r="A245" s="505" t="s">
        <v>2062</v>
      </c>
      <c r="B245" s="506" t="s">
        <v>2063</v>
      </c>
      <c r="C245" s="506" t="s">
        <v>462</v>
      </c>
      <c r="D245" s="506" t="s">
        <v>504</v>
      </c>
      <c r="E245" s="506" t="s">
        <v>2064</v>
      </c>
      <c r="F245" s="506" t="s">
        <v>2077</v>
      </c>
      <c r="G245" s="506" t="s">
        <v>2078</v>
      </c>
      <c r="H245" s="510"/>
      <c r="I245" s="510"/>
      <c r="J245" s="506"/>
      <c r="K245" s="506"/>
      <c r="L245" s="510">
        <v>8</v>
      </c>
      <c r="M245" s="510">
        <v>266.67</v>
      </c>
      <c r="N245" s="506">
        <v>1</v>
      </c>
      <c r="O245" s="506">
        <v>33.333750000000002</v>
      </c>
      <c r="P245" s="510">
        <v>13</v>
      </c>
      <c r="Q245" s="510">
        <v>433.33000000000004</v>
      </c>
      <c r="R245" s="527">
        <v>1.6249671879101513</v>
      </c>
      <c r="S245" s="511">
        <v>33.333076923076923</v>
      </c>
    </row>
    <row r="246" spans="1:19" ht="14.4" customHeight="1" x14ac:dyDescent="0.3">
      <c r="A246" s="505" t="s">
        <v>2062</v>
      </c>
      <c r="B246" s="506" t="s">
        <v>2063</v>
      </c>
      <c r="C246" s="506" t="s">
        <v>462</v>
      </c>
      <c r="D246" s="506" t="s">
        <v>504</v>
      </c>
      <c r="E246" s="506" t="s">
        <v>2064</v>
      </c>
      <c r="F246" s="506" t="s">
        <v>2079</v>
      </c>
      <c r="G246" s="506" t="s">
        <v>2080</v>
      </c>
      <c r="H246" s="510"/>
      <c r="I246" s="510"/>
      <c r="J246" s="506"/>
      <c r="K246" s="506"/>
      <c r="L246" s="510">
        <v>7</v>
      </c>
      <c r="M246" s="510">
        <v>259</v>
      </c>
      <c r="N246" s="506">
        <v>1</v>
      </c>
      <c r="O246" s="506">
        <v>37</v>
      </c>
      <c r="P246" s="510">
        <v>12</v>
      </c>
      <c r="Q246" s="510">
        <v>456</v>
      </c>
      <c r="R246" s="527">
        <v>1.7606177606177607</v>
      </c>
      <c r="S246" s="511">
        <v>38</v>
      </c>
    </row>
    <row r="247" spans="1:19" ht="14.4" customHeight="1" x14ac:dyDescent="0.3">
      <c r="A247" s="505" t="s">
        <v>2062</v>
      </c>
      <c r="B247" s="506" t="s">
        <v>2063</v>
      </c>
      <c r="C247" s="506" t="s">
        <v>462</v>
      </c>
      <c r="D247" s="506" t="s">
        <v>504</v>
      </c>
      <c r="E247" s="506" t="s">
        <v>2064</v>
      </c>
      <c r="F247" s="506" t="s">
        <v>2083</v>
      </c>
      <c r="G247" s="506" t="s">
        <v>2084</v>
      </c>
      <c r="H247" s="510"/>
      <c r="I247" s="510"/>
      <c r="J247" s="506"/>
      <c r="K247" s="506"/>
      <c r="L247" s="510">
        <v>3</v>
      </c>
      <c r="M247" s="510">
        <v>2106</v>
      </c>
      <c r="N247" s="506">
        <v>1</v>
      </c>
      <c r="O247" s="506">
        <v>702</v>
      </c>
      <c r="P247" s="510">
        <v>3</v>
      </c>
      <c r="Q247" s="510">
        <v>2121</v>
      </c>
      <c r="R247" s="527">
        <v>1.0071225071225072</v>
      </c>
      <c r="S247" s="511">
        <v>707</v>
      </c>
    </row>
    <row r="248" spans="1:19" ht="14.4" customHeight="1" x14ac:dyDescent="0.3">
      <c r="A248" s="505" t="s">
        <v>2062</v>
      </c>
      <c r="B248" s="506" t="s">
        <v>2063</v>
      </c>
      <c r="C248" s="506" t="s">
        <v>462</v>
      </c>
      <c r="D248" s="506" t="s">
        <v>504</v>
      </c>
      <c r="E248" s="506" t="s">
        <v>2064</v>
      </c>
      <c r="F248" s="506" t="s">
        <v>2085</v>
      </c>
      <c r="G248" s="506" t="s">
        <v>2086</v>
      </c>
      <c r="H248" s="510"/>
      <c r="I248" s="510"/>
      <c r="J248" s="506"/>
      <c r="K248" s="506"/>
      <c r="L248" s="510">
        <v>1</v>
      </c>
      <c r="M248" s="510">
        <v>236</v>
      </c>
      <c r="N248" s="506">
        <v>1</v>
      </c>
      <c r="O248" s="506">
        <v>236</v>
      </c>
      <c r="P248" s="510">
        <v>4</v>
      </c>
      <c r="Q248" s="510">
        <v>948</v>
      </c>
      <c r="R248" s="527">
        <v>4.0169491525423728</v>
      </c>
      <c r="S248" s="511">
        <v>237</v>
      </c>
    </row>
    <row r="249" spans="1:19" ht="14.4" customHeight="1" x14ac:dyDescent="0.3">
      <c r="A249" s="505" t="s">
        <v>2062</v>
      </c>
      <c r="B249" s="506" t="s">
        <v>2063</v>
      </c>
      <c r="C249" s="506" t="s">
        <v>462</v>
      </c>
      <c r="D249" s="506" t="s">
        <v>504</v>
      </c>
      <c r="E249" s="506" t="s">
        <v>2064</v>
      </c>
      <c r="F249" s="506" t="s">
        <v>2089</v>
      </c>
      <c r="G249" s="506" t="s">
        <v>2090</v>
      </c>
      <c r="H249" s="510"/>
      <c r="I249" s="510"/>
      <c r="J249" s="506"/>
      <c r="K249" s="506"/>
      <c r="L249" s="510">
        <v>9</v>
      </c>
      <c r="M249" s="510">
        <v>2007</v>
      </c>
      <c r="N249" s="506">
        <v>1</v>
      </c>
      <c r="O249" s="506">
        <v>223</v>
      </c>
      <c r="P249" s="510">
        <v>14</v>
      </c>
      <c r="Q249" s="510">
        <v>3164</v>
      </c>
      <c r="R249" s="527">
        <v>1.5764823119083209</v>
      </c>
      <c r="S249" s="511">
        <v>226</v>
      </c>
    </row>
    <row r="250" spans="1:19" ht="14.4" customHeight="1" x14ac:dyDescent="0.3">
      <c r="A250" s="505" t="s">
        <v>2062</v>
      </c>
      <c r="B250" s="506" t="s">
        <v>2063</v>
      </c>
      <c r="C250" s="506" t="s">
        <v>462</v>
      </c>
      <c r="D250" s="506" t="s">
        <v>504</v>
      </c>
      <c r="E250" s="506" t="s">
        <v>2064</v>
      </c>
      <c r="F250" s="506" t="s">
        <v>2091</v>
      </c>
      <c r="G250" s="506" t="s">
        <v>2092</v>
      </c>
      <c r="H250" s="510"/>
      <c r="I250" s="510"/>
      <c r="J250" s="506"/>
      <c r="K250" s="506"/>
      <c r="L250" s="510">
        <v>15</v>
      </c>
      <c r="M250" s="510">
        <v>1155</v>
      </c>
      <c r="N250" s="506">
        <v>1</v>
      </c>
      <c r="O250" s="506">
        <v>77</v>
      </c>
      <c r="P250" s="510">
        <v>18</v>
      </c>
      <c r="Q250" s="510">
        <v>1404</v>
      </c>
      <c r="R250" s="527">
        <v>1.2155844155844155</v>
      </c>
      <c r="S250" s="511">
        <v>78</v>
      </c>
    </row>
    <row r="251" spans="1:19" ht="14.4" customHeight="1" x14ac:dyDescent="0.3">
      <c r="A251" s="505" t="s">
        <v>2062</v>
      </c>
      <c r="B251" s="506" t="s">
        <v>2063</v>
      </c>
      <c r="C251" s="506" t="s">
        <v>462</v>
      </c>
      <c r="D251" s="506" t="s">
        <v>504</v>
      </c>
      <c r="E251" s="506" t="s">
        <v>2064</v>
      </c>
      <c r="F251" s="506" t="s">
        <v>2093</v>
      </c>
      <c r="G251" s="506" t="s">
        <v>2094</v>
      </c>
      <c r="H251" s="510"/>
      <c r="I251" s="510"/>
      <c r="J251" s="506"/>
      <c r="K251" s="506"/>
      <c r="L251" s="510">
        <v>4</v>
      </c>
      <c r="M251" s="510">
        <v>236</v>
      </c>
      <c r="N251" s="506">
        <v>1</v>
      </c>
      <c r="O251" s="506">
        <v>59</v>
      </c>
      <c r="P251" s="510">
        <v>5</v>
      </c>
      <c r="Q251" s="510">
        <v>305</v>
      </c>
      <c r="R251" s="527">
        <v>1.2923728813559323</v>
      </c>
      <c r="S251" s="511">
        <v>61</v>
      </c>
    </row>
    <row r="252" spans="1:19" ht="14.4" customHeight="1" x14ac:dyDescent="0.3">
      <c r="A252" s="505" t="s">
        <v>2062</v>
      </c>
      <c r="B252" s="506" t="s">
        <v>2063</v>
      </c>
      <c r="C252" s="506" t="s">
        <v>462</v>
      </c>
      <c r="D252" s="506" t="s">
        <v>2057</v>
      </c>
      <c r="E252" s="506" t="s">
        <v>2064</v>
      </c>
      <c r="F252" s="506" t="s">
        <v>2067</v>
      </c>
      <c r="G252" s="506" t="s">
        <v>2068</v>
      </c>
      <c r="H252" s="510"/>
      <c r="I252" s="510"/>
      <c r="J252" s="506"/>
      <c r="K252" s="506"/>
      <c r="L252" s="510"/>
      <c r="M252" s="510"/>
      <c r="N252" s="506"/>
      <c r="O252" s="506"/>
      <c r="P252" s="510">
        <v>20</v>
      </c>
      <c r="Q252" s="510">
        <v>760</v>
      </c>
      <c r="R252" s="527"/>
      <c r="S252" s="511">
        <v>38</v>
      </c>
    </row>
    <row r="253" spans="1:19" ht="14.4" customHeight="1" x14ac:dyDescent="0.3">
      <c r="A253" s="505" t="s">
        <v>2062</v>
      </c>
      <c r="B253" s="506" t="s">
        <v>2063</v>
      </c>
      <c r="C253" s="506" t="s">
        <v>462</v>
      </c>
      <c r="D253" s="506" t="s">
        <v>2057</v>
      </c>
      <c r="E253" s="506" t="s">
        <v>2064</v>
      </c>
      <c r="F253" s="506" t="s">
        <v>2073</v>
      </c>
      <c r="G253" s="506" t="s">
        <v>2074</v>
      </c>
      <c r="H253" s="510"/>
      <c r="I253" s="510"/>
      <c r="J253" s="506"/>
      <c r="K253" s="506"/>
      <c r="L253" s="510"/>
      <c r="M253" s="510"/>
      <c r="N253" s="506"/>
      <c r="O253" s="506"/>
      <c r="P253" s="510">
        <v>1</v>
      </c>
      <c r="Q253" s="510">
        <v>628</v>
      </c>
      <c r="R253" s="527"/>
      <c r="S253" s="511">
        <v>628</v>
      </c>
    </row>
    <row r="254" spans="1:19" ht="14.4" customHeight="1" x14ac:dyDescent="0.3">
      <c r="A254" s="505" t="s">
        <v>2062</v>
      </c>
      <c r="B254" s="506" t="s">
        <v>2063</v>
      </c>
      <c r="C254" s="506" t="s">
        <v>462</v>
      </c>
      <c r="D254" s="506" t="s">
        <v>2057</v>
      </c>
      <c r="E254" s="506" t="s">
        <v>2064</v>
      </c>
      <c r="F254" s="506" t="s">
        <v>2075</v>
      </c>
      <c r="G254" s="506" t="s">
        <v>2076</v>
      </c>
      <c r="H254" s="510"/>
      <c r="I254" s="510"/>
      <c r="J254" s="506"/>
      <c r="K254" s="506"/>
      <c r="L254" s="510"/>
      <c r="M254" s="510"/>
      <c r="N254" s="506"/>
      <c r="O254" s="506"/>
      <c r="P254" s="510">
        <v>2</v>
      </c>
      <c r="Q254" s="510">
        <v>948</v>
      </c>
      <c r="R254" s="527"/>
      <c r="S254" s="511">
        <v>474</v>
      </c>
    </row>
    <row r="255" spans="1:19" ht="14.4" customHeight="1" x14ac:dyDescent="0.3">
      <c r="A255" s="505" t="s">
        <v>2062</v>
      </c>
      <c r="B255" s="506" t="s">
        <v>2063</v>
      </c>
      <c r="C255" s="506" t="s">
        <v>462</v>
      </c>
      <c r="D255" s="506" t="s">
        <v>2057</v>
      </c>
      <c r="E255" s="506" t="s">
        <v>2064</v>
      </c>
      <c r="F255" s="506" t="s">
        <v>2077</v>
      </c>
      <c r="G255" s="506" t="s">
        <v>2078</v>
      </c>
      <c r="H255" s="510"/>
      <c r="I255" s="510"/>
      <c r="J255" s="506"/>
      <c r="K255" s="506"/>
      <c r="L255" s="510"/>
      <c r="M255" s="510"/>
      <c r="N255" s="506"/>
      <c r="O255" s="506"/>
      <c r="P255" s="510">
        <v>2</v>
      </c>
      <c r="Q255" s="510">
        <v>66.66</v>
      </c>
      <c r="R255" s="527"/>
      <c r="S255" s="511">
        <v>33.33</v>
      </c>
    </row>
    <row r="256" spans="1:19" ht="14.4" customHeight="1" x14ac:dyDescent="0.3">
      <c r="A256" s="505" t="s">
        <v>2062</v>
      </c>
      <c r="B256" s="506" t="s">
        <v>2063</v>
      </c>
      <c r="C256" s="506" t="s">
        <v>462</v>
      </c>
      <c r="D256" s="506" t="s">
        <v>2057</v>
      </c>
      <c r="E256" s="506" t="s">
        <v>2064</v>
      </c>
      <c r="F256" s="506" t="s">
        <v>2079</v>
      </c>
      <c r="G256" s="506" t="s">
        <v>2080</v>
      </c>
      <c r="H256" s="510"/>
      <c r="I256" s="510"/>
      <c r="J256" s="506"/>
      <c r="K256" s="506"/>
      <c r="L256" s="510"/>
      <c r="M256" s="510"/>
      <c r="N256" s="506"/>
      <c r="O256" s="506"/>
      <c r="P256" s="510">
        <v>21</v>
      </c>
      <c r="Q256" s="510">
        <v>798</v>
      </c>
      <c r="R256" s="527"/>
      <c r="S256" s="511">
        <v>38</v>
      </c>
    </row>
    <row r="257" spans="1:19" ht="14.4" customHeight="1" x14ac:dyDescent="0.3">
      <c r="A257" s="505" t="s">
        <v>2062</v>
      </c>
      <c r="B257" s="506" t="s">
        <v>2063</v>
      </c>
      <c r="C257" s="506" t="s">
        <v>462</v>
      </c>
      <c r="D257" s="506" t="s">
        <v>2057</v>
      </c>
      <c r="E257" s="506" t="s">
        <v>2064</v>
      </c>
      <c r="F257" s="506" t="s">
        <v>2085</v>
      </c>
      <c r="G257" s="506" t="s">
        <v>2086</v>
      </c>
      <c r="H257" s="510"/>
      <c r="I257" s="510"/>
      <c r="J257" s="506"/>
      <c r="K257" s="506"/>
      <c r="L257" s="510"/>
      <c r="M257" s="510"/>
      <c r="N257" s="506"/>
      <c r="O257" s="506"/>
      <c r="P257" s="510">
        <v>1</v>
      </c>
      <c r="Q257" s="510">
        <v>237</v>
      </c>
      <c r="R257" s="527"/>
      <c r="S257" s="511">
        <v>237</v>
      </c>
    </row>
    <row r="258" spans="1:19" ht="14.4" customHeight="1" x14ac:dyDescent="0.3">
      <c r="A258" s="505" t="s">
        <v>2062</v>
      </c>
      <c r="B258" s="506" t="s">
        <v>2063</v>
      </c>
      <c r="C258" s="506" t="s">
        <v>462</v>
      </c>
      <c r="D258" s="506" t="s">
        <v>2057</v>
      </c>
      <c r="E258" s="506" t="s">
        <v>2064</v>
      </c>
      <c r="F258" s="506" t="s">
        <v>2087</v>
      </c>
      <c r="G258" s="506" t="s">
        <v>2088</v>
      </c>
      <c r="H258" s="510"/>
      <c r="I258" s="510"/>
      <c r="J258" s="506"/>
      <c r="K258" s="506"/>
      <c r="L258" s="510"/>
      <c r="M258" s="510"/>
      <c r="N258" s="506"/>
      <c r="O258" s="506"/>
      <c r="P258" s="510">
        <v>1</v>
      </c>
      <c r="Q258" s="510">
        <v>75</v>
      </c>
      <c r="R258" s="527"/>
      <c r="S258" s="511">
        <v>75</v>
      </c>
    </row>
    <row r="259" spans="1:19" ht="14.4" customHeight="1" x14ac:dyDescent="0.3">
      <c r="A259" s="505" t="s">
        <v>2062</v>
      </c>
      <c r="B259" s="506" t="s">
        <v>2063</v>
      </c>
      <c r="C259" s="506" t="s">
        <v>462</v>
      </c>
      <c r="D259" s="506" t="s">
        <v>2057</v>
      </c>
      <c r="E259" s="506" t="s">
        <v>2064</v>
      </c>
      <c r="F259" s="506" t="s">
        <v>2089</v>
      </c>
      <c r="G259" s="506" t="s">
        <v>2090</v>
      </c>
      <c r="H259" s="510"/>
      <c r="I259" s="510"/>
      <c r="J259" s="506"/>
      <c r="K259" s="506"/>
      <c r="L259" s="510"/>
      <c r="M259" s="510"/>
      <c r="N259" s="506"/>
      <c r="O259" s="506"/>
      <c r="P259" s="510">
        <v>1</v>
      </c>
      <c r="Q259" s="510">
        <v>226</v>
      </c>
      <c r="R259" s="527"/>
      <c r="S259" s="511">
        <v>226</v>
      </c>
    </row>
    <row r="260" spans="1:19" ht="14.4" customHeight="1" x14ac:dyDescent="0.3">
      <c r="A260" s="505" t="s">
        <v>2062</v>
      </c>
      <c r="B260" s="506" t="s">
        <v>2063</v>
      </c>
      <c r="C260" s="506" t="s">
        <v>462</v>
      </c>
      <c r="D260" s="506" t="s">
        <v>2057</v>
      </c>
      <c r="E260" s="506" t="s">
        <v>2064</v>
      </c>
      <c r="F260" s="506" t="s">
        <v>2093</v>
      </c>
      <c r="G260" s="506" t="s">
        <v>2094</v>
      </c>
      <c r="H260" s="510"/>
      <c r="I260" s="510"/>
      <c r="J260" s="506"/>
      <c r="K260" s="506"/>
      <c r="L260" s="510"/>
      <c r="M260" s="510"/>
      <c r="N260" s="506"/>
      <c r="O260" s="506"/>
      <c r="P260" s="510">
        <v>14</v>
      </c>
      <c r="Q260" s="510">
        <v>854</v>
      </c>
      <c r="R260" s="527"/>
      <c r="S260" s="511">
        <v>61</v>
      </c>
    </row>
    <row r="261" spans="1:19" ht="14.4" customHeight="1" x14ac:dyDescent="0.3">
      <c r="A261" s="505" t="s">
        <v>2062</v>
      </c>
      <c r="B261" s="506" t="s">
        <v>2063</v>
      </c>
      <c r="C261" s="506" t="s">
        <v>462</v>
      </c>
      <c r="D261" s="506" t="s">
        <v>2049</v>
      </c>
      <c r="E261" s="506" t="s">
        <v>2064</v>
      </c>
      <c r="F261" s="506" t="s">
        <v>2067</v>
      </c>
      <c r="G261" s="506" t="s">
        <v>2068</v>
      </c>
      <c r="H261" s="510"/>
      <c r="I261" s="510"/>
      <c r="J261" s="506"/>
      <c r="K261" s="506"/>
      <c r="L261" s="510"/>
      <c r="M261" s="510"/>
      <c r="N261" s="506"/>
      <c r="O261" s="506"/>
      <c r="P261" s="510">
        <v>3</v>
      </c>
      <c r="Q261" s="510">
        <v>114</v>
      </c>
      <c r="R261" s="527"/>
      <c r="S261" s="511">
        <v>38</v>
      </c>
    </row>
    <row r="262" spans="1:19" ht="14.4" customHeight="1" x14ac:dyDescent="0.3">
      <c r="A262" s="505" t="s">
        <v>2062</v>
      </c>
      <c r="B262" s="506" t="s">
        <v>2063</v>
      </c>
      <c r="C262" s="506" t="s">
        <v>462</v>
      </c>
      <c r="D262" s="506" t="s">
        <v>2049</v>
      </c>
      <c r="E262" s="506" t="s">
        <v>2064</v>
      </c>
      <c r="F262" s="506" t="s">
        <v>2079</v>
      </c>
      <c r="G262" s="506" t="s">
        <v>2080</v>
      </c>
      <c r="H262" s="510"/>
      <c r="I262" s="510"/>
      <c r="J262" s="506"/>
      <c r="K262" s="506"/>
      <c r="L262" s="510"/>
      <c r="M262" s="510"/>
      <c r="N262" s="506"/>
      <c r="O262" s="506"/>
      <c r="P262" s="510">
        <v>3</v>
      </c>
      <c r="Q262" s="510">
        <v>114</v>
      </c>
      <c r="R262" s="527"/>
      <c r="S262" s="511">
        <v>38</v>
      </c>
    </row>
    <row r="263" spans="1:19" ht="14.4" customHeight="1" x14ac:dyDescent="0.3">
      <c r="A263" s="505" t="s">
        <v>2062</v>
      </c>
      <c r="B263" s="506" t="s">
        <v>2063</v>
      </c>
      <c r="C263" s="506" t="s">
        <v>462</v>
      </c>
      <c r="D263" s="506" t="s">
        <v>2049</v>
      </c>
      <c r="E263" s="506" t="s">
        <v>2064</v>
      </c>
      <c r="F263" s="506" t="s">
        <v>2093</v>
      </c>
      <c r="G263" s="506" t="s">
        <v>2094</v>
      </c>
      <c r="H263" s="510"/>
      <c r="I263" s="510"/>
      <c r="J263" s="506"/>
      <c r="K263" s="506"/>
      <c r="L263" s="510"/>
      <c r="M263" s="510"/>
      <c r="N263" s="506"/>
      <c r="O263" s="506"/>
      <c r="P263" s="510">
        <v>2</v>
      </c>
      <c r="Q263" s="510">
        <v>122</v>
      </c>
      <c r="R263" s="527"/>
      <c r="S263" s="511">
        <v>61</v>
      </c>
    </row>
    <row r="264" spans="1:19" ht="14.4" customHeight="1" x14ac:dyDescent="0.3">
      <c r="A264" s="505" t="s">
        <v>2062</v>
      </c>
      <c r="B264" s="506" t="s">
        <v>2097</v>
      </c>
      <c r="C264" s="506" t="s">
        <v>462</v>
      </c>
      <c r="D264" s="506" t="s">
        <v>2036</v>
      </c>
      <c r="E264" s="506" t="s">
        <v>2064</v>
      </c>
      <c r="F264" s="506" t="s">
        <v>2102</v>
      </c>
      <c r="G264" s="506" t="s">
        <v>2103</v>
      </c>
      <c r="H264" s="510">
        <v>1</v>
      </c>
      <c r="I264" s="510">
        <v>957</v>
      </c>
      <c r="J264" s="506"/>
      <c r="K264" s="506">
        <v>957</v>
      </c>
      <c r="L264" s="510"/>
      <c r="M264" s="510"/>
      <c r="N264" s="506"/>
      <c r="O264" s="506"/>
      <c r="P264" s="510"/>
      <c r="Q264" s="510"/>
      <c r="R264" s="527"/>
      <c r="S264" s="511"/>
    </row>
    <row r="265" spans="1:19" ht="14.4" customHeight="1" x14ac:dyDescent="0.3">
      <c r="A265" s="505" t="s">
        <v>2062</v>
      </c>
      <c r="B265" s="506" t="s">
        <v>2097</v>
      </c>
      <c r="C265" s="506" t="s">
        <v>462</v>
      </c>
      <c r="D265" s="506" t="s">
        <v>2036</v>
      </c>
      <c r="E265" s="506" t="s">
        <v>2064</v>
      </c>
      <c r="F265" s="506" t="s">
        <v>2104</v>
      </c>
      <c r="G265" s="506" t="s">
        <v>2105</v>
      </c>
      <c r="H265" s="510"/>
      <c r="I265" s="510"/>
      <c r="J265" s="506"/>
      <c r="K265" s="506"/>
      <c r="L265" s="510"/>
      <c r="M265" s="510"/>
      <c r="N265" s="506"/>
      <c r="O265" s="506"/>
      <c r="P265" s="510">
        <v>1</v>
      </c>
      <c r="Q265" s="510">
        <v>435</v>
      </c>
      <c r="R265" s="527"/>
      <c r="S265" s="511">
        <v>435</v>
      </c>
    </row>
    <row r="266" spans="1:19" ht="14.4" customHeight="1" x14ac:dyDescent="0.3">
      <c r="A266" s="505" t="s">
        <v>2062</v>
      </c>
      <c r="B266" s="506" t="s">
        <v>2097</v>
      </c>
      <c r="C266" s="506" t="s">
        <v>462</v>
      </c>
      <c r="D266" s="506" t="s">
        <v>2036</v>
      </c>
      <c r="E266" s="506" t="s">
        <v>2064</v>
      </c>
      <c r="F266" s="506" t="s">
        <v>2106</v>
      </c>
      <c r="G266" s="506" t="s">
        <v>2107</v>
      </c>
      <c r="H266" s="510">
        <v>93</v>
      </c>
      <c r="I266" s="510">
        <v>93837</v>
      </c>
      <c r="J266" s="506">
        <v>0.63635562186355621</v>
      </c>
      <c r="K266" s="506">
        <v>1009</v>
      </c>
      <c r="L266" s="510">
        <v>146</v>
      </c>
      <c r="M266" s="510">
        <v>147460</v>
      </c>
      <c r="N266" s="506">
        <v>1</v>
      </c>
      <c r="O266" s="506">
        <v>1010</v>
      </c>
      <c r="P266" s="510">
        <v>164</v>
      </c>
      <c r="Q266" s="510">
        <v>166132</v>
      </c>
      <c r="R266" s="527">
        <v>1.1266241692662418</v>
      </c>
      <c r="S266" s="511">
        <v>1013</v>
      </c>
    </row>
    <row r="267" spans="1:19" ht="14.4" customHeight="1" x14ac:dyDescent="0.3">
      <c r="A267" s="505" t="s">
        <v>2062</v>
      </c>
      <c r="B267" s="506" t="s">
        <v>2097</v>
      </c>
      <c r="C267" s="506" t="s">
        <v>462</v>
      </c>
      <c r="D267" s="506" t="s">
        <v>496</v>
      </c>
      <c r="E267" s="506" t="s">
        <v>2064</v>
      </c>
      <c r="F267" s="506" t="s">
        <v>2067</v>
      </c>
      <c r="G267" s="506" t="s">
        <v>2068</v>
      </c>
      <c r="H267" s="510">
        <v>3</v>
      </c>
      <c r="I267" s="510">
        <v>111</v>
      </c>
      <c r="J267" s="506"/>
      <c r="K267" s="506">
        <v>37</v>
      </c>
      <c r="L267" s="510"/>
      <c r="M267" s="510"/>
      <c r="N267" s="506"/>
      <c r="O267" s="506"/>
      <c r="P267" s="510"/>
      <c r="Q267" s="510"/>
      <c r="R267" s="527"/>
      <c r="S267" s="511"/>
    </row>
    <row r="268" spans="1:19" ht="14.4" customHeight="1" x14ac:dyDescent="0.3">
      <c r="A268" s="505" t="s">
        <v>2062</v>
      </c>
      <c r="B268" s="506" t="s">
        <v>2097</v>
      </c>
      <c r="C268" s="506" t="s">
        <v>462</v>
      </c>
      <c r="D268" s="506" t="s">
        <v>496</v>
      </c>
      <c r="E268" s="506" t="s">
        <v>2064</v>
      </c>
      <c r="F268" s="506" t="s">
        <v>2100</v>
      </c>
      <c r="G268" s="506" t="s">
        <v>2101</v>
      </c>
      <c r="H268" s="510">
        <v>13</v>
      </c>
      <c r="I268" s="510">
        <v>1833</v>
      </c>
      <c r="J268" s="506">
        <v>2.1666666666666665</v>
      </c>
      <c r="K268" s="506">
        <v>141</v>
      </c>
      <c r="L268" s="510">
        <v>6</v>
      </c>
      <c r="M268" s="510">
        <v>846</v>
      </c>
      <c r="N268" s="506">
        <v>1</v>
      </c>
      <c r="O268" s="506">
        <v>141</v>
      </c>
      <c r="P268" s="510"/>
      <c r="Q268" s="510"/>
      <c r="R268" s="527"/>
      <c r="S268" s="511"/>
    </row>
    <row r="269" spans="1:19" ht="14.4" customHeight="1" x14ac:dyDescent="0.3">
      <c r="A269" s="505" t="s">
        <v>2062</v>
      </c>
      <c r="B269" s="506" t="s">
        <v>2097</v>
      </c>
      <c r="C269" s="506" t="s">
        <v>462</v>
      </c>
      <c r="D269" s="506" t="s">
        <v>496</v>
      </c>
      <c r="E269" s="506" t="s">
        <v>2064</v>
      </c>
      <c r="F269" s="506" t="s">
        <v>2077</v>
      </c>
      <c r="G269" s="506" t="s">
        <v>2078</v>
      </c>
      <c r="H269" s="510"/>
      <c r="I269" s="510"/>
      <c r="J269" s="506"/>
      <c r="K269" s="506"/>
      <c r="L269" s="510">
        <v>1</v>
      </c>
      <c r="M269" s="510">
        <v>33.33</v>
      </c>
      <c r="N269" s="506">
        <v>1</v>
      </c>
      <c r="O269" s="506">
        <v>33.33</v>
      </c>
      <c r="P269" s="510"/>
      <c r="Q269" s="510"/>
      <c r="R269" s="527"/>
      <c r="S269" s="511"/>
    </row>
    <row r="270" spans="1:19" ht="14.4" customHeight="1" x14ac:dyDescent="0.3">
      <c r="A270" s="505" t="s">
        <v>2062</v>
      </c>
      <c r="B270" s="506" t="s">
        <v>2097</v>
      </c>
      <c r="C270" s="506" t="s">
        <v>462</v>
      </c>
      <c r="D270" s="506" t="s">
        <v>496</v>
      </c>
      <c r="E270" s="506" t="s">
        <v>2064</v>
      </c>
      <c r="F270" s="506" t="s">
        <v>2079</v>
      </c>
      <c r="G270" s="506" t="s">
        <v>2080</v>
      </c>
      <c r="H270" s="510">
        <v>2</v>
      </c>
      <c r="I270" s="510">
        <v>74</v>
      </c>
      <c r="J270" s="506"/>
      <c r="K270" s="506">
        <v>37</v>
      </c>
      <c r="L270" s="510"/>
      <c r="M270" s="510"/>
      <c r="N270" s="506"/>
      <c r="O270" s="506"/>
      <c r="P270" s="510"/>
      <c r="Q270" s="510"/>
      <c r="R270" s="527"/>
      <c r="S270" s="511"/>
    </row>
    <row r="271" spans="1:19" ht="14.4" customHeight="1" x14ac:dyDescent="0.3">
      <c r="A271" s="505" t="s">
        <v>2062</v>
      </c>
      <c r="B271" s="506" t="s">
        <v>2097</v>
      </c>
      <c r="C271" s="506" t="s">
        <v>462</v>
      </c>
      <c r="D271" s="506" t="s">
        <v>496</v>
      </c>
      <c r="E271" s="506" t="s">
        <v>2064</v>
      </c>
      <c r="F271" s="506" t="s">
        <v>2108</v>
      </c>
      <c r="G271" s="506" t="s">
        <v>2109</v>
      </c>
      <c r="H271" s="510">
        <v>8</v>
      </c>
      <c r="I271" s="510">
        <v>2760</v>
      </c>
      <c r="J271" s="506">
        <v>1.9942196531791907</v>
      </c>
      <c r="K271" s="506">
        <v>345</v>
      </c>
      <c r="L271" s="510">
        <v>4</v>
      </c>
      <c r="M271" s="510">
        <v>1384</v>
      </c>
      <c r="N271" s="506">
        <v>1</v>
      </c>
      <c r="O271" s="506">
        <v>346</v>
      </c>
      <c r="P271" s="510">
        <v>1</v>
      </c>
      <c r="Q271" s="510">
        <v>350</v>
      </c>
      <c r="R271" s="527">
        <v>0.25289017341040465</v>
      </c>
      <c r="S271" s="511">
        <v>350</v>
      </c>
    </row>
    <row r="272" spans="1:19" ht="14.4" customHeight="1" x14ac:dyDescent="0.3">
      <c r="A272" s="505" t="s">
        <v>2062</v>
      </c>
      <c r="B272" s="506" t="s">
        <v>2097</v>
      </c>
      <c r="C272" s="506" t="s">
        <v>462</v>
      </c>
      <c r="D272" s="506" t="s">
        <v>496</v>
      </c>
      <c r="E272" s="506" t="s">
        <v>2064</v>
      </c>
      <c r="F272" s="506" t="s">
        <v>2089</v>
      </c>
      <c r="G272" s="506" t="s">
        <v>2090</v>
      </c>
      <c r="H272" s="510"/>
      <c r="I272" s="510"/>
      <c r="J272" s="506"/>
      <c r="K272" s="506"/>
      <c r="L272" s="510">
        <v>1</v>
      </c>
      <c r="M272" s="510">
        <v>223</v>
      </c>
      <c r="N272" s="506">
        <v>1</v>
      </c>
      <c r="O272" s="506">
        <v>223</v>
      </c>
      <c r="P272" s="510"/>
      <c r="Q272" s="510"/>
      <c r="R272" s="527"/>
      <c r="S272" s="511"/>
    </row>
    <row r="273" spans="1:19" ht="14.4" customHeight="1" x14ac:dyDescent="0.3">
      <c r="A273" s="505" t="s">
        <v>2062</v>
      </c>
      <c r="B273" s="506" t="s">
        <v>2097</v>
      </c>
      <c r="C273" s="506" t="s">
        <v>462</v>
      </c>
      <c r="D273" s="506" t="s">
        <v>496</v>
      </c>
      <c r="E273" s="506" t="s">
        <v>2064</v>
      </c>
      <c r="F273" s="506" t="s">
        <v>2091</v>
      </c>
      <c r="G273" s="506" t="s">
        <v>2092</v>
      </c>
      <c r="H273" s="510"/>
      <c r="I273" s="510"/>
      <c r="J273" s="506"/>
      <c r="K273" s="506"/>
      <c r="L273" s="510">
        <v>1</v>
      </c>
      <c r="M273" s="510">
        <v>77</v>
      </c>
      <c r="N273" s="506">
        <v>1</v>
      </c>
      <c r="O273" s="506">
        <v>77</v>
      </c>
      <c r="P273" s="510"/>
      <c r="Q273" s="510"/>
      <c r="R273" s="527"/>
      <c r="S273" s="511"/>
    </row>
    <row r="274" spans="1:19" ht="14.4" customHeight="1" x14ac:dyDescent="0.3">
      <c r="A274" s="505" t="s">
        <v>2062</v>
      </c>
      <c r="B274" s="506" t="s">
        <v>2097</v>
      </c>
      <c r="C274" s="506" t="s">
        <v>462</v>
      </c>
      <c r="D274" s="506" t="s">
        <v>496</v>
      </c>
      <c r="E274" s="506" t="s">
        <v>2064</v>
      </c>
      <c r="F274" s="506" t="s">
        <v>2114</v>
      </c>
      <c r="G274" s="506" t="s">
        <v>2115</v>
      </c>
      <c r="H274" s="510"/>
      <c r="I274" s="510"/>
      <c r="J274" s="506"/>
      <c r="K274" s="506"/>
      <c r="L274" s="510">
        <v>1</v>
      </c>
      <c r="M274" s="510">
        <v>178</v>
      </c>
      <c r="N274" s="506">
        <v>1</v>
      </c>
      <c r="O274" s="506">
        <v>178</v>
      </c>
      <c r="P274" s="510"/>
      <c r="Q274" s="510"/>
      <c r="R274" s="527"/>
      <c r="S274" s="511"/>
    </row>
    <row r="275" spans="1:19" ht="14.4" customHeight="1" x14ac:dyDescent="0.3">
      <c r="A275" s="505" t="s">
        <v>2062</v>
      </c>
      <c r="B275" s="506" t="s">
        <v>2097</v>
      </c>
      <c r="C275" s="506" t="s">
        <v>462</v>
      </c>
      <c r="D275" s="506" t="s">
        <v>496</v>
      </c>
      <c r="E275" s="506" t="s">
        <v>2064</v>
      </c>
      <c r="F275" s="506" t="s">
        <v>2093</v>
      </c>
      <c r="G275" s="506" t="s">
        <v>2094</v>
      </c>
      <c r="H275" s="510">
        <v>2</v>
      </c>
      <c r="I275" s="510">
        <v>118</v>
      </c>
      <c r="J275" s="506"/>
      <c r="K275" s="506">
        <v>59</v>
      </c>
      <c r="L275" s="510"/>
      <c r="M275" s="510"/>
      <c r="N275" s="506"/>
      <c r="O275" s="506"/>
      <c r="P275" s="510"/>
      <c r="Q275" s="510"/>
      <c r="R275" s="527"/>
      <c r="S275" s="511"/>
    </row>
    <row r="276" spans="1:19" ht="14.4" customHeight="1" x14ac:dyDescent="0.3">
      <c r="A276" s="505" t="s">
        <v>2062</v>
      </c>
      <c r="B276" s="506" t="s">
        <v>2097</v>
      </c>
      <c r="C276" s="506" t="s">
        <v>462</v>
      </c>
      <c r="D276" s="506" t="s">
        <v>2042</v>
      </c>
      <c r="E276" s="506" t="s">
        <v>2064</v>
      </c>
      <c r="F276" s="506" t="s">
        <v>2067</v>
      </c>
      <c r="G276" s="506" t="s">
        <v>2068</v>
      </c>
      <c r="H276" s="510"/>
      <c r="I276" s="510"/>
      <c r="J276" s="506"/>
      <c r="K276" s="506"/>
      <c r="L276" s="510">
        <v>1</v>
      </c>
      <c r="M276" s="510">
        <v>37</v>
      </c>
      <c r="N276" s="506">
        <v>1</v>
      </c>
      <c r="O276" s="506">
        <v>37</v>
      </c>
      <c r="P276" s="510"/>
      <c r="Q276" s="510"/>
      <c r="R276" s="527"/>
      <c r="S276" s="511"/>
    </row>
    <row r="277" spans="1:19" ht="14.4" customHeight="1" x14ac:dyDescent="0.3">
      <c r="A277" s="505" t="s">
        <v>2062</v>
      </c>
      <c r="B277" s="506" t="s">
        <v>2097</v>
      </c>
      <c r="C277" s="506" t="s">
        <v>462</v>
      </c>
      <c r="D277" s="506" t="s">
        <v>2042</v>
      </c>
      <c r="E277" s="506" t="s">
        <v>2064</v>
      </c>
      <c r="F277" s="506" t="s">
        <v>2100</v>
      </c>
      <c r="G277" s="506" t="s">
        <v>2101</v>
      </c>
      <c r="H277" s="510">
        <v>5</v>
      </c>
      <c r="I277" s="510">
        <v>705</v>
      </c>
      <c r="J277" s="506">
        <v>1.6666666666666667</v>
      </c>
      <c r="K277" s="506">
        <v>141</v>
      </c>
      <c r="L277" s="510">
        <v>3</v>
      </c>
      <c r="M277" s="510">
        <v>423</v>
      </c>
      <c r="N277" s="506">
        <v>1</v>
      </c>
      <c r="O277" s="506">
        <v>141</v>
      </c>
      <c r="P277" s="510">
        <v>1</v>
      </c>
      <c r="Q277" s="510">
        <v>142</v>
      </c>
      <c r="R277" s="527">
        <v>0.33569739952718675</v>
      </c>
      <c r="S277" s="511">
        <v>142</v>
      </c>
    </row>
    <row r="278" spans="1:19" ht="14.4" customHeight="1" x14ac:dyDescent="0.3">
      <c r="A278" s="505" t="s">
        <v>2062</v>
      </c>
      <c r="B278" s="506" t="s">
        <v>2097</v>
      </c>
      <c r="C278" s="506" t="s">
        <v>462</v>
      </c>
      <c r="D278" s="506" t="s">
        <v>2042</v>
      </c>
      <c r="E278" s="506" t="s">
        <v>2064</v>
      </c>
      <c r="F278" s="506" t="s">
        <v>2079</v>
      </c>
      <c r="G278" s="506" t="s">
        <v>2080</v>
      </c>
      <c r="H278" s="510">
        <v>1</v>
      </c>
      <c r="I278" s="510">
        <v>37</v>
      </c>
      <c r="J278" s="506"/>
      <c r="K278" s="506">
        <v>37</v>
      </c>
      <c r="L278" s="510"/>
      <c r="M278" s="510"/>
      <c r="N278" s="506"/>
      <c r="O278" s="506"/>
      <c r="P278" s="510"/>
      <c r="Q278" s="510"/>
      <c r="R278" s="527"/>
      <c r="S278" s="511"/>
    </row>
    <row r="279" spans="1:19" ht="14.4" customHeight="1" x14ac:dyDescent="0.3">
      <c r="A279" s="505" t="s">
        <v>2062</v>
      </c>
      <c r="B279" s="506" t="s">
        <v>2097</v>
      </c>
      <c r="C279" s="506" t="s">
        <v>462</v>
      </c>
      <c r="D279" s="506" t="s">
        <v>2042</v>
      </c>
      <c r="E279" s="506" t="s">
        <v>2064</v>
      </c>
      <c r="F279" s="506" t="s">
        <v>2108</v>
      </c>
      <c r="G279" s="506" t="s">
        <v>2109</v>
      </c>
      <c r="H279" s="510">
        <v>8</v>
      </c>
      <c r="I279" s="510">
        <v>2760</v>
      </c>
      <c r="J279" s="506">
        <v>0.66473988439306353</v>
      </c>
      <c r="K279" s="506">
        <v>345</v>
      </c>
      <c r="L279" s="510">
        <v>12</v>
      </c>
      <c r="M279" s="510">
        <v>4152</v>
      </c>
      <c r="N279" s="506">
        <v>1</v>
      </c>
      <c r="O279" s="506">
        <v>346</v>
      </c>
      <c r="P279" s="510">
        <v>3</v>
      </c>
      <c r="Q279" s="510">
        <v>1050</v>
      </c>
      <c r="R279" s="527">
        <v>0.25289017341040465</v>
      </c>
      <c r="S279" s="511">
        <v>350</v>
      </c>
    </row>
    <row r="280" spans="1:19" ht="14.4" customHeight="1" x14ac:dyDescent="0.3">
      <c r="A280" s="505" t="s">
        <v>2062</v>
      </c>
      <c r="B280" s="506" t="s">
        <v>2097</v>
      </c>
      <c r="C280" s="506" t="s">
        <v>462</v>
      </c>
      <c r="D280" s="506" t="s">
        <v>2042</v>
      </c>
      <c r="E280" s="506" t="s">
        <v>2064</v>
      </c>
      <c r="F280" s="506" t="s">
        <v>2093</v>
      </c>
      <c r="G280" s="506" t="s">
        <v>2094</v>
      </c>
      <c r="H280" s="510">
        <v>1</v>
      </c>
      <c r="I280" s="510">
        <v>59</v>
      </c>
      <c r="J280" s="506"/>
      <c r="K280" s="506">
        <v>59</v>
      </c>
      <c r="L280" s="510"/>
      <c r="M280" s="510"/>
      <c r="N280" s="506"/>
      <c r="O280" s="506"/>
      <c r="P280" s="510"/>
      <c r="Q280" s="510"/>
      <c r="R280" s="527"/>
      <c r="S280" s="511"/>
    </row>
    <row r="281" spans="1:19" ht="14.4" customHeight="1" x14ac:dyDescent="0.3">
      <c r="A281" s="505" t="s">
        <v>2062</v>
      </c>
      <c r="B281" s="506" t="s">
        <v>2097</v>
      </c>
      <c r="C281" s="506" t="s">
        <v>462</v>
      </c>
      <c r="D281" s="506" t="s">
        <v>2043</v>
      </c>
      <c r="E281" s="506" t="s">
        <v>2064</v>
      </c>
      <c r="F281" s="506" t="s">
        <v>2100</v>
      </c>
      <c r="G281" s="506" t="s">
        <v>2101</v>
      </c>
      <c r="H281" s="510">
        <v>12</v>
      </c>
      <c r="I281" s="510">
        <v>1692</v>
      </c>
      <c r="J281" s="506"/>
      <c r="K281" s="506">
        <v>141</v>
      </c>
      <c r="L281" s="510"/>
      <c r="M281" s="510"/>
      <c r="N281" s="506"/>
      <c r="O281" s="506"/>
      <c r="P281" s="510"/>
      <c r="Q281" s="510"/>
      <c r="R281" s="527"/>
      <c r="S281" s="511"/>
    </row>
    <row r="282" spans="1:19" ht="14.4" customHeight="1" x14ac:dyDescent="0.3">
      <c r="A282" s="505" t="s">
        <v>2062</v>
      </c>
      <c r="B282" s="506" t="s">
        <v>2097</v>
      </c>
      <c r="C282" s="506" t="s">
        <v>462</v>
      </c>
      <c r="D282" s="506" t="s">
        <v>2044</v>
      </c>
      <c r="E282" s="506" t="s">
        <v>2064</v>
      </c>
      <c r="F282" s="506" t="s">
        <v>2100</v>
      </c>
      <c r="G282" s="506" t="s">
        <v>2101</v>
      </c>
      <c r="H282" s="510">
        <v>2</v>
      </c>
      <c r="I282" s="510">
        <v>282</v>
      </c>
      <c r="J282" s="506"/>
      <c r="K282" s="506">
        <v>141</v>
      </c>
      <c r="L282" s="510"/>
      <c r="M282" s="510"/>
      <c r="N282" s="506"/>
      <c r="O282" s="506"/>
      <c r="P282" s="510"/>
      <c r="Q282" s="510"/>
      <c r="R282" s="527"/>
      <c r="S282" s="511"/>
    </row>
    <row r="283" spans="1:19" ht="14.4" customHeight="1" x14ac:dyDescent="0.3">
      <c r="A283" s="505" t="s">
        <v>2062</v>
      </c>
      <c r="B283" s="506" t="s">
        <v>2097</v>
      </c>
      <c r="C283" s="506" t="s">
        <v>462</v>
      </c>
      <c r="D283" s="506" t="s">
        <v>2047</v>
      </c>
      <c r="E283" s="506" t="s">
        <v>2064</v>
      </c>
      <c r="F283" s="506" t="s">
        <v>2100</v>
      </c>
      <c r="G283" s="506" t="s">
        <v>2101</v>
      </c>
      <c r="H283" s="510">
        <v>11</v>
      </c>
      <c r="I283" s="510">
        <v>1551</v>
      </c>
      <c r="J283" s="506"/>
      <c r="K283" s="506">
        <v>141</v>
      </c>
      <c r="L283" s="510"/>
      <c r="M283" s="510"/>
      <c r="N283" s="506"/>
      <c r="O283" s="506"/>
      <c r="P283" s="510"/>
      <c r="Q283" s="510"/>
      <c r="R283" s="527"/>
      <c r="S283" s="511"/>
    </row>
    <row r="284" spans="1:19" ht="14.4" customHeight="1" x14ac:dyDescent="0.3">
      <c r="A284" s="505" t="s">
        <v>2062</v>
      </c>
      <c r="B284" s="506" t="s">
        <v>2097</v>
      </c>
      <c r="C284" s="506" t="s">
        <v>462</v>
      </c>
      <c r="D284" s="506" t="s">
        <v>2047</v>
      </c>
      <c r="E284" s="506" t="s">
        <v>2064</v>
      </c>
      <c r="F284" s="506" t="s">
        <v>2108</v>
      </c>
      <c r="G284" s="506" t="s">
        <v>2109</v>
      </c>
      <c r="H284" s="510">
        <v>4</v>
      </c>
      <c r="I284" s="510">
        <v>1380</v>
      </c>
      <c r="J284" s="506"/>
      <c r="K284" s="506">
        <v>345</v>
      </c>
      <c r="L284" s="510"/>
      <c r="M284" s="510"/>
      <c r="N284" s="506"/>
      <c r="O284" s="506"/>
      <c r="P284" s="510"/>
      <c r="Q284" s="510"/>
      <c r="R284" s="527"/>
      <c r="S284" s="511"/>
    </row>
    <row r="285" spans="1:19" ht="14.4" customHeight="1" x14ac:dyDescent="0.3">
      <c r="A285" s="505" t="s">
        <v>2062</v>
      </c>
      <c r="B285" s="506" t="s">
        <v>2097</v>
      </c>
      <c r="C285" s="506" t="s">
        <v>462</v>
      </c>
      <c r="D285" s="506" t="s">
        <v>497</v>
      </c>
      <c r="E285" s="506" t="s">
        <v>2064</v>
      </c>
      <c r="F285" s="506" t="s">
        <v>2067</v>
      </c>
      <c r="G285" s="506" t="s">
        <v>2068</v>
      </c>
      <c r="H285" s="510">
        <v>15</v>
      </c>
      <c r="I285" s="510">
        <v>555</v>
      </c>
      <c r="J285" s="506">
        <v>0.23076923076923078</v>
      </c>
      <c r="K285" s="506">
        <v>37</v>
      </c>
      <c r="L285" s="510">
        <v>65</v>
      </c>
      <c r="M285" s="510">
        <v>2405</v>
      </c>
      <c r="N285" s="506">
        <v>1</v>
      </c>
      <c r="O285" s="506">
        <v>37</v>
      </c>
      <c r="P285" s="510">
        <v>151</v>
      </c>
      <c r="Q285" s="510">
        <v>5738</v>
      </c>
      <c r="R285" s="527">
        <v>2.3858627858627859</v>
      </c>
      <c r="S285" s="511">
        <v>38</v>
      </c>
    </row>
    <row r="286" spans="1:19" ht="14.4" customHeight="1" x14ac:dyDescent="0.3">
      <c r="A286" s="505" t="s">
        <v>2062</v>
      </c>
      <c r="B286" s="506" t="s">
        <v>2097</v>
      </c>
      <c r="C286" s="506" t="s">
        <v>462</v>
      </c>
      <c r="D286" s="506" t="s">
        <v>497</v>
      </c>
      <c r="E286" s="506" t="s">
        <v>2064</v>
      </c>
      <c r="F286" s="506" t="s">
        <v>2098</v>
      </c>
      <c r="G286" s="506" t="s">
        <v>2099</v>
      </c>
      <c r="H286" s="510">
        <v>8</v>
      </c>
      <c r="I286" s="510">
        <v>5608</v>
      </c>
      <c r="J286" s="506">
        <v>0.44381133270022161</v>
      </c>
      <c r="K286" s="506">
        <v>701</v>
      </c>
      <c r="L286" s="510">
        <v>18</v>
      </c>
      <c r="M286" s="510">
        <v>12636</v>
      </c>
      <c r="N286" s="506">
        <v>1</v>
      </c>
      <c r="O286" s="506">
        <v>702</v>
      </c>
      <c r="P286" s="510">
        <v>14</v>
      </c>
      <c r="Q286" s="510">
        <v>9898</v>
      </c>
      <c r="R286" s="527">
        <v>0.78331750553972779</v>
      </c>
      <c r="S286" s="511">
        <v>707</v>
      </c>
    </row>
    <row r="287" spans="1:19" ht="14.4" customHeight="1" x14ac:dyDescent="0.3">
      <c r="A287" s="505" t="s">
        <v>2062</v>
      </c>
      <c r="B287" s="506" t="s">
        <v>2097</v>
      </c>
      <c r="C287" s="506" t="s">
        <v>462</v>
      </c>
      <c r="D287" s="506" t="s">
        <v>497</v>
      </c>
      <c r="E287" s="506" t="s">
        <v>2064</v>
      </c>
      <c r="F287" s="506" t="s">
        <v>2100</v>
      </c>
      <c r="G287" s="506" t="s">
        <v>2101</v>
      </c>
      <c r="H287" s="510">
        <v>257</v>
      </c>
      <c r="I287" s="510">
        <v>36237</v>
      </c>
      <c r="J287" s="506">
        <v>0.91785714285714282</v>
      </c>
      <c r="K287" s="506">
        <v>141</v>
      </c>
      <c r="L287" s="510">
        <v>280</v>
      </c>
      <c r="M287" s="510">
        <v>39480</v>
      </c>
      <c r="N287" s="506">
        <v>1</v>
      </c>
      <c r="O287" s="506">
        <v>141</v>
      </c>
      <c r="P287" s="510">
        <v>234</v>
      </c>
      <c r="Q287" s="510">
        <v>33228</v>
      </c>
      <c r="R287" s="527">
        <v>0.84164133738601821</v>
      </c>
      <c r="S287" s="511">
        <v>142</v>
      </c>
    </row>
    <row r="288" spans="1:19" ht="14.4" customHeight="1" x14ac:dyDescent="0.3">
      <c r="A288" s="505" t="s">
        <v>2062</v>
      </c>
      <c r="B288" s="506" t="s">
        <v>2097</v>
      </c>
      <c r="C288" s="506" t="s">
        <v>462</v>
      </c>
      <c r="D288" s="506" t="s">
        <v>497</v>
      </c>
      <c r="E288" s="506" t="s">
        <v>2064</v>
      </c>
      <c r="F288" s="506" t="s">
        <v>2077</v>
      </c>
      <c r="G288" s="506" t="s">
        <v>2078</v>
      </c>
      <c r="H288" s="510">
        <v>254</v>
      </c>
      <c r="I288" s="510">
        <v>8466.67</v>
      </c>
      <c r="J288" s="506">
        <v>0.94423793894500407</v>
      </c>
      <c r="K288" s="506">
        <v>33.333346456692915</v>
      </c>
      <c r="L288" s="510">
        <v>269</v>
      </c>
      <c r="M288" s="510">
        <v>8966.67</v>
      </c>
      <c r="N288" s="506">
        <v>1</v>
      </c>
      <c r="O288" s="506">
        <v>33.333345724907062</v>
      </c>
      <c r="P288" s="510">
        <v>220</v>
      </c>
      <c r="Q288" s="510">
        <v>7333.33</v>
      </c>
      <c r="R288" s="527">
        <v>0.81784319039286602</v>
      </c>
      <c r="S288" s="511">
        <v>33.333318181818179</v>
      </c>
    </row>
    <row r="289" spans="1:19" ht="14.4" customHeight="1" x14ac:dyDescent="0.3">
      <c r="A289" s="505" t="s">
        <v>2062</v>
      </c>
      <c r="B289" s="506" t="s">
        <v>2097</v>
      </c>
      <c r="C289" s="506" t="s">
        <v>462</v>
      </c>
      <c r="D289" s="506" t="s">
        <v>497</v>
      </c>
      <c r="E289" s="506" t="s">
        <v>2064</v>
      </c>
      <c r="F289" s="506" t="s">
        <v>2079</v>
      </c>
      <c r="G289" s="506" t="s">
        <v>2080</v>
      </c>
      <c r="H289" s="510"/>
      <c r="I289" s="510"/>
      <c r="J289" s="506"/>
      <c r="K289" s="506"/>
      <c r="L289" s="510">
        <v>9</v>
      </c>
      <c r="M289" s="510">
        <v>333</v>
      </c>
      <c r="N289" s="506">
        <v>1</v>
      </c>
      <c r="O289" s="506">
        <v>37</v>
      </c>
      <c r="P289" s="510">
        <v>18</v>
      </c>
      <c r="Q289" s="510">
        <v>684</v>
      </c>
      <c r="R289" s="527">
        <v>2.0540540540540539</v>
      </c>
      <c r="S289" s="511">
        <v>38</v>
      </c>
    </row>
    <row r="290" spans="1:19" ht="14.4" customHeight="1" x14ac:dyDescent="0.3">
      <c r="A290" s="505" t="s">
        <v>2062</v>
      </c>
      <c r="B290" s="506" t="s">
        <v>2097</v>
      </c>
      <c r="C290" s="506" t="s">
        <v>462</v>
      </c>
      <c r="D290" s="506" t="s">
        <v>497</v>
      </c>
      <c r="E290" s="506" t="s">
        <v>2064</v>
      </c>
      <c r="F290" s="506" t="s">
        <v>2108</v>
      </c>
      <c r="G290" s="506" t="s">
        <v>2109</v>
      </c>
      <c r="H290" s="510">
        <v>12</v>
      </c>
      <c r="I290" s="510">
        <v>4140</v>
      </c>
      <c r="J290" s="506">
        <v>5.9826589595375719</v>
      </c>
      <c r="K290" s="506">
        <v>345</v>
      </c>
      <c r="L290" s="510">
        <v>2</v>
      </c>
      <c r="M290" s="510">
        <v>692</v>
      </c>
      <c r="N290" s="506">
        <v>1</v>
      </c>
      <c r="O290" s="506">
        <v>346</v>
      </c>
      <c r="P290" s="510">
        <v>3</v>
      </c>
      <c r="Q290" s="510">
        <v>1050</v>
      </c>
      <c r="R290" s="527">
        <v>1.5173410404624277</v>
      </c>
      <c r="S290" s="511">
        <v>350</v>
      </c>
    </row>
    <row r="291" spans="1:19" ht="14.4" customHeight="1" x14ac:dyDescent="0.3">
      <c r="A291" s="505" t="s">
        <v>2062</v>
      </c>
      <c r="B291" s="506" t="s">
        <v>2097</v>
      </c>
      <c r="C291" s="506" t="s">
        <v>462</v>
      </c>
      <c r="D291" s="506" t="s">
        <v>497</v>
      </c>
      <c r="E291" s="506" t="s">
        <v>2064</v>
      </c>
      <c r="F291" s="506" t="s">
        <v>2087</v>
      </c>
      <c r="G291" s="506" t="s">
        <v>2088</v>
      </c>
      <c r="H291" s="510">
        <v>9</v>
      </c>
      <c r="I291" s="510">
        <v>666</v>
      </c>
      <c r="J291" s="506">
        <v>1.2857142857142858</v>
      </c>
      <c r="K291" s="506">
        <v>74</v>
      </c>
      <c r="L291" s="510">
        <v>7</v>
      </c>
      <c r="M291" s="510">
        <v>518</v>
      </c>
      <c r="N291" s="506">
        <v>1</v>
      </c>
      <c r="O291" s="506">
        <v>74</v>
      </c>
      <c r="P291" s="510">
        <v>10</v>
      </c>
      <c r="Q291" s="510">
        <v>750</v>
      </c>
      <c r="R291" s="527">
        <v>1.4478764478764479</v>
      </c>
      <c r="S291" s="511">
        <v>75</v>
      </c>
    </row>
    <row r="292" spans="1:19" ht="14.4" customHeight="1" x14ac:dyDescent="0.3">
      <c r="A292" s="505" t="s">
        <v>2062</v>
      </c>
      <c r="B292" s="506" t="s">
        <v>2097</v>
      </c>
      <c r="C292" s="506" t="s">
        <v>462</v>
      </c>
      <c r="D292" s="506" t="s">
        <v>497</v>
      </c>
      <c r="E292" s="506" t="s">
        <v>2064</v>
      </c>
      <c r="F292" s="506" t="s">
        <v>2112</v>
      </c>
      <c r="G292" s="506" t="s">
        <v>2113</v>
      </c>
      <c r="H292" s="510">
        <v>160</v>
      </c>
      <c r="I292" s="510">
        <v>56800</v>
      </c>
      <c r="J292" s="506">
        <v>0.79601990049751248</v>
      </c>
      <c r="K292" s="506">
        <v>355</v>
      </c>
      <c r="L292" s="510">
        <v>201</v>
      </c>
      <c r="M292" s="510">
        <v>71355</v>
      </c>
      <c r="N292" s="506">
        <v>1</v>
      </c>
      <c r="O292" s="506">
        <v>355</v>
      </c>
      <c r="P292" s="510">
        <v>196</v>
      </c>
      <c r="Q292" s="510">
        <v>70168</v>
      </c>
      <c r="R292" s="527">
        <v>0.98336486581178617</v>
      </c>
      <c r="S292" s="511">
        <v>358</v>
      </c>
    </row>
    <row r="293" spans="1:19" ht="14.4" customHeight="1" x14ac:dyDescent="0.3">
      <c r="A293" s="505" t="s">
        <v>2062</v>
      </c>
      <c r="B293" s="506" t="s">
        <v>2097</v>
      </c>
      <c r="C293" s="506" t="s">
        <v>462</v>
      </c>
      <c r="D293" s="506" t="s">
        <v>497</v>
      </c>
      <c r="E293" s="506" t="s">
        <v>2064</v>
      </c>
      <c r="F293" s="506" t="s">
        <v>2089</v>
      </c>
      <c r="G293" s="506" t="s">
        <v>2090</v>
      </c>
      <c r="H293" s="510">
        <v>253</v>
      </c>
      <c r="I293" s="510">
        <v>56419</v>
      </c>
      <c r="J293" s="506">
        <v>0.94052044609665431</v>
      </c>
      <c r="K293" s="506">
        <v>223</v>
      </c>
      <c r="L293" s="510">
        <v>269</v>
      </c>
      <c r="M293" s="510">
        <v>59987</v>
      </c>
      <c r="N293" s="506">
        <v>1</v>
      </c>
      <c r="O293" s="506">
        <v>223</v>
      </c>
      <c r="P293" s="510">
        <v>222</v>
      </c>
      <c r="Q293" s="510">
        <v>50172</v>
      </c>
      <c r="R293" s="527">
        <v>0.83638121593011816</v>
      </c>
      <c r="S293" s="511">
        <v>226</v>
      </c>
    </row>
    <row r="294" spans="1:19" ht="14.4" customHeight="1" x14ac:dyDescent="0.3">
      <c r="A294" s="505" t="s">
        <v>2062</v>
      </c>
      <c r="B294" s="506" t="s">
        <v>2097</v>
      </c>
      <c r="C294" s="506" t="s">
        <v>462</v>
      </c>
      <c r="D294" s="506" t="s">
        <v>497</v>
      </c>
      <c r="E294" s="506" t="s">
        <v>2064</v>
      </c>
      <c r="F294" s="506" t="s">
        <v>2091</v>
      </c>
      <c r="G294" s="506" t="s">
        <v>2092</v>
      </c>
      <c r="H294" s="510">
        <v>265</v>
      </c>
      <c r="I294" s="510">
        <v>20405</v>
      </c>
      <c r="J294" s="506">
        <v>0.9464285714285714</v>
      </c>
      <c r="K294" s="506">
        <v>77</v>
      </c>
      <c r="L294" s="510">
        <v>280</v>
      </c>
      <c r="M294" s="510">
        <v>21560</v>
      </c>
      <c r="N294" s="506">
        <v>1</v>
      </c>
      <c r="O294" s="506">
        <v>77</v>
      </c>
      <c r="P294" s="510">
        <v>230</v>
      </c>
      <c r="Q294" s="510">
        <v>17940</v>
      </c>
      <c r="R294" s="527">
        <v>0.83209647495361783</v>
      </c>
      <c r="S294" s="511">
        <v>78</v>
      </c>
    </row>
    <row r="295" spans="1:19" ht="14.4" customHeight="1" x14ac:dyDescent="0.3">
      <c r="A295" s="505" t="s">
        <v>2062</v>
      </c>
      <c r="B295" s="506" t="s">
        <v>2097</v>
      </c>
      <c r="C295" s="506" t="s">
        <v>462</v>
      </c>
      <c r="D295" s="506" t="s">
        <v>497</v>
      </c>
      <c r="E295" s="506" t="s">
        <v>2064</v>
      </c>
      <c r="F295" s="506" t="s">
        <v>2114</v>
      </c>
      <c r="G295" s="506" t="s">
        <v>2115</v>
      </c>
      <c r="H295" s="510">
        <v>86</v>
      </c>
      <c r="I295" s="510">
        <v>15222</v>
      </c>
      <c r="J295" s="506">
        <v>1.7103370786516854</v>
      </c>
      <c r="K295" s="506">
        <v>177</v>
      </c>
      <c r="L295" s="510">
        <v>50</v>
      </c>
      <c r="M295" s="510">
        <v>8900</v>
      </c>
      <c r="N295" s="506">
        <v>1</v>
      </c>
      <c r="O295" s="506">
        <v>178</v>
      </c>
      <c r="P295" s="510">
        <v>12</v>
      </c>
      <c r="Q295" s="510">
        <v>2148</v>
      </c>
      <c r="R295" s="527">
        <v>0.24134831460674158</v>
      </c>
      <c r="S295" s="511">
        <v>179</v>
      </c>
    </row>
    <row r="296" spans="1:19" ht="14.4" customHeight="1" x14ac:dyDescent="0.3">
      <c r="A296" s="505" t="s">
        <v>2062</v>
      </c>
      <c r="B296" s="506" t="s">
        <v>2097</v>
      </c>
      <c r="C296" s="506" t="s">
        <v>462</v>
      </c>
      <c r="D296" s="506" t="s">
        <v>497</v>
      </c>
      <c r="E296" s="506" t="s">
        <v>2064</v>
      </c>
      <c r="F296" s="506" t="s">
        <v>2093</v>
      </c>
      <c r="G296" s="506" t="s">
        <v>2094</v>
      </c>
      <c r="H296" s="510"/>
      <c r="I296" s="510"/>
      <c r="J296" s="506"/>
      <c r="K296" s="506"/>
      <c r="L296" s="510">
        <v>10</v>
      </c>
      <c r="M296" s="510">
        <v>590</v>
      </c>
      <c r="N296" s="506">
        <v>1</v>
      </c>
      <c r="O296" s="506">
        <v>59</v>
      </c>
      <c r="P296" s="510">
        <v>9</v>
      </c>
      <c r="Q296" s="510">
        <v>549</v>
      </c>
      <c r="R296" s="527">
        <v>0.93050847457627117</v>
      </c>
      <c r="S296" s="511">
        <v>61</v>
      </c>
    </row>
    <row r="297" spans="1:19" ht="14.4" customHeight="1" x14ac:dyDescent="0.3">
      <c r="A297" s="505" t="s">
        <v>2062</v>
      </c>
      <c r="B297" s="506" t="s">
        <v>2097</v>
      </c>
      <c r="C297" s="506" t="s">
        <v>462</v>
      </c>
      <c r="D297" s="506" t="s">
        <v>498</v>
      </c>
      <c r="E297" s="506" t="s">
        <v>2064</v>
      </c>
      <c r="F297" s="506" t="s">
        <v>2100</v>
      </c>
      <c r="G297" s="506" t="s">
        <v>2101</v>
      </c>
      <c r="H297" s="510">
        <v>5</v>
      </c>
      <c r="I297" s="510">
        <v>705</v>
      </c>
      <c r="J297" s="506">
        <v>0.45454545454545453</v>
      </c>
      <c r="K297" s="506">
        <v>141</v>
      </c>
      <c r="L297" s="510">
        <v>11</v>
      </c>
      <c r="M297" s="510">
        <v>1551</v>
      </c>
      <c r="N297" s="506">
        <v>1</v>
      </c>
      <c r="O297" s="506">
        <v>141</v>
      </c>
      <c r="P297" s="510">
        <v>1</v>
      </c>
      <c r="Q297" s="510">
        <v>142</v>
      </c>
      <c r="R297" s="527">
        <v>9.1553836234687297E-2</v>
      </c>
      <c r="S297" s="511">
        <v>142</v>
      </c>
    </row>
    <row r="298" spans="1:19" ht="14.4" customHeight="1" x14ac:dyDescent="0.3">
      <c r="A298" s="505" t="s">
        <v>2062</v>
      </c>
      <c r="B298" s="506" t="s">
        <v>2097</v>
      </c>
      <c r="C298" s="506" t="s">
        <v>462</v>
      </c>
      <c r="D298" s="506" t="s">
        <v>498</v>
      </c>
      <c r="E298" s="506" t="s">
        <v>2064</v>
      </c>
      <c r="F298" s="506" t="s">
        <v>2079</v>
      </c>
      <c r="G298" s="506" t="s">
        <v>2080</v>
      </c>
      <c r="H298" s="510"/>
      <c r="I298" s="510"/>
      <c r="J298" s="506"/>
      <c r="K298" s="506"/>
      <c r="L298" s="510">
        <v>1</v>
      </c>
      <c r="M298" s="510">
        <v>37</v>
      </c>
      <c r="N298" s="506">
        <v>1</v>
      </c>
      <c r="O298" s="506">
        <v>37</v>
      </c>
      <c r="P298" s="510"/>
      <c r="Q298" s="510"/>
      <c r="R298" s="527"/>
      <c r="S298" s="511"/>
    </row>
    <row r="299" spans="1:19" ht="14.4" customHeight="1" x14ac:dyDescent="0.3">
      <c r="A299" s="505" t="s">
        <v>2062</v>
      </c>
      <c r="B299" s="506" t="s">
        <v>2097</v>
      </c>
      <c r="C299" s="506" t="s">
        <v>462</v>
      </c>
      <c r="D299" s="506" t="s">
        <v>498</v>
      </c>
      <c r="E299" s="506" t="s">
        <v>2064</v>
      </c>
      <c r="F299" s="506" t="s">
        <v>2108</v>
      </c>
      <c r="G299" s="506" t="s">
        <v>2109</v>
      </c>
      <c r="H299" s="510"/>
      <c r="I299" s="510"/>
      <c r="J299" s="506"/>
      <c r="K299" s="506"/>
      <c r="L299" s="510">
        <v>8</v>
      </c>
      <c r="M299" s="510">
        <v>2768</v>
      </c>
      <c r="N299" s="506">
        <v>1</v>
      </c>
      <c r="O299" s="506">
        <v>346</v>
      </c>
      <c r="P299" s="510">
        <v>3</v>
      </c>
      <c r="Q299" s="510">
        <v>1050</v>
      </c>
      <c r="R299" s="527">
        <v>0.37933526011560692</v>
      </c>
      <c r="S299" s="511">
        <v>350</v>
      </c>
    </row>
    <row r="300" spans="1:19" ht="14.4" customHeight="1" x14ac:dyDescent="0.3">
      <c r="A300" s="505" t="s">
        <v>2062</v>
      </c>
      <c r="B300" s="506" t="s">
        <v>2097</v>
      </c>
      <c r="C300" s="506" t="s">
        <v>462</v>
      </c>
      <c r="D300" s="506" t="s">
        <v>2050</v>
      </c>
      <c r="E300" s="506" t="s">
        <v>2064</v>
      </c>
      <c r="F300" s="506" t="s">
        <v>2100</v>
      </c>
      <c r="G300" s="506" t="s">
        <v>2101</v>
      </c>
      <c r="H300" s="510">
        <v>10</v>
      </c>
      <c r="I300" s="510">
        <v>1410</v>
      </c>
      <c r="J300" s="506"/>
      <c r="K300" s="506">
        <v>141</v>
      </c>
      <c r="L300" s="510"/>
      <c r="M300" s="510"/>
      <c r="N300" s="506"/>
      <c r="O300" s="506"/>
      <c r="P300" s="510"/>
      <c r="Q300" s="510"/>
      <c r="R300" s="527"/>
      <c r="S300" s="511"/>
    </row>
    <row r="301" spans="1:19" ht="14.4" customHeight="1" x14ac:dyDescent="0.3">
      <c r="A301" s="505" t="s">
        <v>2062</v>
      </c>
      <c r="B301" s="506" t="s">
        <v>2097</v>
      </c>
      <c r="C301" s="506" t="s">
        <v>462</v>
      </c>
      <c r="D301" s="506" t="s">
        <v>2050</v>
      </c>
      <c r="E301" s="506" t="s">
        <v>2064</v>
      </c>
      <c r="F301" s="506" t="s">
        <v>2108</v>
      </c>
      <c r="G301" s="506" t="s">
        <v>2109</v>
      </c>
      <c r="H301" s="510">
        <v>6</v>
      </c>
      <c r="I301" s="510">
        <v>2070</v>
      </c>
      <c r="J301" s="506"/>
      <c r="K301" s="506">
        <v>345</v>
      </c>
      <c r="L301" s="510"/>
      <c r="M301" s="510"/>
      <c r="N301" s="506"/>
      <c r="O301" s="506"/>
      <c r="P301" s="510"/>
      <c r="Q301" s="510"/>
      <c r="R301" s="527"/>
      <c r="S301" s="511"/>
    </row>
    <row r="302" spans="1:19" ht="14.4" customHeight="1" x14ac:dyDescent="0.3">
      <c r="A302" s="505" t="s">
        <v>2062</v>
      </c>
      <c r="B302" s="506" t="s">
        <v>2097</v>
      </c>
      <c r="C302" s="506" t="s">
        <v>462</v>
      </c>
      <c r="D302" s="506" t="s">
        <v>2051</v>
      </c>
      <c r="E302" s="506" t="s">
        <v>2064</v>
      </c>
      <c r="F302" s="506" t="s">
        <v>2100</v>
      </c>
      <c r="G302" s="506" t="s">
        <v>2101</v>
      </c>
      <c r="H302" s="510"/>
      <c r="I302" s="510"/>
      <c r="J302" s="506"/>
      <c r="K302" s="506"/>
      <c r="L302" s="510"/>
      <c r="M302" s="510"/>
      <c r="N302" s="506"/>
      <c r="O302" s="506"/>
      <c r="P302" s="510">
        <v>1</v>
      </c>
      <c r="Q302" s="510">
        <v>142</v>
      </c>
      <c r="R302" s="527"/>
      <c r="S302" s="511">
        <v>142</v>
      </c>
    </row>
    <row r="303" spans="1:19" ht="14.4" customHeight="1" x14ac:dyDescent="0.3">
      <c r="A303" s="505" t="s">
        <v>2062</v>
      </c>
      <c r="B303" s="506" t="s">
        <v>2097</v>
      </c>
      <c r="C303" s="506" t="s">
        <v>462</v>
      </c>
      <c r="D303" s="506" t="s">
        <v>2051</v>
      </c>
      <c r="E303" s="506" t="s">
        <v>2064</v>
      </c>
      <c r="F303" s="506" t="s">
        <v>2108</v>
      </c>
      <c r="G303" s="506" t="s">
        <v>2109</v>
      </c>
      <c r="H303" s="510"/>
      <c r="I303" s="510"/>
      <c r="J303" s="506"/>
      <c r="K303" s="506"/>
      <c r="L303" s="510"/>
      <c r="M303" s="510"/>
      <c r="N303" s="506"/>
      <c r="O303" s="506"/>
      <c r="P303" s="510">
        <v>1</v>
      </c>
      <c r="Q303" s="510">
        <v>350</v>
      </c>
      <c r="R303" s="527"/>
      <c r="S303" s="511">
        <v>350</v>
      </c>
    </row>
    <row r="304" spans="1:19" ht="14.4" customHeight="1" x14ac:dyDescent="0.3">
      <c r="A304" s="505" t="s">
        <v>2062</v>
      </c>
      <c r="B304" s="506" t="s">
        <v>2097</v>
      </c>
      <c r="C304" s="506" t="s">
        <v>462</v>
      </c>
      <c r="D304" s="506" t="s">
        <v>2054</v>
      </c>
      <c r="E304" s="506" t="s">
        <v>2064</v>
      </c>
      <c r="F304" s="506" t="s">
        <v>2098</v>
      </c>
      <c r="G304" s="506" t="s">
        <v>2099</v>
      </c>
      <c r="H304" s="510">
        <v>1</v>
      </c>
      <c r="I304" s="510">
        <v>701</v>
      </c>
      <c r="J304" s="506"/>
      <c r="K304" s="506">
        <v>701</v>
      </c>
      <c r="L304" s="510"/>
      <c r="M304" s="510"/>
      <c r="N304" s="506"/>
      <c r="O304" s="506"/>
      <c r="P304" s="510"/>
      <c r="Q304" s="510"/>
      <c r="R304" s="527"/>
      <c r="S304" s="511"/>
    </row>
    <row r="305" spans="1:19" ht="14.4" customHeight="1" x14ac:dyDescent="0.3">
      <c r="A305" s="505" t="s">
        <v>2062</v>
      </c>
      <c r="B305" s="506" t="s">
        <v>2097</v>
      </c>
      <c r="C305" s="506" t="s">
        <v>462</v>
      </c>
      <c r="D305" s="506" t="s">
        <v>2054</v>
      </c>
      <c r="E305" s="506" t="s">
        <v>2064</v>
      </c>
      <c r="F305" s="506" t="s">
        <v>2100</v>
      </c>
      <c r="G305" s="506" t="s">
        <v>2101</v>
      </c>
      <c r="H305" s="510">
        <v>9</v>
      </c>
      <c r="I305" s="510">
        <v>1269</v>
      </c>
      <c r="J305" s="506"/>
      <c r="K305" s="506">
        <v>141</v>
      </c>
      <c r="L305" s="510"/>
      <c r="M305" s="510"/>
      <c r="N305" s="506"/>
      <c r="O305" s="506"/>
      <c r="P305" s="510"/>
      <c r="Q305" s="510"/>
      <c r="R305" s="527"/>
      <c r="S305" s="511"/>
    </row>
    <row r="306" spans="1:19" ht="14.4" customHeight="1" x14ac:dyDescent="0.3">
      <c r="A306" s="505" t="s">
        <v>2062</v>
      </c>
      <c r="B306" s="506" t="s">
        <v>2097</v>
      </c>
      <c r="C306" s="506" t="s">
        <v>462</v>
      </c>
      <c r="D306" s="506" t="s">
        <v>2054</v>
      </c>
      <c r="E306" s="506" t="s">
        <v>2064</v>
      </c>
      <c r="F306" s="506" t="s">
        <v>2077</v>
      </c>
      <c r="G306" s="506" t="s">
        <v>2078</v>
      </c>
      <c r="H306" s="510">
        <v>1</v>
      </c>
      <c r="I306" s="510">
        <v>33.33</v>
      </c>
      <c r="J306" s="506"/>
      <c r="K306" s="506">
        <v>33.33</v>
      </c>
      <c r="L306" s="510"/>
      <c r="M306" s="510"/>
      <c r="N306" s="506"/>
      <c r="O306" s="506"/>
      <c r="P306" s="510"/>
      <c r="Q306" s="510"/>
      <c r="R306" s="527"/>
      <c r="S306" s="511"/>
    </row>
    <row r="307" spans="1:19" ht="14.4" customHeight="1" x14ac:dyDescent="0.3">
      <c r="A307" s="505" t="s">
        <v>2062</v>
      </c>
      <c r="B307" s="506" t="s">
        <v>2097</v>
      </c>
      <c r="C307" s="506" t="s">
        <v>462</v>
      </c>
      <c r="D307" s="506" t="s">
        <v>2054</v>
      </c>
      <c r="E307" s="506" t="s">
        <v>2064</v>
      </c>
      <c r="F307" s="506" t="s">
        <v>2108</v>
      </c>
      <c r="G307" s="506" t="s">
        <v>2109</v>
      </c>
      <c r="H307" s="510">
        <v>1</v>
      </c>
      <c r="I307" s="510">
        <v>345</v>
      </c>
      <c r="J307" s="506"/>
      <c r="K307" s="506">
        <v>345</v>
      </c>
      <c r="L307" s="510"/>
      <c r="M307" s="510"/>
      <c r="N307" s="506"/>
      <c r="O307" s="506"/>
      <c r="P307" s="510"/>
      <c r="Q307" s="510"/>
      <c r="R307" s="527"/>
      <c r="S307" s="511"/>
    </row>
    <row r="308" spans="1:19" ht="14.4" customHeight="1" x14ac:dyDescent="0.3">
      <c r="A308" s="505" t="s">
        <v>2062</v>
      </c>
      <c r="B308" s="506" t="s">
        <v>2097</v>
      </c>
      <c r="C308" s="506" t="s">
        <v>462</v>
      </c>
      <c r="D308" s="506" t="s">
        <v>2054</v>
      </c>
      <c r="E308" s="506" t="s">
        <v>2064</v>
      </c>
      <c r="F308" s="506" t="s">
        <v>2089</v>
      </c>
      <c r="G308" s="506" t="s">
        <v>2090</v>
      </c>
      <c r="H308" s="510">
        <v>1</v>
      </c>
      <c r="I308" s="510">
        <v>223</v>
      </c>
      <c r="J308" s="506"/>
      <c r="K308" s="506">
        <v>223</v>
      </c>
      <c r="L308" s="510"/>
      <c r="M308" s="510"/>
      <c r="N308" s="506"/>
      <c r="O308" s="506"/>
      <c r="P308" s="510"/>
      <c r="Q308" s="510"/>
      <c r="R308" s="527"/>
      <c r="S308" s="511"/>
    </row>
    <row r="309" spans="1:19" ht="14.4" customHeight="1" x14ac:dyDescent="0.3">
      <c r="A309" s="505" t="s">
        <v>2062</v>
      </c>
      <c r="B309" s="506" t="s">
        <v>2097</v>
      </c>
      <c r="C309" s="506" t="s">
        <v>462</v>
      </c>
      <c r="D309" s="506" t="s">
        <v>2054</v>
      </c>
      <c r="E309" s="506" t="s">
        <v>2064</v>
      </c>
      <c r="F309" s="506" t="s">
        <v>2091</v>
      </c>
      <c r="G309" s="506" t="s">
        <v>2092</v>
      </c>
      <c r="H309" s="510">
        <v>1</v>
      </c>
      <c r="I309" s="510">
        <v>77</v>
      </c>
      <c r="J309" s="506"/>
      <c r="K309" s="506">
        <v>77</v>
      </c>
      <c r="L309" s="510"/>
      <c r="M309" s="510"/>
      <c r="N309" s="506"/>
      <c r="O309" s="506"/>
      <c r="P309" s="510"/>
      <c r="Q309" s="510"/>
      <c r="R309" s="527"/>
      <c r="S309" s="511"/>
    </row>
    <row r="310" spans="1:19" ht="14.4" customHeight="1" x14ac:dyDescent="0.3">
      <c r="A310" s="505" t="s">
        <v>2062</v>
      </c>
      <c r="B310" s="506" t="s">
        <v>2097</v>
      </c>
      <c r="C310" s="506" t="s">
        <v>462</v>
      </c>
      <c r="D310" s="506" t="s">
        <v>500</v>
      </c>
      <c r="E310" s="506" t="s">
        <v>2064</v>
      </c>
      <c r="F310" s="506" t="s">
        <v>2067</v>
      </c>
      <c r="G310" s="506" t="s">
        <v>2068</v>
      </c>
      <c r="H310" s="510"/>
      <c r="I310" s="510"/>
      <c r="J310" s="506"/>
      <c r="K310" s="506"/>
      <c r="L310" s="510">
        <v>1</v>
      </c>
      <c r="M310" s="510">
        <v>37</v>
      </c>
      <c r="N310" s="506">
        <v>1</v>
      </c>
      <c r="O310" s="506">
        <v>37</v>
      </c>
      <c r="P310" s="510"/>
      <c r="Q310" s="510"/>
      <c r="R310" s="527"/>
      <c r="S310" s="511"/>
    </row>
    <row r="311" spans="1:19" ht="14.4" customHeight="1" x14ac:dyDescent="0.3">
      <c r="A311" s="505" t="s">
        <v>2062</v>
      </c>
      <c r="B311" s="506" t="s">
        <v>2097</v>
      </c>
      <c r="C311" s="506" t="s">
        <v>462</v>
      </c>
      <c r="D311" s="506" t="s">
        <v>500</v>
      </c>
      <c r="E311" s="506" t="s">
        <v>2064</v>
      </c>
      <c r="F311" s="506" t="s">
        <v>2100</v>
      </c>
      <c r="G311" s="506" t="s">
        <v>2101</v>
      </c>
      <c r="H311" s="510">
        <v>16</v>
      </c>
      <c r="I311" s="510">
        <v>2256</v>
      </c>
      <c r="J311" s="506">
        <v>0.88888888888888884</v>
      </c>
      <c r="K311" s="506">
        <v>141</v>
      </c>
      <c r="L311" s="510">
        <v>18</v>
      </c>
      <c r="M311" s="510">
        <v>2538</v>
      </c>
      <c r="N311" s="506">
        <v>1</v>
      </c>
      <c r="O311" s="506">
        <v>141</v>
      </c>
      <c r="P311" s="510">
        <v>3</v>
      </c>
      <c r="Q311" s="510">
        <v>426</v>
      </c>
      <c r="R311" s="527">
        <v>0.16784869976359337</v>
      </c>
      <c r="S311" s="511">
        <v>142</v>
      </c>
    </row>
    <row r="312" spans="1:19" ht="14.4" customHeight="1" x14ac:dyDescent="0.3">
      <c r="A312" s="505" t="s">
        <v>2062</v>
      </c>
      <c r="B312" s="506" t="s">
        <v>2097</v>
      </c>
      <c r="C312" s="506" t="s">
        <v>462</v>
      </c>
      <c r="D312" s="506" t="s">
        <v>500</v>
      </c>
      <c r="E312" s="506" t="s">
        <v>2064</v>
      </c>
      <c r="F312" s="506" t="s">
        <v>2108</v>
      </c>
      <c r="G312" s="506" t="s">
        <v>2109</v>
      </c>
      <c r="H312" s="510">
        <v>5</v>
      </c>
      <c r="I312" s="510">
        <v>1725</v>
      </c>
      <c r="J312" s="506">
        <v>0.31159682080924855</v>
      </c>
      <c r="K312" s="506">
        <v>345</v>
      </c>
      <c r="L312" s="510">
        <v>16</v>
      </c>
      <c r="M312" s="510">
        <v>5536</v>
      </c>
      <c r="N312" s="506">
        <v>1</v>
      </c>
      <c r="O312" s="506">
        <v>346</v>
      </c>
      <c r="P312" s="510">
        <v>10</v>
      </c>
      <c r="Q312" s="510">
        <v>3500</v>
      </c>
      <c r="R312" s="527">
        <v>0.63222543352601157</v>
      </c>
      <c r="S312" s="511">
        <v>350</v>
      </c>
    </row>
    <row r="313" spans="1:19" ht="14.4" customHeight="1" x14ac:dyDescent="0.3">
      <c r="A313" s="505" t="s">
        <v>2062</v>
      </c>
      <c r="B313" s="506" t="s">
        <v>2097</v>
      </c>
      <c r="C313" s="506" t="s">
        <v>462</v>
      </c>
      <c r="D313" s="506" t="s">
        <v>500</v>
      </c>
      <c r="E313" s="506" t="s">
        <v>2064</v>
      </c>
      <c r="F313" s="506" t="s">
        <v>2089</v>
      </c>
      <c r="G313" s="506" t="s">
        <v>2090</v>
      </c>
      <c r="H313" s="510"/>
      <c r="I313" s="510"/>
      <c r="J313" s="506"/>
      <c r="K313" s="506"/>
      <c r="L313" s="510"/>
      <c r="M313" s="510"/>
      <c r="N313" s="506"/>
      <c r="O313" s="506"/>
      <c r="P313" s="510">
        <v>1</v>
      </c>
      <c r="Q313" s="510">
        <v>226</v>
      </c>
      <c r="R313" s="527"/>
      <c r="S313" s="511">
        <v>226</v>
      </c>
    </row>
    <row r="314" spans="1:19" ht="14.4" customHeight="1" x14ac:dyDescent="0.3">
      <c r="A314" s="505" t="s">
        <v>2062</v>
      </c>
      <c r="B314" s="506" t="s">
        <v>2097</v>
      </c>
      <c r="C314" s="506" t="s">
        <v>462</v>
      </c>
      <c r="D314" s="506" t="s">
        <v>2056</v>
      </c>
      <c r="E314" s="506" t="s">
        <v>2064</v>
      </c>
      <c r="F314" s="506" t="s">
        <v>2100</v>
      </c>
      <c r="G314" s="506" t="s">
        <v>2101</v>
      </c>
      <c r="H314" s="510">
        <v>34</v>
      </c>
      <c r="I314" s="510">
        <v>4794</v>
      </c>
      <c r="J314" s="506"/>
      <c r="K314" s="506">
        <v>141</v>
      </c>
      <c r="L314" s="510"/>
      <c r="M314" s="510"/>
      <c r="N314" s="506"/>
      <c r="O314" s="506"/>
      <c r="P314" s="510"/>
      <c r="Q314" s="510"/>
      <c r="R314" s="527"/>
      <c r="S314" s="511"/>
    </row>
    <row r="315" spans="1:19" ht="14.4" customHeight="1" x14ac:dyDescent="0.3">
      <c r="A315" s="505" t="s">
        <v>2062</v>
      </c>
      <c r="B315" s="506" t="s">
        <v>2097</v>
      </c>
      <c r="C315" s="506" t="s">
        <v>462</v>
      </c>
      <c r="D315" s="506" t="s">
        <v>2056</v>
      </c>
      <c r="E315" s="506" t="s">
        <v>2064</v>
      </c>
      <c r="F315" s="506" t="s">
        <v>2102</v>
      </c>
      <c r="G315" s="506" t="s">
        <v>2103</v>
      </c>
      <c r="H315" s="510">
        <v>36</v>
      </c>
      <c r="I315" s="510">
        <v>34452</v>
      </c>
      <c r="J315" s="506"/>
      <c r="K315" s="506">
        <v>957</v>
      </c>
      <c r="L315" s="510"/>
      <c r="M315" s="510"/>
      <c r="N315" s="506"/>
      <c r="O315" s="506"/>
      <c r="P315" s="510"/>
      <c r="Q315" s="510"/>
      <c r="R315" s="527"/>
      <c r="S315" s="511"/>
    </row>
    <row r="316" spans="1:19" ht="14.4" customHeight="1" x14ac:dyDescent="0.3">
      <c r="A316" s="505" t="s">
        <v>2062</v>
      </c>
      <c r="B316" s="506" t="s">
        <v>2097</v>
      </c>
      <c r="C316" s="506" t="s">
        <v>462</v>
      </c>
      <c r="D316" s="506" t="s">
        <v>2056</v>
      </c>
      <c r="E316" s="506" t="s">
        <v>2064</v>
      </c>
      <c r="F316" s="506" t="s">
        <v>2079</v>
      </c>
      <c r="G316" s="506" t="s">
        <v>2080</v>
      </c>
      <c r="H316" s="510">
        <v>4</v>
      </c>
      <c r="I316" s="510">
        <v>148</v>
      </c>
      <c r="J316" s="506"/>
      <c r="K316" s="506">
        <v>37</v>
      </c>
      <c r="L316" s="510"/>
      <c r="M316" s="510"/>
      <c r="N316" s="506"/>
      <c r="O316" s="506"/>
      <c r="P316" s="510"/>
      <c r="Q316" s="510"/>
      <c r="R316" s="527"/>
      <c r="S316" s="511"/>
    </row>
    <row r="317" spans="1:19" ht="14.4" customHeight="1" x14ac:dyDescent="0.3">
      <c r="A317" s="505" t="s">
        <v>2062</v>
      </c>
      <c r="B317" s="506" t="s">
        <v>2097</v>
      </c>
      <c r="C317" s="506" t="s">
        <v>462</v>
      </c>
      <c r="D317" s="506" t="s">
        <v>2056</v>
      </c>
      <c r="E317" s="506" t="s">
        <v>2064</v>
      </c>
      <c r="F317" s="506" t="s">
        <v>2108</v>
      </c>
      <c r="G317" s="506" t="s">
        <v>2109</v>
      </c>
      <c r="H317" s="510">
        <v>9</v>
      </c>
      <c r="I317" s="510">
        <v>3105</v>
      </c>
      <c r="J317" s="506"/>
      <c r="K317" s="506">
        <v>345</v>
      </c>
      <c r="L317" s="510"/>
      <c r="M317" s="510"/>
      <c r="N317" s="506"/>
      <c r="O317" s="506"/>
      <c r="P317" s="510"/>
      <c r="Q317" s="510"/>
      <c r="R317" s="527"/>
      <c r="S317" s="511"/>
    </row>
    <row r="318" spans="1:19" ht="14.4" customHeight="1" x14ac:dyDescent="0.3">
      <c r="A318" s="505" t="s">
        <v>2062</v>
      </c>
      <c r="B318" s="506" t="s">
        <v>2097</v>
      </c>
      <c r="C318" s="506" t="s">
        <v>462</v>
      </c>
      <c r="D318" s="506" t="s">
        <v>2056</v>
      </c>
      <c r="E318" s="506" t="s">
        <v>2064</v>
      </c>
      <c r="F318" s="506" t="s">
        <v>2093</v>
      </c>
      <c r="G318" s="506" t="s">
        <v>2094</v>
      </c>
      <c r="H318" s="510">
        <v>2</v>
      </c>
      <c r="I318" s="510">
        <v>118</v>
      </c>
      <c r="J318" s="506"/>
      <c r="K318" s="506">
        <v>59</v>
      </c>
      <c r="L318" s="510"/>
      <c r="M318" s="510"/>
      <c r="N318" s="506"/>
      <c r="O318" s="506"/>
      <c r="P318" s="510"/>
      <c r="Q318" s="510"/>
      <c r="R318" s="527"/>
      <c r="S318" s="511"/>
    </row>
    <row r="319" spans="1:19" ht="14.4" customHeight="1" x14ac:dyDescent="0.3">
      <c r="A319" s="505" t="s">
        <v>2062</v>
      </c>
      <c r="B319" s="506" t="s">
        <v>2097</v>
      </c>
      <c r="C319" s="506" t="s">
        <v>462</v>
      </c>
      <c r="D319" s="506" t="s">
        <v>501</v>
      </c>
      <c r="E319" s="506" t="s">
        <v>2064</v>
      </c>
      <c r="F319" s="506" t="s">
        <v>2067</v>
      </c>
      <c r="G319" s="506" t="s">
        <v>2068</v>
      </c>
      <c r="H319" s="510">
        <v>32</v>
      </c>
      <c r="I319" s="510">
        <v>1184</v>
      </c>
      <c r="J319" s="506">
        <v>0.34408602150537637</v>
      </c>
      <c r="K319" s="506">
        <v>37</v>
      </c>
      <c r="L319" s="510">
        <v>93</v>
      </c>
      <c r="M319" s="510">
        <v>3441</v>
      </c>
      <c r="N319" s="506">
        <v>1</v>
      </c>
      <c r="O319" s="506">
        <v>37</v>
      </c>
      <c r="P319" s="510">
        <v>78</v>
      </c>
      <c r="Q319" s="510">
        <v>2964</v>
      </c>
      <c r="R319" s="527">
        <v>0.86137750653879686</v>
      </c>
      <c r="S319" s="511">
        <v>38</v>
      </c>
    </row>
    <row r="320" spans="1:19" ht="14.4" customHeight="1" x14ac:dyDescent="0.3">
      <c r="A320" s="505" t="s">
        <v>2062</v>
      </c>
      <c r="B320" s="506" t="s">
        <v>2097</v>
      </c>
      <c r="C320" s="506" t="s">
        <v>462</v>
      </c>
      <c r="D320" s="506" t="s">
        <v>501</v>
      </c>
      <c r="E320" s="506" t="s">
        <v>2064</v>
      </c>
      <c r="F320" s="506" t="s">
        <v>2098</v>
      </c>
      <c r="G320" s="506" t="s">
        <v>2099</v>
      </c>
      <c r="H320" s="510">
        <v>9</v>
      </c>
      <c r="I320" s="510">
        <v>6309</v>
      </c>
      <c r="J320" s="506">
        <v>0.3099027409372237</v>
      </c>
      <c r="K320" s="506">
        <v>701</v>
      </c>
      <c r="L320" s="510">
        <v>29</v>
      </c>
      <c r="M320" s="510">
        <v>20358</v>
      </c>
      <c r="N320" s="506">
        <v>1</v>
      </c>
      <c r="O320" s="506">
        <v>702</v>
      </c>
      <c r="P320" s="510">
        <v>16</v>
      </c>
      <c r="Q320" s="510">
        <v>11312</v>
      </c>
      <c r="R320" s="527">
        <v>0.55565379703310736</v>
      </c>
      <c r="S320" s="511">
        <v>707</v>
      </c>
    </row>
    <row r="321" spans="1:19" ht="14.4" customHeight="1" x14ac:dyDescent="0.3">
      <c r="A321" s="505" t="s">
        <v>2062</v>
      </c>
      <c r="B321" s="506" t="s">
        <v>2097</v>
      </c>
      <c r="C321" s="506" t="s">
        <v>462</v>
      </c>
      <c r="D321" s="506" t="s">
        <v>501</v>
      </c>
      <c r="E321" s="506" t="s">
        <v>2064</v>
      </c>
      <c r="F321" s="506" t="s">
        <v>2100</v>
      </c>
      <c r="G321" s="506" t="s">
        <v>2101</v>
      </c>
      <c r="H321" s="510">
        <v>189</v>
      </c>
      <c r="I321" s="510">
        <v>26649</v>
      </c>
      <c r="J321" s="506">
        <v>0.61563517915309451</v>
      </c>
      <c r="K321" s="506">
        <v>141</v>
      </c>
      <c r="L321" s="510">
        <v>307</v>
      </c>
      <c r="M321" s="510">
        <v>43287</v>
      </c>
      <c r="N321" s="506">
        <v>1</v>
      </c>
      <c r="O321" s="506">
        <v>141</v>
      </c>
      <c r="P321" s="510">
        <v>307</v>
      </c>
      <c r="Q321" s="510">
        <v>43594</v>
      </c>
      <c r="R321" s="527">
        <v>1.0070921985815602</v>
      </c>
      <c r="S321" s="511">
        <v>142</v>
      </c>
    </row>
    <row r="322" spans="1:19" ht="14.4" customHeight="1" x14ac:dyDescent="0.3">
      <c r="A322" s="505" t="s">
        <v>2062</v>
      </c>
      <c r="B322" s="506" t="s">
        <v>2097</v>
      </c>
      <c r="C322" s="506" t="s">
        <v>462</v>
      </c>
      <c r="D322" s="506" t="s">
        <v>501</v>
      </c>
      <c r="E322" s="506" t="s">
        <v>2064</v>
      </c>
      <c r="F322" s="506" t="s">
        <v>2102</v>
      </c>
      <c r="G322" s="506" t="s">
        <v>2103</v>
      </c>
      <c r="H322" s="510">
        <v>38</v>
      </c>
      <c r="I322" s="510">
        <v>36366</v>
      </c>
      <c r="J322" s="506">
        <v>0.38343771746694505</v>
      </c>
      <c r="K322" s="506">
        <v>957</v>
      </c>
      <c r="L322" s="510">
        <v>99</v>
      </c>
      <c r="M322" s="510">
        <v>94842</v>
      </c>
      <c r="N322" s="506">
        <v>1</v>
      </c>
      <c r="O322" s="506">
        <v>958</v>
      </c>
      <c r="P322" s="510">
        <v>88</v>
      </c>
      <c r="Q322" s="510">
        <v>84744</v>
      </c>
      <c r="R322" s="527">
        <v>0.89352818371607512</v>
      </c>
      <c r="S322" s="511">
        <v>963</v>
      </c>
    </row>
    <row r="323" spans="1:19" ht="14.4" customHeight="1" x14ac:dyDescent="0.3">
      <c r="A323" s="505" t="s">
        <v>2062</v>
      </c>
      <c r="B323" s="506" t="s">
        <v>2097</v>
      </c>
      <c r="C323" s="506" t="s">
        <v>462</v>
      </c>
      <c r="D323" s="506" t="s">
        <v>501</v>
      </c>
      <c r="E323" s="506" t="s">
        <v>2064</v>
      </c>
      <c r="F323" s="506" t="s">
        <v>2077</v>
      </c>
      <c r="G323" s="506" t="s">
        <v>2078</v>
      </c>
      <c r="H323" s="510">
        <v>201</v>
      </c>
      <c r="I323" s="510">
        <v>6699.9699999999993</v>
      </c>
      <c r="J323" s="506">
        <v>0.4102030820471062</v>
      </c>
      <c r="K323" s="506">
        <v>33.333184079601985</v>
      </c>
      <c r="L323" s="510">
        <v>490</v>
      </c>
      <c r="M323" s="510">
        <v>16333.3</v>
      </c>
      <c r="N323" s="506">
        <v>1</v>
      </c>
      <c r="O323" s="506">
        <v>33.333265306122449</v>
      </c>
      <c r="P323" s="510">
        <v>394</v>
      </c>
      <c r="Q323" s="510">
        <v>13133.34</v>
      </c>
      <c r="R323" s="527">
        <v>0.80408368180343226</v>
      </c>
      <c r="S323" s="511">
        <v>33.333350253807104</v>
      </c>
    </row>
    <row r="324" spans="1:19" ht="14.4" customHeight="1" x14ac:dyDescent="0.3">
      <c r="A324" s="505" t="s">
        <v>2062</v>
      </c>
      <c r="B324" s="506" t="s">
        <v>2097</v>
      </c>
      <c r="C324" s="506" t="s">
        <v>462</v>
      </c>
      <c r="D324" s="506" t="s">
        <v>501</v>
      </c>
      <c r="E324" s="506" t="s">
        <v>2064</v>
      </c>
      <c r="F324" s="506" t="s">
        <v>2079</v>
      </c>
      <c r="G324" s="506" t="s">
        <v>2080</v>
      </c>
      <c r="H324" s="510">
        <v>1</v>
      </c>
      <c r="I324" s="510">
        <v>37</v>
      </c>
      <c r="J324" s="506">
        <v>9.0909090909090912E-2</v>
      </c>
      <c r="K324" s="506">
        <v>37</v>
      </c>
      <c r="L324" s="510">
        <v>11</v>
      </c>
      <c r="M324" s="510">
        <v>407</v>
      </c>
      <c r="N324" s="506">
        <v>1</v>
      </c>
      <c r="O324" s="506">
        <v>37</v>
      </c>
      <c r="P324" s="510">
        <v>18</v>
      </c>
      <c r="Q324" s="510">
        <v>684</v>
      </c>
      <c r="R324" s="527">
        <v>1.6805896805896805</v>
      </c>
      <c r="S324" s="511">
        <v>38</v>
      </c>
    </row>
    <row r="325" spans="1:19" ht="14.4" customHeight="1" x14ac:dyDescent="0.3">
      <c r="A325" s="505" t="s">
        <v>2062</v>
      </c>
      <c r="B325" s="506" t="s">
        <v>2097</v>
      </c>
      <c r="C325" s="506" t="s">
        <v>462</v>
      </c>
      <c r="D325" s="506" t="s">
        <v>501</v>
      </c>
      <c r="E325" s="506" t="s">
        <v>2064</v>
      </c>
      <c r="F325" s="506" t="s">
        <v>2108</v>
      </c>
      <c r="G325" s="506" t="s">
        <v>2109</v>
      </c>
      <c r="H325" s="510">
        <v>43</v>
      </c>
      <c r="I325" s="510">
        <v>14835</v>
      </c>
      <c r="J325" s="506">
        <v>1.2610506630397824</v>
      </c>
      <c r="K325" s="506">
        <v>345</v>
      </c>
      <c r="L325" s="510">
        <v>34</v>
      </c>
      <c r="M325" s="510">
        <v>11764</v>
      </c>
      <c r="N325" s="506">
        <v>1</v>
      </c>
      <c r="O325" s="506">
        <v>346</v>
      </c>
      <c r="P325" s="510">
        <v>23</v>
      </c>
      <c r="Q325" s="510">
        <v>8050</v>
      </c>
      <c r="R325" s="527">
        <v>0.68429105746344776</v>
      </c>
      <c r="S325" s="511">
        <v>350</v>
      </c>
    </row>
    <row r="326" spans="1:19" ht="14.4" customHeight="1" x14ac:dyDescent="0.3">
      <c r="A326" s="505" t="s">
        <v>2062</v>
      </c>
      <c r="B326" s="506" t="s">
        <v>2097</v>
      </c>
      <c r="C326" s="506" t="s">
        <v>462</v>
      </c>
      <c r="D326" s="506" t="s">
        <v>501</v>
      </c>
      <c r="E326" s="506" t="s">
        <v>2064</v>
      </c>
      <c r="F326" s="506" t="s">
        <v>2087</v>
      </c>
      <c r="G326" s="506" t="s">
        <v>2088</v>
      </c>
      <c r="H326" s="510">
        <v>2</v>
      </c>
      <c r="I326" s="510">
        <v>148</v>
      </c>
      <c r="J326" s="506">
        <v>0.25</v>
      </c>
      <c r="K326" s="506">
        <v>74</v>
      </c>
      <c r="L326" s="510">
        <v>8</v>
      </c>
      <c r="M326" s="510">
        <v>592</v>
      </c>
      <c r="N326" s="506">
        <v>1</v>
      </c>
      <c r="O326" s="506">
        <v>74</v>
      </c>
      <c r="P326" s="510">
        <v>18</v>
      </c>
      <c r="Q326" s="510">
        <v>1350</v>
      </c>
      <c r="R326" s="527">
        <v>2.2804054054054053</v>
      </c>
      <c r="S326" s="511">
        <v>75</v>
      </c>
    </row>
    <row r="327" spans="1:19" ht="14.4" customHeight="1" x14ac:dyDescent="0.3">
      <c r="A327" s="505" t="s">
        <v>2062</v>
      </c>
      <c r="B327" s="506" t="s">
        <v>2097</v>
      </c>
      <c r="C327" s="506" t="s">
        <v>462</v>
      </c>
      <c r="D327" s="506" t="s">
        <v>501</v>
      </c>
      <c r="E327" s="506" t="s">
        <v>2064</v>
      </c>
      <c r="F327" s="506" t="s">
        <v>2112</v>
      </c>
      <c r="G327" s="506" t="s">
        <v>2113</v>
      </c>
      <c r="H327" s="510">
        <v>37</v>
      </c>
      <c r="I327" s="510">
        <v>13135</v>
      </c>
      <c r="J327" s="506">
        <v>0.22699386503067484</v>
      </c>
      <c r="K327" s="506">
        <v>355</v>
      </c>
      <c r="L327" s="510">
        <v>163</v>
      </c>
      <c r="M327" s="510">
        <v>57865</v>
      </c>
      <c r="N327" s="506">
        <v>1</v>
      </c>
      <c r="O327" s="506">
        <v>355</v>
      </c>
      <c r="P327" s="510">
        <v>197</v>
      </c>
      <c r="Q327" s="510">
        <v>70526</v>
      </c>
      <c r="R327" s="527">
        <v>1.2188023848613152</v>
      </c>
      <c r="S327" s="511">
        <v>358</v>
      </c>
    </row>
    <row r="328" spans="1:19" ht="14.4" customHeight="1" x14ac:dyDescent="0.3">
      <c r="A328" s="505" t="s">
        <v>2062</v>
      </c>
      <c r="B328" s="506" t="s">
        <v>2097</v>
      </c>
      <c r="C328" s="506" t="s">
        <v>462</v>
      </c>
      <c r="D328" s="506" t="s">
        <v>501</v>
      </c>
      <c r="E328" s="506" t="s">
        <v>2064</v>
      </c>
      <c r="F328" s="506" t="s">
        <v>2089</v>
      </c>
      <c r="G328" s="506" t="s">
        <v>2090</v>
      </c>
      <c r="H328" s="510">
        <v>199</v>
      </c>
      <c r="I328" s="510">
        <v>44377</v>
      </c>
      <c r="J328" s="506">
        <v>0.40365111561866124</v>
      </c>
      <c r="K328" s="506">
        <v>223</v>
      </c>
      <c r="L328" s="510">
        <v>493</v>
      </c>
      <c r="M328" s="510">
        <v>109939</v>
      </c>
      <c r="N328" s="506">
        <v>1</v>
      </c>
      <c r="O328" s="506">
        <v>223</v>
      </c>
      <c r="P328" s="510">
        <v>397</v>
      </c>
      <c r="Q328" s="510">
        <v>89722</v>
      </c>
      <c r="R328" s="527">
        <v>0.8161071139450059</v>
      </c>
      <c r="S328" s="511">
        <v>226</v>
      </c>
    </row>
    <row r="329" spans="1:19" ht="14.4" customHeight="1" x14ac:dyDescent="0.3">
      <c r="A329" s="505" t="s">
        <v>2062</v>
      </c>
      <c r="B329" s="506" t="s">
        <v>2097</v>
      </c>
      <c r="C329" s="506" t="s">
        <v>462</v>
      </c>
      <c r="D329" s="506" t="s">
        <v>501</v>
      </c>
      <c r="E329" s="506" t="s">
        <v>2064</v>
      </c>
      <c r="F329" s="506" t="s">
        <v>2091</v>
      </c>
      <c r="G329" s="506" t="s">
        <v>2092</v>
      </c>
      <c r="H329" s="510">
        <v>201</v>
      </c>
      <c r="I329" s="510">
        <v>15477</v>
      </c>
      <c r="J329" s="506">
        <v>0.40770791075050711</v>
      </c>
      <c r="K329" s="506">
        <v>77</v>
      </c>
      <c r="L329" s="510">
        <v>493</v>
      </c>
      <c r="M329" s="510">
        <v>37961</v>
      </c>
      <c r="N329" s="506">
        <v>1</v>
      </c>
      <c r="O329" s="506">
        <v>77</v>
      </c>
      <c r="P329" s="510">
        <v>396</v>
      </c>
      <c r="Q329" s="510">
        <v>30888</v>
      </c>
      <c r="R329" s="527">
        <v>0.81367719501593738</v>
      </c>
      <c r="S329" s="511">
        <v>78</v>
      </c>
    </row>
    <row r="330" spans="1:19" ht="14.4" customHeight="1" x14ac:dyDescent="0.3">
      <c r="A330" s="505" t="s">
        <v>2062</v>
      </c>
      <c r="B330" s="506" t="s">
        <v>2097</v>
      </c>
      <c r="C330" s="506" t="s">
        <v>462</v>
      </c>
      <c r="D330" s="506" t="s">
        <v>501</v>
      </c>
      <c r="E330" s="506" t="s">
        <v>2064</v>
      </c>
      <c r="F330" s="506" t="s">
        <v>2114</v>
      </c>
      <c r="G330" s="506" t="s">
        <v>2115</v>
      </c>
      <c r="H330" s="510">
        <v>155</v>
      </c>
      <c r="I330" s="510">
        <v>27435</v>
      </c>
      <c r="J330" s="506">
        <v>0.51036163405015256</v>
      </c>
      <c r="K330" s="506">
        <v>177</v>
      </c>
      <c r="L330" s="510">
        <v>302</v>
      </c>
      <c r="M330" s="510">
        <v>53756</v>
      </c>
      <c r="N330" s="506">
        <v>1</v>
      </c>
      <c r="O330" s="506">
        <v>178</v>
      </c>
      <c r="P330" s="510">
        <v>182</v>
      </c>
      <c r="Q330" s="510">
        <v>32578</v>
      </c>
      <c r="R330" s="527">
        <v>0.60603467519904752</v>
      </c>
      <c r="S330" s="511">
        <v>179</v>
      </c>
    </row>
    <row r="331" spans="1:19" ht="14.4" customHeight="1" x14ac:dyDescent="0.3">
      <c r="A331" s="505" t="s">
        <v>2062</v>
      </c>
      <c r="B331" s="506" t="s">
        <v>2097</v>
      </c>
      <c r="C331" s="506" t="s">
        <v>462</v>
      </c>
      <c r="D331" s="506" t="s">
        <v>501</v>
      </c>
      <c r="E331" s="506" t="s">
        <v>2064</v>
      </c>
      <c r="F331" s="506" t="s">
        <v>2093</v>
      </c>
      <c r="G331" s="506" t="s">
        <v>2094</v>
      </c>
      <c r="H331" s="510"/>
      <c r="I331" s="510"/>
      <c r="J331" s="506"/>
      <c r="K331" s="506"/>
      <c r="L331" s="510">
        <v>5</v>
      </c>
      <c r="M331" s="510">
        <v>295</v>
      </c>
      <c r="N331" s="506">
        <v>1</v>
      </c>
      <c r="O331" s="506">
        <v>59</v>
      </c>
      <c r="P331" s="510">
        <v>13</v>
      </c>
      <c r="Q331" s="510">
        <v>793</v>
      </c>
      <c r="R331" s="527">
        <v>2.688135593220339</v>
      </c>
      <c r="S331" s="511">
        <v>61</v>
      </c>
    </row>
    <row r="332" spans="1:19" ht="14.4" customHeight="1" x14ac:dyDescent="0.3">
      <c r="A332" s="505" t="s">
        <v>2062</v>
      </c>
      <c r="B332" s="506" t="s">
        <v>2097</v>
      </c>
      <c r="C332" s="506" t="s">
        <v>462</v>
      </c>
      <c r="D332" s="506" t="s">
        <v>502</v>
      </c>
      <c r="E332" s="506" t="s">
        <v>2064</v>
      </c>
      <c r="F332" s="506" t="s">
        <v>2067</v>
      </c>
      <c r="G332" s="506" t="s">
        <v>2068</v>
      </c>
      <c r="H332" s="510"/>
      <c r="I332" s="510"/>
      <c r="J332" s="506"/>
      <c r="K332" s="506"/>
      <c r="L332" s="510">
        <v>15</v>
      </c>
      <c r="M332" s="510">
        <v>555</v>
      </c>
      <c r="N332" s="506">
        <v>1</v>
      </c>
      <c r="O332" s="506">
        <v>37</v>
      </c>
      <c r="P332" s="510">
        <v>45</v>
      </c>
      <c r="Q332" s="510">
        <v>1710</v>
      </c>
      <c r="R332" s="527">
        <v>3.0810810810810811</v>
      </c>
      <c r="S332" s="511">
        <v>38</v>
      </c>
    </row>
    <row r="333" spans="1:19" ht="14.4" customHeight="1" x14ac:dyDescent="0.3">
      <c r="A333" s="505" t="s">
        <v>2062</v>
      </c>
      <c r="B333" s="506" t="s">
        <v>2097</v>
      </c>
      <c r="C333" s="506" t="s">
        <v>462</v>
      </c>
      <c r="D333" s="506" t="s">
        <v>502</v>
      </c>
      <c r="E333" s="506" t="s">
        <v>2064</v>
      </c>
      <c r="F333" s="506" t="s">
        <v>2098</v>
      </c>
      <c r="G333" s="506" t="s">
        <v>2099</v>
      </c>
      <c r="H333" s="510"/>
      <c r="I333" s="510"/>
      <c r="J333" s="506"/>
      <c r="K333" s="506"/>
      <c r="L333" s="510">
        <v>2</v>
      </c>
      <c r="M333" s="510">
        <v>1404</v>
      </c>
      <c r="N333" s="506">
        <v>1</v>
      </c>
      <c r="O333" s="506">
        <v>702</v>
      </c>
      <c r="P333" s="510">
        <v>1</v>
      </c>
      <c r="Q333" s="510">
        <v>707</v>
      </c>
      <c r="R333" s="527">
        <v>0.50356125356125359</v>
      </c>
      <c r="S333" s="511">
        <v>707</v>
      </c>
    </row>
    <row r="334" spans="1:19" ht="14.4" customHeight="1" x14ac:dyDescent="0.3">
      <c r="A334" s="505" t="s">
        <v>2062</v>
      </c>
      <c r="B334" s="506" t="s">
        <v>2097</v>
      </c>
      <c r="C334" s="506" t="s">
        <v>462</v>
      </c>
      <c r="D334" s="506" t="s">
        <v>502</v>
      </c>
      <c r="E334" s="506" t="s">
        <v>2064</v>
      </c>
      <c r="F334" s="506" t="s">
        <v>2100</v>
      </c>
      <c r="G334" s="506" t="s">
        <v>2101</v>
      </c>
      <c r="H334" s="510"/>
      <c r="I334" s="510"/>
      <c r="J334" s="506"/>
      <c r="K334" s="506"/>
      <c r="L334" s="510">
        <v>24</v>
      </c>
      <c r="M334" s="510">
        <v>3384</v>
      </c>
      <c r="N334" s="506">
        <v>1</v>
      </c>
      <c r="O334" s="506">
        <v>141</v>
      </c>
      <c r="P334" s="510">
        <v>62</v>
      </c>
      <c r="Q334" s="510">
        <v>8804</v>
      </c>
      <c r="R334" s="527">
        <v>2.6016548463356974</v>
      </c>
      <c r="S334" s="511">
        <v>142</v>
      </c>
    </row>
    <row r="335" spans="1:19" ht="14.4" customHeight="1" x14ac:dyDescent="0.3">
      <c r="A335" s="505" t="s">
        <v>2062</v>
      </c>
      <c r="B335" s="506" t="s">
        <v>2097</v>
      </c>
      <c r="C335" s="506" t="s">
        <v>462</v>
      </c>
      <c r="D335" s="506" t="s">
        <v>502</v>
      </c>
      <c r="E335" s="506" t="s">
        <v>2064</v>
      </c>
      <c r="F335" s="506" t="s">
        <v>2102</v>
      </c>
      <c r="G335" s="506" t="s">
        <v>2103</v>
      </c>
      <c r="H335" s="510"/>
      <c r="I335" s="510"/>
      <c r="J335" s="506"/>
      <c r="K335" s="506"/>
      <c r="L335" s="510"/>
      <c r="M335" s="510"/>
      <c r="N335" s="506"/>
      <c r="O335" s="506"/>
      <c r="P335" s="510">
        <v>13</v>
      </c>
      <c r="Q335" s="510">
        <v>12519</v>
      </c>
      <c r="R335" s="527"/>
      <c r="S335" s="511">
        <v>963</v>
      </c>
    </row>
    <row r="336" spans="1:19" ht="14.4" customHeight="1" x14ac:dyDescent="0.3">
      <c r="A336" s="505" t="s">
        <v>2062</v>
      </c>
      <c r="B336" s="506" t="s">
        <v>2097</v>
      </c>
      <c r="C336" s="506" t="s">
        <v>462</v>
      </c>
      <c r="D336" s="506" t="s">
        <v>502</v>
      </c>
      <c r="E336" s="506" t="s">
        <v>2064</v>
      </c>
      <c r="F336" s="506" t="s">
        <v>2077</v>
      </c>
      <c r="G336" s="506" t="s">
        <v>2078</v>
      </c>
      <c r="H336" s="510"/>
      <c r="I336" s="510"/>
      <c r="J336" s="506"/>
      <c r="K336" s="506"/>
      <c r="L336" s="510">
        <v>20</v>
      </c>
      <c r="M336" s="510">
        <v>666.66000000000008</v>
      </c>
      <c r="N336" s="506">
        <v>1</v>
      </c>
      <c r="O336" s="506">
        <v>33.333000000000006</v>
      </c>
      <c r="P336" s="510">
        <v>10</v>
      </c>
      <c r="Q336" s="510">
        <v>333.34000000000003</v>
      </c>
      <c r="R336" s="527">
        <v>0.50001500015000144</v>
      </c>
      <c r="S336" s="511">
        <v>33.334000000000003</v>
      </c>
    </row>
    <row r="337" spans="1:19" ht="14.4" customHeight="1" x14ac:dyDescent="0.3">
      <c r="A337" s="505" t="s">
        <v>2062</v>
      </c>
      <c r="B337" s="506" t="s">
        <v>2097</v>
      </c>
      <c r="C337" s="506" t="s">
        <v>462</v>
      </c>
      <c r="D337" s="506" t="s">
        <v>502</v>
      </c>
      <c r="E337" s="506" t="s">
        <v>2064</v>
      </c>
      <c r="F337" s="506" t="s">
        <v>2079</v>
      </c>
      <c r="G337" s="506" t="s">
        <v>2080</v>
      </c>
      <c r="H337" s="510"/>
      <c r="I337" s="510"/>
      <c r="J337" s="506"/>
      <c r="K337" s="506"/>
      <c r="L337" s="510">
        <v>3</v>
      </c>
      <c r="M337" s="510">
        <v>111</v>
      </c>
      <c r="N337" s="506">
        <v>1</v>
      </c>
      <c r="O337" s="506">
        <v>37</v>
      </c>
      <c r="P337" s="510">
        <v>12</v>
      </c>
      <c r="Q337" s="510">
        <v>456</v>
      </c>
      <c r="R337" s="527">
        <v>4.1081081081081079</v>
      </c>
      <c r="S337" s="511">
        <v>38</v>
      </c>
    </row>
    <row r="338" spans="1:19" ht="14.4" customHeight="1" x14ac:dyDescent="0.3">
      <c r="A338" s="505" t="s">
        <v>2062</v>
      </c>
      <c r="B338" s="506" t="s">
        <v>2097</v>
      </c>
      <c r="C338" s="506" t="s">
        <v>462</v>
      </c>
      <c r="D338" s="506" t="s">
        <v>502</v>
      </c>
      <c r="E338" s="506" t="s">
        <v>2064</v>
      </c>
      <c r="F338" s="506" t="s">
        <v>2108</v>
      </c>
      <c r="G338" s="506" t="s">
        <v>2109</v>
      </c>
      <c r="H338" s="510"/>
      <c r="I338" s="510"/>
      <c r="J338" s="506"/>
      <c r="K338" s="506"/>
      <c r="L338" s="510">
        <v>23</v>
      </c>
      <c r="M338" s="510">
        <v>7958</v>
      </c>
      <c r="N338" s="506">
        <v>1</v>
      </c>
      <c r="O338" s="506">
        <v>346</v>
      </c>
      <c r="P338" s="510">
        <v>62</v>
      </c>
      <c r="Q338" s="510">
        <v>21700</v>
      </c>
      <c r="R338" s="527">
        <v>2.7268157828600152</v>
      </c>
      <c r="S338" s="511">
        <v>350</v>
      </c>
    </row>
    <row r="339" spans="1:19" ht="14.4" customHeight="1" x14ac:dyDescent="0.3">
      <c r="A339" s="505" t="s">
        <v>2062</v>
      </c>
      <c r="B339" s="506" t="s">
        <v>2097</v>
      </c>
      <c r="C339" s="506" t="s">
        <v>462</v>
      </c>
      <c r="D339" s="506" t="s">
        <v>502</v>
      </c>
      <c r="E339" s="506" t="s">
        <v>2064</v>
      </c>
      <c r="F339" s="506" t="s">
        <v>2112</v>
      </c>
      <c r="G339" s="506" t="s">
        <v>2113</v>
      </c>
      <c r="H339" s="510"/>
      <c r="I339" s="510"/>
      <c r="J339" s="506"/>
      <c r="K339" s="506"/>
      <c r="L339" s="510"/>
      <c r="M339" s="510"/>
      <c r="N339" s="506"/>
      <c r="O339" s="506"/>
      <c r="P339" s="510">
        <v>4</v>
      </c>
      <c r="Q339" s="510">
        <v>1432</v>
      </c>
      <c r="R339" s="527"/>
      <c r="S339" s="511">
        <v>358</v>
      </c>
    </row>
    <row r="340" spans="1:19" ht="14.4" customHeight="1" x14ac:dyDescent="0.3">
      <c r="A340" s="505" t="s">
        <v>2062</v>
      </c>
      <c r="B340" s="506" t="s">
        <v>2097</v>
      </c>
      <c r="C340" s="506" t="s">
        <v>462</v>
      </c>
      <c r="D340" s="506" t="s">
        <v>502</v>
      </c>
      <c r="E340" s="506" t="s">
        <v>2064</v>
      </c>
      <c r="F340" s="506" t="s">
        <v>2089</v>
      </c>
      <c r="G340" s="506" t="s">
        <v>2090</v>
      </c>
      <c r="H340" s="510"/>
      <c r="I340" s="510"/>
      <c r="J340" s="506"/>
      <c r="K340" s="506"/>
      <c r="L340" s="510">
        <v>19</v>
      </c>
      <c r="M340" s="510">
        <v>4237</v>
      </c>
      <c r="N340" s="506">
        <v>1</v>
      </c>
      <c r="O340" s="506">
        <v>223</v>
      </c>
      <c r="P340" s="510">
        <v>12</v>
      </c>
      <c r="Q340" s="510">
        <v>2712</v>
      </c>
      <c r="R340" s="527">
        <v>0.6400755251357092</v>
      </c>
      <c r="S340" s="511">
        <v>226</v>
      </c>
    </row>
    <row r="341" spans="1:19" ht="14.4" customHeight="1" x14ac:dyDescent="0.3">
      <c r="A341" s="505" t="s">
        <v>2062</v>
      </c>
      <c r="B341" s="506" t="s">
        <v>2097</v>
      </c>
      <c r="C341" s="506" t="s">
        <v>462</v>
      </c>
      <c r="D341" s="506" t="s">
        <v>502</v>
      </c>
      <c r="E341" s="506" t="s">
        <v>2064</v>
      </c>
      <c r="F341" s="506" t="s">
        <v>2091</v>
      </c>
      <c r="G341" s="506" t="s">
        <v>2092</v>
      </c>
      <c r="H341" s="510"/>
      <c r="I341" s="510"/>
      <c r="J341" s="506"/>
      <c r="K341" s="506"/>
      <c r="L341" s="510">
        <v>19</v>
      </c>
      <c r="M341" s="510">
        <v>1463</v>
      </c>
      <c r="N341" s="506">
        <v>1</v>
      </c>
      <c r="O341" s="506">
        <v>77</v>
      </c>
      <c r="P341" s="510">
        <v>9</v>
      </c>
      <c r="Q341" s="510">
        <v>702</v>
      </c>
      <c r="R341" s="527">
        <v>0.47983595352016406</v>
      </c>
      <c r="S341" s="511">
        <v>78</v>
      </c>
    </row>
    <row r="342" spans="1:19" ht="14.4" customHeight="1" x14ac:dyDescent="0.3">
      <c r="A342" s="505" t="s">
        <v>2062</v>
      </c>
      <c r="B342" s="506" t="s">
        <v>2097</v>
      </c>
      <c r="C342" s="506" t="s">
        <v>462</v>
      </c>
      <c r="D342" s="506" t="s">
        <v>502</v>
      </c>
      <c r="E342" s="506" t="s">
        <v>2064</v>
      </c>
      <c r="F342" s="506" t="s">
        <v>2114</v>
      </c>
      <c r="G342" s="506" t="s">
        <v>2115</v>
      </c>
      <c r="H342" s="510"/>
      <c r="I342" s="510"/>
      <c r="J342" s="506"/>
      <c r="K342" s="506"/>
      <c r="L342" s="510">
        <v>18</v>
      </c>
      <c r="M342" s="510">
        <v>3204</v>
      </c>
      <c r="N342" s="506">
        <v>1</v>
      </c>
      <c r="O342" s="506">
        <v>178</v>
      </c>
      <c r="P342" s="510">
        <v>5</v>
      </c>
      <c r="Q342" s="510">
        <v>895</v>
      </c>
      <c r="R342" s="527">
        <v>0.2793383270911361</v>
      </c>
      <c r="S342" s="511">
        <v>179</v>
      </c>
    </row>
    <row r="343" spans="1:19" ht="14.4" customHeight="1" x14ac:dyDescent="0.3">
      <c r="A343" s="505" t="s">
        <v>2062</v>
      </c>
      <c r="B343" s="506" t="s">
        <v>2097</v>
      </c>
      <c r="C343" s="506" t="s">
        <v>462</v>
      </c>
      <c r="D343" s="506" t="s">
        <v>502</v>
      </c>
      <c r="E343" s="506" t="s">
        <v>2064</v>
      </c>
      <c r="F343" s="506" t="s">
        <v>2093</v>
      </c>
      <c r="G343" s="506" t="s">
        <v>2094</v>
      </c>
      <c r="H343" s="510"/>
      <c r="I343" s="510"/>
      <c r="J343" s="506"/>
      <c r="K343" s="506"/>
      <c r="L343" s="510">
        <v>2</v>
      </c>
      <c r="M343" s="510">
        <v>118</v>
      </c>
      <c r="N343" s="506">
        <v>1</v>
      </c>
      <c r="O343" s="506">
        <v>59</v>
      </c>
      <c r="P343" s="510">
        <v>10</v>
      </c>
      <c r="Q343" s="510">
        <v>610</v>
      </c>
      <c r="R343" s="527">
        <v>5.1694915254237293</v>
      </c>
      <c r="S343" s="511">
        <v>61</v>
      </c>
    </row>
    <row r="344" spans="1:19" ht="14.4" customHeight="1" x14ac:dyDescent="0.3">
      <c r="A344" s="505" t="s">
        <v>2062</v>
      </c>
      <c r="B344" s="506" t="s">
        <v>2097</v>
      </c>
      <c r="C344" s="506" t="s">
        <v>462</v>
      </c>
      <c r="D344" s="506" t="s">
        <v>2059</v>
      </c>
      <c r="E344" s="506" t="s">
        <v>2064</v>
      </c>
      <c r="F344" s="506" t="s">
        <v>2067</v>
      </c>
      <c r="G344" s="506" t="s">
        <v>2068</v>
      </c>
      <c r="H344" s="510">
        <v>1</v>
      </c>
      <c r="I344" s="510">
        <v>37</v>
      </c>
      <c r="J344" s="506"/>
      <c r="K344" s="506">
        <v>37</v>
      </c>
      <c r="L344" s="510"/>
      <c r="M344" s="510"/>
      <c r="N344" s="506"/>
      <c r="O344" s="506"/>
      <c r="P344" s="510"/>
      <c r="Q344" s="510"/>
      <c r="R344" s="527"/>
      <c r="S344" s="511"/>
    </row>
    <row r="345" spans="1:19" ht="14.4" customHeight="1" x14ac:dyDescent="0.3">
      <c r="A345" s="505" t="s">
        <v>2062</v>
      </c>
      <c r="B345" s="506" t="s">
        <v>2097</v>
      </c>
      <c r="C345" s="506" t="s">
        <v>462</v>
      </c>
      <c r="D345" s="506" t="s">
        <v>2059</v>
      </c>
      <c r="E345" s="506" t="s">
        <v>2064</v>
      </c>
      <c r="F345" s="506" t="s">
        <v>2100</v>
      </c>
      <c r="G345" s="506" t="s">
        <v>2101</v>
      </c>
      <c r="H345" s="510">
        <v>10</v>
      </c>
      <c r="I345" s="510">
        <v>1410</v>
      </c>
      <c r="J345" s="506"/>
      <c r="K345" s="506">
        <v>141</v>
      </c>
      <c r="L345" s="510"/>
      <c r="M345" s="510"/>
      <c r="N345" s="506"/>
      <c r="O345" s="506"/>
      <c r="P345" s="510"/>
      <c r="Q345" s="510"/>
      <c r="R345" s="527"/>
      <c r="S345" s="511"/>
    </row>
    <row r="346" spans="1:19" ht="14.4" customHeight="1" x14ac:dyDescent="0.3">
      <c r="A346" s="505" t="s">
        <v>2062</v>
      </c>
      <c r="B346" s="506" t="s">
        <v>2097</v>
      </c>
      <c r="C346" s="506" t="s">
        <v>462</v>
      </c>
      <c r="D346" s="506" t="s">
        <v>2059</v>
      </c>
      <c r="E346" s="506" t="s">
        <v>2064</v>
      </c>
      <c r="F346" s="506" t="s">
        <v>2108</v>
      </c>
      <c r="G346" s="506" t="s">
        <v>2109</v>
      </c>
      <c r="H346" s="510">
        <v>16</v>
      </c>
      <c r="I346" s="510">
        <v>5520</v>
      </c>
      <c r="J346" s="506"/>
      <c r="K346" s="506">
        <v>345</v>
      </c>
      <c r="L346" s="510"/>
      <c r="M346" s="510"/>
      <c r="N346" s="506"/>
      <c r="O346" s="506"/>
      <c r="P346" s="510"/>
      <c r="Q346" s="510"/>
      <c r="R346" s="527"/>
      <c r="S346" s="511"/>
    </row>
    <row r="347" spans="1:19" ht="14.4" customHeight="1" x14ac:dyDescent="0.3">
      <c r="A347" s="505" t="s">
        <v>2062</v>
      </c>
      <c r="B347" s="506" t="s">
        <v>2097</v>
      </c>
      <c r="C347" s="506" t="s">
        <v>462</v>
      </c>
      <c r="D347" s="506" t="s">
        <v>2046</v>
      </c>
      <c r="E347" s="506" t="s">
        <v>2064</v>
      </c>
      <c r="F347" s="506" t="s">
        <v>2100</v>
      </c>
      <c r="G347" s="506" t="s">
        <v>2101</v>
      </c>
      <c r="H347" s="510"/>
      <c r="I347" s="510"/>
      <c r="J347" s="506"/>
      <c r="K347" s="506"/>
      <c r="L347" s="510">
        <v>3</v>
      </c>
      <c r="M347" s="510">
        <v>423</v>
      </c>
      <c r="N347" s="506">
        <v>1</v>
      </c>
      <c r="O347" s="506">
        <v>141</v>
      </c>
      <c r="P347" s="510"/>
      <c r="Q347" s="510"/>
      <c r="R347" s="527"/>
      <c r="S347" s="511"/>
    </row>
    <row r="348" spans="1:19" ht="14.4" customHeight="1" x14ac:dyDescent="0.3">
      <c r="A348" s="505" t="s">
        <v>2062</v>
      </c>
      <c r="B348" s="506" t="s">
        <v>2097</v>
      </c>
      <c r="C348" s="506" t="s">
        <v>462</v>
      </c>
      <c r="D348" s="506" t="s">
        <v>2046</v>
      </c>
      <c r="E348" s="506" t="s">
        <v>2064</v>
      </c>
      <c r="F348" s="506" t="s">
        <v>2077</v>
      </c>
      <c r="G348" s="506" t="s">
        <v>2078</v>
      </c>
      <c r="H348" s="510"/>
      <c r="I348" s="510"/>
      <c r="J348" s="506"/>
      <c r="K348" s="506"/>
      <c r="L348" s="510">
        <v>1</v>
      </c>
      <c r="M348" s="510">
        <v>33.33</v>
      </c>
      <c r="N348" s="506">
        <v>1</v>
      </c>
      <c r="O348" s="506">
        <v>33.33</v>
      </c>
      <c r="P348" s="510"/>
      <c r="Q348" s="510"/>
      <c r="R348" s="527"/>
      <c r="S348" s="511"/>
    </row>
    <row r="349" spans="1:19" ht="14.4" customHeight="1" x14ac:dyDescent="0.3">
      <c r="A349" s="505" t="s">
        <v>2062</v>
      </c>
      <c r="B349" s="506" t="s">
        <v>2097</v>
      </c>
      <c r="C349" s="506" t="s">
        <v>462</v>
      </c>
      <c r="D349" s="506" t="s">
        <v>2046</v>
      </c>
      <c r="E349" s="506" t="s">
        <v>2064</v>
      </c>
      <c r="F349" s="506" t="s">
        <v>2108</v>
      </c>
      <c r="G349" s="506" t="s">
        <v>2109</v>
      </c>
      <c r="H349" s="510"/>
      <c r="I349" s="510"/>
      <c r="J349" s="506"/>
      <c r="K349" s="506"/>
      <c r="L349" s="510">
        <v>12</v>
      </c>
      <c r="M349" s="510">
        <v>4152</v>
      </c>
      <c r="N349" s="506">
        <v>1</v>
      </c>
      <c r="O349" s="506">
        <v>346</v>
      </c>
      <c r="P349" s="510"/>
      <c r="Q349" s="510"/>
      <c r="R349" s="527"/>
      <c r="S349" s="511"/>
    </row>
    <row r="350" spans="1:19" ht="14.4" customHeight="1" x14ac:dyDescent="0.3">
      <c r="A350" s="505" t="s">
        <v>2062</v>
      </c>
      <c r="B350" s="506" t="s">
        <v>2097</v>
      </c>
      <c r="C350" s="506" t="s">
        <v>462</v>
      </c>
      <c r="D350" s="506" t="s">
        <v>2046</v>
      </c>
      <c r="E350" s="506" t="s">
        <v>2064</v>
      </c>
      <c r="F350" s="506" t="s">
        <v>2089</v>
      </c>
      <c r="G350" s="506" t="s">
        <v>2090</v>
      </c>
      <c r="H350" s="510"/>
      <c r="I350" s="510"/>
      <c r="J350" s="506"/>
      <c r="K350" s="506"/>
      <c r="L350" s="510">
        <v>1</v>
      </c>
      <c r="M350" s="510">
        <v>223</v>
      </c>
      <c r="N350" s="506">
        <v>1</v>
      </c>
      <c r="O350" s="506">
        <v>223</v>
      </c>
      <c r="P350" s="510"/>
      <c r="Q350" s="510"/>
      <c r="R350" s="527"/>
      <c r="S350" s="511"/>
    </row>
    <row r="351" spans="1:19" ht="14.4" customHeight="1" x14ac:dyDescent="0.3">
      <c r="A351" s="505" t="s">
        <v>2062</v>
      </c>
      <c r="B351" s="506" t="s">
        <v>2097</v>
      </c>
      <c r="C351" s="506" t="s">
        <v>462</v>
      </c>
      <c r="D351" s="506" t="s">
        <v>2046</v>
      </c>
      <c r="E351" s="506" t="s">
        <v>2064</v>
      </c>
      <c r="F351" s="506" t="s">
        <v>2091</v>
      </c>
      <c r="G351" s="506" t="s">
        <v>2092</v>
      </c>
      <c r="H351" s="510"/>
      <c r="I351" s="510"/>
      <c r="J351" s="506"/>
      <c r="K351" s="506"/>
      <c r="L351" s="510">
        <v>1</v>
      </c>
      <c r="M351" s="510">
        <v>77</v>
      </c>
      <c r="N351" s="506">
        <v>1</v>
      </c>
      <c r="O351" s="506">
        <v>77</v>
      </c>
      <c r="P351" s="510"/>
      <c r="Q351" s="510"/>
      <c r="R351" s="527"/>
      <c r="S351" s="511"/>
    </row>
    <row r="352" spans="1:19" ht="14.4" customHeight="1" x14ac:dyDescent="0.3">
      <c r="A352" s="505" t="s">
        <v>2062</v>
      </c>
      <c r="B352" s="506" t="s">
        <v>2097</v>
      </c>
      <c r="C352" s="506" t="s">
        <v>462</v>
      </c>
      <c r="D352" s="506" t="s">
        <v>2046</v>
      </c>
      <c r="E352" s="506" t="s">
        <v>2064</v>
      </c>
      <c r="F352" s="506" t="s">
        <v>2114</v>
      </c>
      <c r="G352" s="506" t="s">
        <v>2115</v>
      </c>
      <c r="H352" s="510"/>
      <c r="I352" s="510"/>
      <c r="J352" s="506"/>
      <c r="K352" s="506"/>
      <c r="L352" s="510">
        <v>1</v>
      </c>
      <c r="M352" s="510">
        <v>178</v>
      </c>
      <c r="N352" s="506">
        <v>1</v>
      </c>
      <c r="O352" s="506">
        <v>178</v>
      </c>
      <c r="P352" s="510"/>
      <c r="Q352" s="510"/>
      <c r="R352" s="527"/>
      <c r="S352" s="511"/>
    </row>
    <row r="353" spans="1:19" ht="14.4" customHeight="1" x14ac:dyDescent="0.3">
      <c r="A353" s="505" t="s">
        <v>2062</v>
      </c>
      <c r="B353" s="506" t="s">
        <v>2097</v>
      </c>
      <c r="C353" s="506" t="s">
        <v>462</v>
      </c>
      <c r="D353" s="506" t="s">
        <v>2053</v>
      </c>
      <c r="E353" s="506" t="s">
        <v>2064</v>
      </c>
      <c r="F353" s="506" t="s">
        <v>2067</v>
      </c>
      <c r="G353" s="506" t="s">
        <v>2068</v>
      </c>
      <c r="H353" s="510"/>
      <c r="I353" s="510"/>
      <c r="J353" s="506"/>
      <c r="K353" s="506"/>
      <c r="L353" s="510">
        <v>2</v>
      </c>
      <c r="M353" s="510">
        <v>74</v>
      </c>
      <c r="N353" s="506">
        <v>1</v>
      </c>
      <c r="O353" s="506">
        <v>37</v>
      </c>
      <c r="P353" s="510"/>
      <c r="Q353" s="510"/>
      <c r="R353" s="527"/>
      <c r="S353" s="511"/>
    </row>
    <row r="354" spans="1:19" ht="14.4" customHeight="1" x14ac:dyDescent="0.3">
      <c r="A354" s="505" t="s">
        <v>2062</v>
      </c>
      <c r="B354" s="506" t="s">
        <v>2097</v>
      </c>
      <c r="C354" s="506" t="s">
        <v>462</v>
      </c>
      <c r="D354" s="506" t="s">
        <v>2053</v>
      </c>
      <c r="E354" s="506" t="s">
        <v>2064</v>
      </c>
      <c r="F354" s="506" t="s">
        <v>2100</v>
      </c>
      <c r="G354" s="506" t="s">
        <v>2101</v>
      </c>
      <c r="H354" s="510"/>
      <c r="I354" s="510"/>
      <c r="J354" s="506"/>
      <c r="K354" s="506"/>
      <c r="L354" s="510">
        <v>6</v>
      </c>
      <c r="M354" s="510">
        <v>846</v>
      </c>
      <c r="N354" s="506">
        <v>1</v>
      </c>
      <c r="O354" s="506">
        <v>141</v>
      </c>
      <c r="P354" s="510"/>
      <c r="Q354" s="510"/>
      <c r="R354" s="527"/>
      <c r="S354" s="511"/>
    </row>
    <row r="355" spans="1:19" ht="14.4" customHeight="1" x14ac:dyDescent="0.3">
      <c r="A355" s="505" t="s">
        <v>2062</v>
      </c>
      <c r="B355" s="506" t="s">
        <v>2097</v>
      </c>
      <c r="C355" s="506" t="s">
        <v>462</v>
      </c>
      <c r="D355" s="506" t="s">
        <v>2053</v>
      </c>
      <c r="E355" s="506" t="s">
        <v>2064</v>
      </c>
      <c r="F355" s="506" t="s">
        <v>2079</v>
      </c>
      <c r="G355" s="506" t="s">
        <v>2080</v>
      </c>
      <c r="H355" s="510"/>
      <c r="I355" s="510"/>
      <c r="J355" s="506"/>
      <c r="K355" s="506"/>
      <c r="L355" s="510">
        <v>1</v>
      </c>
      <c r="M355" s="510">
        <v>37</v>
      </c>
      <c r="N355" s="506">
        <v>1</v>
      </c>
      <c r="O355" s="506">
        <v>37</v>
      </c>
      <c r="P355" s="510"/>
      <c r="Q355" s="510"/>
      <c r="R355" s="527"/>
      <c r="S355" s="511"/>
    </row>
    <row r="356" spans="1:19" ht="14.4" customHeight="1" x14ac:dyDescent="0.3">
      <c r="A356" s="505" t="s">
        <v>2062</v>
      </c>
      <c r="B356" s="506" t="s">
        <v>2097</v>
      </c>
      <c r="C356" s="506" t="s">
        <v>462</v>
      </c>
      <c r="D356" s="506" t="s">
        <v>2053</v>
      </c>
      <c r="E356" s="506" t="s">
        <v>2064</v>
      </c>
      <c r="F356" s="506" t="s">
        <v>2108</v>
      </c>
      <c r="G356" s="506" t="s">
        <v>2109</v>
      </c>
      <c r="H356" s="510"/>
      <c r="I356" s="510"/>
      <c r="J356" s="506"/>
      <c r="K356" s="506"/>
      <c r="L356" s="510">
        <v>3</v>
      </c>
      <c r="M356" s="510">
        <v>1038</v>
      </c>
      <c r="N356" s="506">
        <v>1</v>
      </c>
      <c r="O356" s="506">
        <v>346</v>
      </c>
      <c r="P356" s="510"/>
      <c r="Q356" s="510"/>
      <c r="R356" s="527"/>
      <c r="S356" s="511"/>
    </row>
    <row r="357" spans="1:19" ht="14.4" customHeight="1" x14ac:dyDescent="0.3">
      <c r="A357" s="505" t="s">
        <v>2062</v>
      </c>
      <c r="B357" s="506" t="s">
        <v>2097</v>
      </c>
      <c r="C357" s="506" t="s">
        <v>462</v>
      </c>
      <c r="D357" s="506" t="s">
        <v>2040</v>
      </c>
      <c r="E357" s="506" t="s">
        <v>2064</v>
      </c>
      <c r="F357" s="506" t="s">
        <v>2100</v>
      </c>
      <c r="G357" s="506" t="s">
        <v>2101</v>
      </c>
      <c r="H357" s="510"/>
      <c r="I357" s="510"/>
      <c r="J357" s="506"/>
      <c r="K357" s="506"/>
      <c r="L357" s="510">
        <v>16</v>
      </c>
      <c r="M357" s="510">
        <v>2256</v>
      </c>
      <c r="N357" s="506">
        <v>1</v>
      </c>
      <c r="O357" s="506">
        <v>141</v>
      </c>
      <c r="P357" s="510"/>
      <c r="Q357" s="510"/>
      <c r="R357" s="527"/>
      <c r="S357" s="511"/>
    </row>
    <row r="358" spans="1:19" ht="14.4" customHeight="1" x14ac:dyDescent="0.3">
      <c r="A358" s="505" t="s">
        <v>2062</v>
      </c>
      <c r="B358" s="506" t="s">
        <v>2097</v>
      </c>
      <c r="C358" s="506" t="s">
        <v>462</v>
      </c>
      <c r="D358" s="506" t="s">
        <v>2040</v>
      </c>
      <c r="E358" s="506" t="s">
        <v>2064</v>
      </c>
      <c r="F358" s="506" t="s">
        <v>2108</v>
      </c>
      <c r="G358" s="506" t="s">
        <v>2109</v>
      </c>
      <c r="H358" s="510"/>
      <c r="I358" s="510"/>
      <c r="J358" s="506"/>
      <c r="K358" s="506"/>
      <c r="L358" s="510">
        <v>2</v>
      </c>
      <c r="M358" s="510">
        <v>692</v>
      </c>
      <c r="N358" s="506">
        <v>1</v>
      </c>
      <c r="O358" s="506">
        <v>346</v>
      </c>
      <c r="P358" s="510"/>
      <c r="Q358" s="510"/>
      <c r="R358" s="527"/>
      <c r="S358" s="511"/>
    </row>
    <row r="359" spans="1:19" ht="14.4" customHeight="1" x14ac:dyDescent="0.3">
      <c r="A359" s="505" t="s">
        <v>2062</v>
      </c>
      <c r="B359" s="506" t="s">
        <v>2097</v>
      </c>
      <c r="C359" s="506" t="s">
        <v>462</v>
      </c>
      <c r="D359" s="506" t="s">
        <v>499</v>
      </c>
      <c r="E359" s="506" t="s">
        <v>2064</v>
      </c>
      <c r="F359" s="506" t="s">
        <v>2067</v>
      </c>
      <c r="G359" s="506" t="s">
        <v>2068</v>
      </c>
      <c r="H359" s="510"/>
      <c r="I359" s="510"/>
      <c r="J359" s="506"/>
      <c r="K359" s="506"/>
      <c r="L359" s="510">
        <v>5</v>
      </c>
      <c r="M359" s="510">
        <v>185</v>
      </c>
      <c r="N359" s="506">
        <v>1</v>
      </c>
      <c r="O359" s="506">
        <v>37</v>
      </c>
      <c r="P359" s="510">
        <v>5</v>
      </c>
      <c r="Q359" s="510">
        <v>190</v>
      </c>
      <c r="R359" s="527">
        <v>1.027027027027027</v>
      </c>
      <c r="S359" s="511">
        <v>38</v>
      </c>
    </row>
    <row r="360" spans="1:19" ht="14.4" customHeight="1" x14ac:dyDescent="0.3">
      <c r="A360" s="505" t="s">
        <v>2062</v>
      </c>
      <c r="B360" s="506" t="s">
        <v>2097</v>
      </c>
      <c r="C360" s="506" t="s">
        <v>462</v>
      </c>
      <c r="D360" s="506" t="s">
        <v>499</v>
      </c>
      <c r="E360" s="506" t="s">
        <v>2064</v>
      </c>
      <c r="F360" s="506" t="s">
        <v>2100</v>
      </c>
      <c r="G360" s="506" t="s">
        <v>2101</v>
      </c>
      <c r="H360" s="510"/>
      <c r="I360" s="510"/>
      <c r="J360" s="506"/>
      <c r="K360" s="506"/>
      <c r="L360" s="510">
        <v>11</v>
      </c>
      <c r="M360" s="510">
        <v>1551</v>
      </c>
      <c r="N360" s="506">
        <v>1</v>
      </c>
      <c r="O360" s="506">
        <v>141</v>
      </c>
      <c r="P360" s="510">
        <v>26</v>
      </c>
      <c r="Q360" s="510">
        <v>3692</v>
      </c>
      <c r="R360" s="527">
        <v>2.3803997421018699</v>
      </c>
      <c r="S360" s="511">
        <v>142</v>
      </c>
    </row>
    <row r="361" spans="1:19" ht="14.4" customHeight="1" x14ac:dyDescent="0.3">
      <c r="A361" s="505" t="s">
        <v>2062</v>
      </c>
      <c r="B361" s="506" t="s">
        <v>2097</v>
      </c>
      <c r="C361" s="506" t="s">
        <v>462</v>
      </c>
      <c r="D361" s="506" t="s">
        <v>499</v>
      </c>
      <c r="E361" s="506" t="s">
        <v>2064</v>
      </c>
      <c r="F361" s="506" t="s">
        <v>2102</v>
      </c>
      <c r="G361" s="506" t="s">
        <v>2103</v>
      </c>
      <c r="H361" s="510"/>
      <c r="I361" s="510"/>
      <c r="J361" s="506"/>
      <c r="K361" s="506"/>
      <c r="L361" s="510"/>
      <c r="M361" s="510"/>
      <c r="N361" s="506"/>
      <c r="O361" s="506"/>
      <c r="P361" s="510">
        <v>27</v>
      </c>
      <c r="Q361" s="510">
        <v>26001</v>
      </c>
      <c r="R361" s="527"/>
      <c r="S361" s="511">
        <v>963</v>
      </c>
    </row>
    <row r="362" spans="1:19" ht="14.4" customHeight="1" x14ac:dyDescent="0.3">
      <c r="A362" s="505" t="s">
        <v>2062</v>
      </c>
      <c r="B362" s="506" t="s">
        <v>2097</v>
      </c>
      <c r="C362" s="506" t="s">
        <v>462</v>
      </c>
      <c r="D362" s="506" t="s">
        <v>499</v>
      </c>
      <c r="E362" s="506" t="s">
        <v>2064</v>
      </c>
      <c r="F362" s="506" t="s">
        <v>2077</v>
      </c>
      <c r="G362" s="506" t="s">
        <v>2078</v>
      </c>
      <c r="H362" s="510"/>
      <c r="I362" s="510"/>
      <c r="J362" s="506"/>
      <c r="K362" s="506"/>
      <c r="L362" s="510">
        <v>3</v>
      </c>
      <c r="M362" s="510">
        <v>99.99</v>
      </c>
      <c r="N362" s="506">
        <v>1</v>
      </c>
      <c r="O362" s="506">
        <v>33.33</v>
      </c>
      <c r="P362" s="510">
        <v>1</v>
      </c>
      <c r="Q362" s="510">
        <v>33.33</v>
      </c>
      <c r="R362" s="527">
        <v>0.33333333333333331</v>
      </c>
      <c r="S362" s="511">
        <v>33.33</v>
      </c>
    </row>
    <row r="363" spans="1:19" ht="14.4" customHeight="1" x14ac:dyDescent="0.3">
      <c r="A363" s="505" t="s">
        <v>2062</v>
      </c>
      <c r="B363" s="506" t="s">
        <v>2097</v>
      </c>
      <c r="C363" s="506" t="s">
        <v>462</v>
      </c>
      <c r="D363" s="506" t="s">
        <v>499</v>
      </c>
      <c r="E363" s="506" t="s">
        <v>2064</v>
      </c>
      <c r="F363" s="506" t="s">
        <v>2079</v>
      </c>
      <c r="G363" s="506" t="s">
        <v>2080</v>
      </c>
      <c r="H363" s="510"/>
      <c r="I363" s="510"/>
      <c r="J363" s="506"/>
      <c r="K363" s="506"/>
      <c r="L363" s="510"/>
      <c r="M363" s="510"/>
      <c r="N363" s="506"/>
      <c r="O363" s="506"/>
      <c r="P363" s="510">
        <v>4</v>
      </c>
      <c r="Q363" s="510">
        <v>152</v>
      </c>
      <c r="R363" s="527"/>
      <c r="S363" s="511">
        <v>38</v>
      </c>
    </row>
    <row r="364" spans="1:19" ht="14.4" customHeight="1" x14ac:dyDescent="0.3">
      <c r="A364" s="505" t="s">
        <v>2062</v>
      </c>
      <c r="B364" s="506" t="s">
        <v>2097</v>
      </c>
      <c r="C364" s="506" t="s">
        <v>462</v>
      </c>
      <c r="D364" s="506" t="s">
        <v>499</v>
      </c>
      <c r="E364" s="506" t="s">
        <v>2064</v>
      </c>
      <c r="F364" s="506" t="s">
        <v>2108</v>
      </c>
      <c r="G364" s="506" t="s">
        <v>2109</v>
      </c>
      <c r="H364" s="510"/>
      <c r="I364" s="510"/>
      <c r="J364" s="506"/>
      <c r="K364" s="506"/>
      <c r="L364" s="510">
        <v>10</v>
      </c>
      <c r="M364" s="510">
        <v>3460</v>
      </c>
      <c r="N364" s="506">
        <v>1</v>
      </c>
      <c r="O364" s="506">
        <v>346</v>
      </c>
      <c r="P364" s="510">
        <v>43</v>
      </c>
      <c r="Q364" s="510">
        <v>15050</v>
      </c>
      <c r="R364" s="527">
        <v>4.3497109826589595</v>
      </c>
      <c r="S364" s="511">
        <v>350</v>
      </c>
    </row>
    <row r="365" spans="1:19" ht="14.4" customHeight="1" x14ac:dyDescent="0.3">
      <c r="A365" s="505" t="s">
        <v>2062</v>
      </c>
      <c r="B365" s="506" t="s">
        <v>2097</v>
      </c>
      <c r="C365" s="506" t="s">
        <v>462</v>
      </c>
      <c r="D365" s="506" t="s">
        <v>499</v>
      </c>
      <c r="E365" s="506" t="s">
        <v>2064</v>
      </c>
      <c r="F365" s="506" t="s">
        <v>2110</v>
      </c>
      <c r="G365" s="506" t="s">
        <v>2111</v>
      </c>
      <c r="H365" s="510"/>
      <c r="I365" s="510"/>
      <c r="J365" s="506"/>
      <c r="K365" s="506"/>
      <c r="L365" s="510"/>
      <c r="M365" s="510"/>
      <c r="N365" s="506"/>
      <c r="O365" s="506"/>
      <c r="P365" s="510">
        <v>1</v>
      </c>
      <c r="Q365" s="510">
        <v>614</v>
      </c>
      <c r="R365" s="527"/>
      <c r="S365" s="511">
        <v>614</v>
      </c>
    </row>
    <row r="366" spans="1:19" ht="14.4" customHeight="1" x14ac:dyDescent="0.3">
      <c r="A366" s="505" t="s">
        <v>2062</v>
      </c>
      <c r="B366" s="506" t="s">
        <v>2097</v>
      </c>
      <c r="C366" s="506" t="s">
        <v>462</v>
      </c>
      <c r="D366" s="506" t="s">
        <v>499</v>
      </c>
      <c r="E366" s="506" t="s">
        <v>2064</v>
      </c>
      <c r="F366" s="506" t="s">
        <v>2112</v>
      </c>
      <c r="G366" s="506" t="s">
        <v>2113</v>
      </c>
      <c r="H366" s="510"/>
      <c r="I366" s="510"/>
      <c r="J366" s="506"/>
      <c r="K366" s="506"/>
      <c r="L366" s="510">
        <v>1</v>
      </c>
      <c r="M366" s="510">
        <v>355</v>
      </c>
      <c r="N366" s="506">
        <v>1</v>
      </c>
      <c r="O366" s="506">
        <v>355</v>
      </c>
      <c r="P366" s="510"/>
      <c r="Q366" s="510"/>
      <c r="R366" s="527"/>
      <c r="S366" s="511"/>
    </row>
    <row r="367" spans="1:19" ht="14.4" customHeight="1" x14ac:dyDescent="0.3">
      <c r="A367" s="505" t="s">
        <v>2062</v>
      </c>
      <c r="B367" s="506" t="s">
        <v>2097</v>
      </c>
      <c r="C367" s="506" t="s">
        <v>462</v>
      </c>
      <c r="D367" s="506" t="s">
        <v>499</v>
      </c>
      <c r="E367" s="506" t="s">
        <v>2064</v>
      </c>
      <c r="F367" s="506" t="s">
        <v>2089</v>
      </c>
      <c r="G367" s="506" t="s">
        <v>2090</v>
      </c>
      <c r="H367" s="510"/>
      <c r="I367" s="510"/>
      <c r="J367" s="506"/>
      <c r="K367" s="506"/>
      <c r="L367" s="510">
        <v>3</v>
      </c>
      <c r="M367" s="510">
        <v>669</v>
      </c>
      <c r="N367" s="506">
        <v>1</v>
      </c>
      <c r="O367" s="506">
        <v>223</v>
      </c>
      <c r="P367" s="510"/>
      <c r="Q367" s="510"/>
      <c r="R367" s="527"/>
      <c r="S367" s="511"/>
    </row>
    <row r="368" spans="1:19" ht="14.4" customHeight="1" x14ac:dyDescent="0.3">
      <c r="A368" s="505" t="s">
        <v>2062</v>
      </c>
      <c r="B368" s="506" t="s">
        <v>2097</v>
      </c>
      <c r="C368" s="506" t="s">
        <v>462</v>
      </c>
      <c r="D368" s="506" t="s">
        <v>499</v>
      </c>
      <c r="E368" s="506" t="s">
        <v>2064</v>
      </c>
      <c r="F368" s="506" t="s">
        <v>2091</v>
      </c>
      <c r="G368" s="506" t="s">
        <v>2092</v>
      </c>
      <c r="H368" s="510"/>
      <c r="I368" s="510"/>
      <c r="J368" s="506"/>
      <c r="K368" s="506"/>
      <c r="L368" s="510">
        <v>1</v>
      </c>
      <c r="M368" s="510">
        <v>77</v>
      </c>
      <c r="N368" s="506">
        <v>1</v>
      </c>
      <c r="O368" s="506">
        <v>77</v>
      </c>
      <c r="P368" s="510"/>
      <c r="Q368" s="510"/>
      <c r="R368" s="527"/>
      <c r="S368" s="511"/>
    </row>
    <row r="369" spans="1:19" ht="14.4" customHeight="1" x14ac:dyDescent="0.3">
      <c r="A369" s="505" t="s">
        <v>2062</v>
      </c>
      <c r="B369" s="506" t="s">
        <v>2097</v>
      </c>
      <c r="C369" s="506" t="s">
        <v>462</v>
      </c>
      <c r="D369" s="506" t="s">
        <v>499</v>
      </c>
      <c r="E369" s="506" t="s">
        <v>2064</v>
      </c>
      <c r="F369" s="506" t="s">
        <v>2114</v>
      </c>
      <c r="G369" s="506" t="s">
        <v>2115</v>
      </c>
      <c r="H369" s="510"/>
      <c r="I369" s="510"/>
      <c r="J369" s="506"/>
      <c r="K369" s="506"/>
      <c r="L369" s="510">
        <v>2</v>
      </c>
      <c r="M369" s="510">
        <v>356</v>
      </c>
      <c r="N369" s="506">
        <v>1</v>
      </c>
      <c r="O369" s="506">
        <v>178</v>
      </c>
      <c r="P369" s="510">
        <v>1</v>
      </c>
      <c r="Q369" s="510">
        <v>179</v>
      </c>
      <c r="R369" s="527">
        <v>0.5028089887640449</v>
      </c>
      <c r="S369" s="511">
        <v>179</v>
      </c>
    </row>
    <row r="370" spans="1:19" ht="14.4" customHeight="1" x14ac:dyDescent="0.3">
      <c r="A370" s="505" t="s">
        <v>2062</v>
      </c>
      <c r="B370" s="506" t="s">
        <v>2097</v>
      </c>
      <c r="C370" s="506" t="s">
        <v>462</v>
      </c>
      <c r="D370" s="506" t="s">
        <v>499</v>
      </c>
      <c r="E370" s="506" t="s">
        <v>2064</v>
      </c>
      <c r="F370" s="506" t="s">
        <v>2093</v>
      </c>
      <c r="G370" s="506" t="s">
        <v>2094</v>
      </c>
      <c r="H370" s="510"/>
      <c r="I370" s="510"/>
      <c r="J370" s="506"/>
      <c r="K370" s="506"/>
      <c r="L370" s="510"/>
      <c r="M370" s="510"/>
      <c r="N370" s="506"/>
      <c r="O370" s="506"/>
      <c r="P370" s="510">
        <v>2</v>
      </c>
      <c r="Q370" s="510">
        <v>122</v>
      </c>
      <c r="R370" s="527"/>
      <c r="S370" s="511">
        <v>61</v>
      </c>
    </row>
    <row r="371" spans="1:19" ht="14.4" customHeight="1" x14ac:dyDescent="0.3">
      <c r="A371" s="505" t="s">
        <v>2062</v>
      </c>
      <c r="B371" s="506" t="s">
        <v>2097</v>
      </c>
      <c r="C371" s="506" t="s">
        <v>462</v>
      </c>
      <c r="D371" s="506" t="s">
        <v>504</v>
      </c>
      <c r="E371" s="506" t="s">
        <v>2064</v>
      </c>
      <c r="F371" s="506" t="s">
        <v>2067</v>
      </c>
      <c r="G371" s="506" t="s">
        <v>2068</v>
      </c>
      <c r="H371" s="510"/>
      <c r="I371" s="510"/>
      <c r="J371" s="506"/>
      <c r="K371" s="506"/>
      <c r="L371" s="510">
        <v>1</v>
      </c>
      <c r="M371" s="510">
        <v>37</v>
      </c>
      <c r="N371" s="506">
        <v>1</v>
      </c>
      <c r="O371" s="506">
        <v>37</v>
      </c>
      <c r="P371" s="510">
        <v>4</v>
      </c>
      <c r="Q371" s="510">
        <v>152</v>
      </c>
      <c r="R371" s="527">
        <v>4.1081081081081079</v>
      </c>
      <c r="S371" s="511">
        <v>38</v>
      </c>
    </row>
    <row r="372" spans="1:19" ht="14.4" customHeight="1" x14ac:dyDescent="0.3">
      <c r="A372" s="505" t="s">
        <v>2062</v>
      </c>
      <c r="B372" s="506" t="s">
        <v>2097</v>
      </c>
      <c r="C372" s="506" t="s">
        <v>462</v>
      </c>
      <c r="D372" s="506" t="s">
        <v>504</v>
      </c>
      <c r="E372" s="506" t="s">
        <v>2064</v>
      </c>
      <c r="F372" s="506" t="s">
        <v>2100</v>
      </c>
      <c r="G372" s="506" t="s">
        <v>2101</v>
      </c>
      <c r="H372" s="510"/>
      <c r="I372" s="510"/>
      <c r="J372" s="506"/>
      <c r="K372" s="506"/>
      <c r="L372" s="510">
        <v>18</v>
      </c>
      <c r="M372" s="510">
        <v>2538</v>
      </c>
      <c r="N372" s="506">
        <v>1</v>
      </c>
      <c r="O372" s="506">
        <v>141</v>
      </c>
      <c r="P372" s="510">
        <v>10</v>
      </c>
      <c r="Q372" s="510">
        <v>1420</v>
      </c>
      <c r="R372" s="527">
        <v>0.55949566587864463</v>
      </c>
      <c r="S372" s="511">
        <v>142</v>
      </c>
    </row>
    <row r="373" spans="1:19" ht="14.4" customHeight="1" x14ac:dyDescent="0.3">
      <c r="A373" s="505" t="s">
        <v>2062</v>
      </c>
      <c r="B373" s="506" t="s">
        <v>2097</v>
      </c>
      <c r="C373" s="506" t="s">
        <v>462</v>
      </c>
      <c r="D373" s="506" t="s">
        <v>504</v>
      </c>
      <c r="E373" s="506" t="s">
        <v>2064</v>
      </c>
      <c r="F373" s="506" t="s">
        <v>2077</v>
      </c>
      <c r="G373" s="506" t="s">
        <v>2078</v>
      </c>
      <c r="H373" s="510"/>
      <c r="I373" s="510"/>
      <c r="J373" s="506"/>
      <c r="K373" s="506"/>
      <c r="L373" s="510">
        <v>1</v>
      </c>
      <c r="M373" s="510">
        <v>33.33</v>
      </c>
      <c r="N373" s="506">
        <v>1</v>
      </c>
      <c r="O373" s="506">
        <v>33.33</v>
      </c>
      <c r="P373" s="510"/>
      <c r="Q373" s="510"/>
      <c r="R373" s="527"/>
      <c r="S373" s="511"/>
    </row>
    <row r="374" spans="1:19" ht="14.4" customHeight="1" x14ac:dyDescent="0.3">
      <c r="A374" s="505" t="s">
        <v>2062</v>
      </c>
      <c r="B374" s="506" t="s">
        <v>2097</v>
      </c>
      <c r="C374" s="506" t="s">
        <v>462</v>
      </c>
      <c r="D374" s="506" t="s">
        <v>504</v>
      </c>
      <c r="E374" s="506" t="s">
        <v>2064</v>
      </c>
      <c r="F374" s="506" t="s">
        <v>2108</v>
      </c>
      <c r="G374" s="506" t="s">
        <v>2109</v>
      </c>
      <c r="H374" s="510"/>
      <c r="I374" s="510"/>
      <c r="J374" s="506"/>
      <c r="K374" s="506"/>
      <c r="L374" s="510">
        <v>11</v>
      </c>
      <c r="M374" s="510">
        <v>3806</v>
      </c>
      <c r="N374" s="506">
        <v>1</v>
      </c>
      <c r="O374" s="506">
        <v>346</v>
      </c>
      <c r="P374" s="510">
        <v>8</v>
      </c>
      <c r="Q374" s="510">
        <v>2800</v>
      </c>
      <c r="R374" s="527">
        <v>0.73568050446663158</v>
      </c>
      <c r="S374" s="511">
        <v>350</v>
      </c>
    </row>
    <row r="375" spans="1:19" ht="14.4" customHeight="1" x14ac:dyDescent="0.3">
      <c r="A375" s="505" t="s">
        <v>2062</v>
      </c>
      <c r="B375" s="506" t="s">
        <v>2097</v>
      </c>
      <c r="C375" s="506" t="s">
        <v>462</v>
      </c>
      <c r="D375" s="506" t="s">
        <v>504</v>
      </c>
      <c r="E375" s="506" t="s">
        <v>2064</v>
      </c>
      <c r="F375" s="506" t="s">
        <v>2089</v>
      </c>
      <c r="G375" s="506" t="s">
        <v>2090</v>
      </c>
      <c r="H375" s="510"/>
      <c r="I375" s="510"/>
      <c r="J375" s="506"/>
      <c r="K375" s="506"/>
      <c r="L375" s="510">
        <v>1</v>
      </c>
      <c r="M375" s="510">
        <v>223</v>
      </c>
      <c r="N375" s="506">
        <v>1</v>
      </c>
      <c r="O375" s="506">
        <v>223</v>
      </c>
      <c r="P375" s="510"/>
      <c r="Q375" s="510"/>
      <c r="R375" s="527"/>
      <c r="S375" s="511"/>
    </row>
    <row r="376" spans="1:19" ht="14.4" customHeight="1" x14ac:dyDescent="0.3">
      <c r="A376" s="505" t="s">
        <v>2062</v>
      </c>
      <c r="B376" s="506" t="s">
        <v>2097</v>
      </c>
      <c r="C376" s="506" t="s">
        <v>462</v>
      </c>
      <c r="D376" s="506" t="s">
        <v>504</v>
      </c>
      <c r="E376" s="506" t="s">
        <v>2064</v>
      </c>
      <c r="F376" s="506" t="s">
        <v>2091</v>
      </c>
      <c r="G376" s="506" t="s">
        <v>2092</v>
      </c>
      <c r="H376" s="510"/>
      <c r="I376" s="510"/>
      <c r="J376" s="506"/>
      <c r="K376" s="506"/>
      <c r="L376" s="510">
        <v>1</v>
      </c>
      <c r="M376" s="510">
        <v>77</v>
      </c>
      <c r="N376" s="506">
        <v>1</v>
      </c>
      <c r="O376" s="506">
        <v>77</v>
      </c>
      <c r="P376" s="510"/>
      <c r="Q376" s="510"/>
      <c r="R376" s="527"/>
      <c r="S376" s="511"/>
    </row>
    <row r="377" spans="1:19" ht="14.4" customHeight="1" x14ac:dyDescent="0.3">
      <c r="A377" s="505" t="s">
        <v>2062</v>
      </c>
      <c r="B377" s="506" t="s">
        <v>2097</v>
      </c>
      <c r="C377" s="506" t="s">
        <v>462</v>
      </c>
      <c r="D377" s="506" t="s">
        <v>504</v>
      </c>
      <c r="E377" s="506" t="s">
        <v>2064</v>
      </c>
      <c r="F377" s="506" t="s">
        <v>2114</v>
      </c>
      <c r="G377" s="506" t="s">
        <v>2115</v>
      </c>
      <c r="H377" s="510"/>
      <c r="I377" s="510"/>
      <c r="J377" s="506"/>
      <c r="K377" s="506"/>
      <c r="L377" s="510">
        <v>1</v>
      </c>
      <c r="M377" s="510">
        <v>178</v>
      </c>
      <c r="N377" s="506">
        <v>1</v>
      </c>
      <c r="O377" s="506">
        <v>178</v>
      </c>
      <c r="P377" s="510"/>
      <c r="Q377" s="510"/>
      <c r="R377" s="527"/>
      <c r="S377" s="511"/>
    </row>
    <row r="378" spans="1:19" ht="14.4" customHeight="1" x14ac:dyDescent="0.3">
      <c r="A378" s="505" t="s">
        <v>2062</v>
      </c>
      <c r="B378" s="506" t="s">
        <v>2097</v>
      </c>
      <c r="C378" s="506" t="s">
        <v>462</v>
      </c>
      <c r="D378" s="506" t="s">
        <v>2057</v>
      </c>
      <c r="E378" s="506" t="s">
        <v>2064</v>
      </c>
      <c r="F378" s="506" t="s">
        <v>2100</v>
      </c>
      <c r="G378" s="506" t="s">
        <v>2101</v>
      </c>
      <c r="H378" s="510"/>
      <c r="I378" s="510"/>
      <c r="J378" s="506"/>
      <c r="K378" s="506"/>
      <c r="L378" s="510"/>
      <c r="M378" s="510"/>
      <c r="N378" s="506"/>
      <c r="O378" s="506"/>
      <c r="P378" s="510">
        <v>4</v>
      </c>
      <c r="Q378" s="510">
        <v>568</v>
      </c>
      <c r="R378" s="527"/>
      <c r="S378" s="511">
        <v>142</v>
      </c>
    </row>
    <row r="379" spans="1:19" ht="14.4" customHeight="1" x14ac:dyDescent="0.3">
      <c r="A379" s="505" t="s">
        <v>2062</v>
      </c>
      <c r="B379" s="506" t="s">
        <v>2097</v>
      </c>
      <c r="C379" s="506" t="s">
        <v>462</v>
      </c>
      <c r="D379" s="506" t="s">
        <v>2057</v>
      </c>
      <c r="E379" s="506" t="s">
        <v>2064</v>
      </c>
      <c r="F379" s="506" t="s">
        <v>2108</v>
      </c>
      <c r="G379" s="506" t="s">
        <v>2109</v>
      </c>
      <c r="H379" s="510"/>
      <c r="I379" s="510"/>
      <c r="J379" s="506"/>
      <c r="K379" s="506"/>
      <c r="L379" s="510"/>
      <c r="M379" s="510"/>
      <c r="N379" s="506"/>
      <c r="O379" s="506"/>
      <c r="P379" s="510">
        <v>3</v>
      </c>
      <c r="Q379" s="510">
        <v>1050</v>
      </c>
      <c r="R379" s="527"/>
      <c r="S379" s="511">
        <v>350</v>
      </c>
    </row>
    <row r="380" spans="1:19" ht="14.4" customHeight="1" x14ac:dyDescent="0.3">
      <c r="A380" s="505" t="s">
        <v>2062</v>
      </c>
      <c r="B380" s="506" t="s">
        <v>2097</v>
      </c>
      <c r="C380" s="506" t="s">
        <v>462</v>
      </c>
      <c r="D380" s="506" t="s">
        <v>2049</v>
      </c>
      <c r="E380" s="506" t="s">
        <v>2064</v>
      </c>
      <c r="F380" s="506" t="s">
        <v>2100</v>
      </c>
      <c r="G380" s="506" t="s">
        <v>2101</v>
      </c>
      <c r="H380" s="510"/>
      <c r="I380" s="510"/>
      <c r="J380" s="506"/>
      <c r="K380" s="506"/>
      <c r="L380" s="510"/>
      <c r="M380" s="510"/>
      <c r="N380" s="506"/>
      <c r="O380" s="506"/>
      <c r="P380" s="510">
        <v>4</v>
      </c>
      <c r="Q380" s="510">
        <v>568</v>
      </c>
      <c r="R380" s="527"/>
      <c r="S380" s="511">
        <v>142</v>
      </c>
    </row>
    <row r="381" spans="1:19" ht="14.4" customHeight="1" x14ac:dyDescent="0.3">
      <c r="A381" s="505" t="s">
        <v>2062</v>
      </c>
      <c r="B381" s="506" t="s">
        <v>2116</v>
      </c>
      <c r="C381" s="506" t="s">
        <v>462</v>
      </c>
      <c r="D381" s="506" t="s">
        <v>2036</v>
      </c>
      <c r="E381" s="506" t="s">
        <v>2064</v>
      </c>
      <c r="F381" s="506" t="s">
        <v>2067</v>
      </c>
      <c r="G381" s="506" t="s">
        <v>2068</v>
      </c>
      <c r="H381" s="510">
        <v>1</v>
      </c>
      <c r="I381" s="510">
        <v>37</v>
      </c>
      <c r="J381" s="506">
        <v>1</v>
      </c>
      <c r="K381" s="506">
        <v>37</v>
      </c>
      <c r="L381" s="510">
        <v>1</v>
      </c>
      <c r="M381" s="510">
        <v>37</v>
      </c>
      <c r="N381" s="506">
        <v>1</v>
      </c>
      <c r="O381" s="506">
        <v>37</v>
      </c>
      <c r="P381" s="510">
        <v>1</v>
      </c>
      <c r="Q381" s="510">
        <v>38</v>
      </c>
      <c r="R381" s="527">
        <v>1.027027027027027</v>
      </c>
      <c r="S381" s="511">
        <v>38</v>
      </c>
    </row>
    <row r="382" spans="1:19" ht="14.4" customHeight="1" x14ac:dyDescent="0.3">
      <c r="A382" s="505" t="s">
        <v>2062</v>
      </c>
      <c r="B382" s="506" t="s">
        <v>2116</v>
      </c>
      <c r="C382" s="506" t="s">
        <v>462</v>
      </c>
      <c r="D382" s="506" t="s">
        <v>2036</v>
      </c>
      <c r="E382" s="506" t="s">
        <v>2064</v>
      </c>
      <c r="F382" s="506" t="s">
        <v>2079</v>
      </c>
      <c r="G382" s="506" t="s">
        <v>2080</v>
      </c>
      <c r="H382" s="510"/>
      <c r="I382" s="510"/>
      <c r="J382" s="506"/>
      <c r="K382" s="506"/>
      <c r="L382" s="510"/>
      <c r="M382" s="510"/>
      <c r="N382" s="506"/>
      <c r="O382" s="506"/>
      <c r="P382" s="510">
        <v>1</v>
      </c>
      <c r="Q382" s="510">
        <v>38</v>
      </c>
      <c r="R382" s="527"/>
      <c r="S382" s="511">
        <v>38</v>
      </c>
    </row>
    <row r="383" spans="1:19" ht="14.4" customHeight="1" x14ac:dyDescent="0.3">
      <c r="A383" s="505" t="s">
        <v>2062</v>
      </c>
      <c r="B383" s="506" t="s">
        <v>2116</v>
      </c>
      <c r="C383" s="506" t="s">
        <v>462</v>
      </c>
      <c r="D383" s="506" t="s">
        <v>2036</v>
      </c>
      <c r="E383" s="506" t="s">
        <v>2064</v>
      </c>
      <c r="F383" s="506" t="s">
        <v>2093</v>
      </c>
      <c r="G383" s="506" t="s">
        <v>2094</v>
      </c>
      <c r="H383" s="510"/>
      <c r="I383" s="510"/>
      <c r="J383" s="506"/>
      <c r="K383" s="506"/>
      <c r="L383" s="510"/>
      <c r="M383" s="510"/>
      <c r="N383" s="506"/>
      <c r="O383" s="506"/>
      <c r="P383" s="510">
        <v>1</v>
      </c>
      <c r="Q383" s="510">
        <v>61</v>
      </c>
      <c r="R383" s="527"/>
      <c r="S383" s="511">
        <v>61</v>
      </c>
    </row>
    <row r="384" spans="1:19" ht="14.4" customHeight="1" x14ac:dyDescent="0.3">
      <c r="A384" s="505" t="s">
        <v>2062</v>
      </c>
      <c r="B384" s="506" t="s">
        <v>2116</v>
      </c>
      <c r="C384" s="506" t="s">
        <v>462</v>
      </c>
      <c r="D384" s="506" t="s">
        <v>496</v>
      </c>
      <c r="E384" s="506" t="s">
        <v>2064</v>
      </c>
      <c r="F384" s="506" t="s">
        <v>2067</v>
      </c>
      <c r="G384" s="506" t="s">
        <v>2068</v>
      </c>
      <c r="H384" s="510">
        <v>2</v>
      </c>
      <c r="I384" s="510">
        <v>74</v>
      </c>
      <c r="J384" s="506"/>
      <c r="K384" s="506">
        <v>37</v>
      </c>
      <c r="L384" s="510"/>
      <c r="M384" s="510"/>
      <c r="N384" s="506"/>
      <c r="O384" s="506"/>
      <c r="P384" s="510"/>
      <c r="Q384" s="510"/>
      <c r="R384" s="527"/>
      <c r="S384" s="511"/>
    </row>
    <row r="385" spans="1:19" ht="14.4" customHeight="1" x14ac:dyDescent="0.3">
      <c r="A385" s="505" t="s">
        <v>2062</v>
      </c>
      <c r="B385" s="506" t="s">
        <v>2116</v>
      </c>
      <c r="C385" s="506" t="s">
        <v>462</v>
      </c>
      <c r="D385" s="506" t="s">
        <v>496</v>
      </c>
      <c r="E385" s="506" t="s">
        <v>2064</v>
      </c>
      <c r="F385" s="506" t="s">
        <v>2079</v>
      </c>
      <c r="G385" s="506" t="s">
        <v>2080</v>
      </c>
      <c r="H385" s="510">
        <v>2</v>
      </c>
      <c r="I385" s="510">
        <v>74</v>
      </c>
      <c r="J385" s="506"/>
      <c r="K385" s="506">
        <v>37</v>
      </c>
      <c r="L385" s="510"/>
      <c r="M385" s="510"/>
      <c r="N385" s="506"/>
      <c r="O385" s="506"/>
      <c r="P385" s="510"/>
      <c r="Q385" s="510"/>
      <c r="R385" s="527"/>
      <c r="S385" s="511"/>
    </row>
    <row r="386" spans="1:19" ht="14.4" customHeight="1" x14ac:dyDescent="0.3">
      <c r="A386" s="505" t="s">
        <v>2062</v>
      </c>
      <c r="B386" s="506" t="s">
        <v>2116</v>
      </c>
      <c r="C386" s="506" t="s">
        <v>462</v>
      </c>
      <c r="D386" s="506" t="s">
        <v>496</v>
      </c>
      <c r="E386" s="506" t="s">
        <v>2064</v>
      </c>
      <c r="F386" s="506" t="s">
        <v>2119</v>
      </c>
      <c r="G386" s="506" t="s">
        <v>2120</v>
      </c>
      <c r="H386" s="510">
        <v>6</v>
      </c>
      <c r="I386" s="510">
        <v>1062</v>
      </c>
      <c r="J386" s="506"/>
      <c r="K386" s="506">
        <v>177</v>
      </c>
      <c r="L386" s="510"/>
      <c r="M386" s="510"/>
      <c r="N386" s="506"/>
      <c r="O386" s="506"/>
      <c r="P386" s="510">
        <v>1</v>
      </c>
      <c r="Q386" s="510">
        <v>179</v>
      </c>
      <c r="R386" s="527"/>
      <c r="S386" s="511">
        <v>179</v>
      </c>
    </row>
    <row r="387" spans="1:19" ht="14.4" customHeight="1" x14ac:dyDescent="0.3">
      <c r="A387" s="505" t="s">
        <v>2062</v>
      </c>
      <c r="B387" s="506" t="s">
        <v>2116</v>
      </c>
      <c r="C387" s="506" t="s">
        <v>462</v>
      </c>
      <c r="D387" s="506" t="s">
        <v>496</v>
      </c>
      <c r="E387" s="506" t="s">
        <v>2064</v>
      </c>
      <c r="F387" s="506" t="s">
        <v>2089</v>
      </c>
      <c r="G387" s="506" t="s">
        <v>2090</v>
      </c>
      <c r="H387" s="510">
        <v>6</v>
      </c>
      <c r="I387" s="510">
        <v>1338</v>
      </c>
      <c r="J387" s="506"/>
      <c r="K387" s="506">
        <v>223</v>
      </c>
      <c r="L387" s="510"/>
      <c r="M387" s="510"/>
      <c r="N387" s="506"/>
      <c r="O387" s="506"/>
      <c r="P387" s="510">
        <v>1</v>
      </c>
      <c r="Q387" s="510">
        <v>226</v>
      </c>
      <c r="R387" s="527"/>
      <c r="S387" s="511">
        <v>226</v>
      </c>
    </row>
    <row r="388" spans="1:19" ht="14.4" customHeight="1" x14ac:dyDescent="0.3">
      <c r="A388" s="505" t="s">
        <v>2062</v>
      </c>
      <c r="B388" s="506" t="s">
        <v>2116</v>
      </c>
      <c r="C388" s="506" t="s">
        <v>462</v>
      </c>
      <c r="D388" s="506" t="s">
        <v>496</v>
      </c>
      <c r="E388" s="506" t="s">
        <v>2064</v>
      </c>
      <c r="F388" s="506" t="s">
        <v>2091</v>
      </c>
      <c r="G388" s="506" t="s">
        <v>2092</v>
      </c>
      <c r="H388" s="510">
        <v>6</v>
      </c>
      <c r="I388" s="510">
        <v>462</v>
      </c>
      <c r="J388" s="506"/>
      <c r="K388" s="506">
        <v>77</v>
      </c>
      <c r="L388" s="510"/>
      <c r="M388" s="510"/>
      <c r="N388" s="506"/>
      <c r="O388" s="506"/>
      <c r="P388" s="510">
        <v>1</v>
      </c>
      <c r="Q388" s="510">
        <v>78</v>
      </c>
      <c r="R388" s="527"/>
      <c r="S388" s="511">
        <v>78</v>
      </c>
    </row>
    <row r="389" spans="1:19" ht="14.4" customHeight="1" x14ac:dyDescent="0.3">
      <c r="A389" s="505" t="s">
        <v>2062</v>
      </c>
      <c r="B389" s="506" t="s">
        <v>2116</v>
      </c>
      <c r="C389" s="506" t="s">
        <v>462</v>
      </c>
      <c r="D389" s="506" t="s">
        <v>496</v>
      </c>
      <c r="E389" s="506" t="s">
        <v>2064</v>
      </c>
      <c r="F389" s="506" t="s">
        <v>2093</v>
      </c>
      <c r="G389" s="506" t="s">
        <v>2094</v>
      </c>
      <c r="H389" s="510">
        <v>1</v>
      </c>
      <c r="I389" s="510">
        <v>59</v>
      </c>
      <c r="J389" s="506"/>
      <c r="K389" s="506">
        <v>59</v>
      </c>
      <c r="L389" s="510"/>
      <c r="M389" s="510"/>
      <c r="N389" s="506"/>
      <c r="O389" s="506"/>
      <c r="P389" s="510"/>
      <c r="Q389" s="510"/>
      <c r="R389" s="527"/>
      <c r="S389" s="511"/>
    </row>
    <row r="390" spans="1:19" ht="14.4" customHeight="1" x14ac:dyDescent="0.3">
      <c r="A390" s="505" t="s">
        <v>2062</v>
      </c>
      <c r="B390" s="506" t="s">
        <v>2116</v>
      </c>
      <c r="C390" s="506" t="s">
        <v>462</v>
      </c>
      <c r="D390" s="506" t="s">
        <v>2042</v>
      </c>
      <c r="E390" s="506" t="s">
        <v>2064</v>
      </c>
      <c r="F390" s="506" t="s">
        <v>2067</v>
      </c>
      <c r="G390" s="506" t="s">
        <v>2068</v>
      </c>
      <c r="H390" s="510">
        <v>3</v>
      </c>
      <c r="I390" s="510">
        <v>111</v>
      </c>
      <c r="J390" s="506">
        <v>1.5</v>
      </c>
      <c r="K390" s="506">
        <v>37</v>
      </c>
      <c r="L390" s="510">
        <v>2</v>
      </c>
      <c r="M390" s="510">
        <v>74</v>
      </c>
      <c r="N390" s="506">
        <v>1</v>
      </c>
      <c r="O390" s="506">
        <v>37</v>
      </c>
      <c r="P390" s="510"/>
      <c r="Q390" s="510"/>
      <c r="R390" s="527"/>
      <c r="S390" s="511"/>
    </row>
    <row r="391" spans="1:19" ht="14.4" customHeight="1" x14ac:dyDescent="0.3">
      <c r="A391" s="505" t="s">
        <v>2062</v>
      </c>
      <c r="B391" s="506" t="s">
        <v>2116</v>
      </c>
      <c r="C391" s="506" t="s">
        <v>462</v>
      </c>
      <c r="D391" s="506" t="s">
        <v>2042</v>
      </c>
      <c r="E391" s="506" t="s">
        <v>2064</v>
      </c>
      <c r="F391" s="506" t="s">
        <v>2117</v>
      </c>
      <c r="G391" s="506" t="s">
        <v>2118</v>
      </c>
      <c r="H391" s="510">
        <v>1</v>
      </c>
      <c r="I391" s="510">
        <v>1004</v>
      </c>
      <c r="J391" s="506"/>
      <c r="K391" s="506">
        <v>1004</v>
      </c>
      <c r="L391" s="510"/>
      <c r="M391" s="510"/>
      <c r="N391" s="506"/>
      <c r="O391" s="506"/>
      <c r="P391" s="510"/>
      <c r="Q391" s="510"/>
      <c r="R391" s="527"/>
      <c r="S391" s="511"/>
    </row>
    <row r="392" spans="1:19" ht="14.4" customHeight="1" x14ac:dyDescent="0.3">
      <c r="A392" s="505" t="s">
        <v>2062</v>
      </c>
      <c r="B392" s="506" t="s">
        <v>2116</v>
      </c>
      <c r="C392" s="506" t="s">
        <v>462</v>
      </c>
      <c r="D392" s="506" t="s">
        <v>2042</v>
      </c>
      <c r="E392" s="506" t="s">
        <v>2064</v>
      </c>
      <c r="F392" s="506" t="s">
        <v>2077</v>
      </c>
      <c r="G392" s="506" t="s">
        <v>2078</v>
      </c>
      <c r="H392" s="510">
        <v>2</v>
      </c>
      <c r="I392" s="510">
        <v>66.66</v>
      </c>
      <c r="J392" s="506">
        <v>1</v>
      </c>
      <c r="K392" s="506">
        <v>33.33</v>
      </c>
      <c r="L392" s="510">
        <v>2</v>
      </c>
      <c r="M392" s="510">
        <v>66.66</v>
      </c>
      <c r="N392" s="506">
        <v>1</v>
      </c>
      <c r="O392" s="506">
        <v>33.33</v>
      </c>
      <c r="P392" s="510">
        <v>1</v>
      </c>
      <c r="Q392" s="510">
        <v>33.33</v>
      </c>
      <c r="R392" s="527">
        <v>0.5</v>
      </c>
      <c r="S392" s="511">
        <v>33.33</v>
      </c>
    </row>
    <row r="393" spans="1:19" ht="14.4" customHeight="1" x14ac:dyDescent="0.3">
      <c r="A393" s="505" t="s">
        <v>2062</v>
      </c>
      <c r="B393" s="506" t="s">
        <v>2116</v>
      </c>
      <c r="C393" s="506" t="s">
        <v>462</v>
      </c>
      <c r="D393" s="506" t="s">
        <v>2042</v>
      </c>
      <c r="E393" s="506" t="s">
        <v>2064</v>
      </c>
      <c r="F393" s="506" t="s">
        <v>2079</v>
      </c>
      <c r="G393" s="506" t="s">
        <v>2080</v>
      </c>
      <c r="H393" s="510">
        <v>3</v>
      </c>
      <c r="I393" s="510">
        <v>111</v>
      </c>
      <c r="J393" s="506"/>
      <c r="K393" s="506">
        <v>37</v>
      </c>
      <c r="L393" s="510"/>
      <c r="M393" s="510"/>
      <c r="N393" s="506"/>
      <c r="O393" s="506"/>
      <c r="P393" s="510"/>
      <c r="Q393" s="510"/>
      <c r="R393" s="527"/>
      <c r="S393" s="511"/>
    </row>
    <row r="394" spans="1:19" ht="14.4" customHeight="1" x14ac:dyDescent="0.3">
      <c r="A394" s="505" t="s">
        <v>2062</v>
      </c>
      <c r="B394" s="506" t="s">
        <v>2116</v>
      </c>
      <c r="C394" s="506" t="s">
        <v>462</v>
      </c>
      <c r="D394" s="506" t="s">
        <v>2042</v>
      </c>
      <c r="E394" s="506" t="s">
        <v>2064</v>
      </c>
      <c r="F394" s="506" t="s">
        <v>2119</v>
      </c>
      <c r="G394" s="506" t="s">
        <v>2120</v>
      </c>
      <c r="H394" s="510">
        <v>5</v>
      </c>
      <c r="I394" s="510">
        <v>885</v>
      </c>
      <c r="J394" s="506">
        <v>0.9943820224719101</v>
      </c>
      <c r="K394" s="506">
        <v>177</v>
      </c>
      <c r="L394" s="510">
        <v>5</v>
      </c>
      <c r="M394" s="510">
        <v>890</v>
      </c>
      <c r="N394" s="506">
        <v>1</v>
      </c>
      <c r="O394" s="506">
        <v>178</v>
      </c>
      <c r="P394" s="510">
        <v>4</v>
      </c>
      <c r="Q394" s="510">
        <v>716</v>
      </c>
      <c r="R394" s="527">
        <v>0.80449438202247192</v>
      </c>
      <c r="S394" s="511">
        <v>179</v>
      </c>
    </row>
    <row r="395" spans="1:19" ht="14.4" customHeight="1" x14ac:dyDescent="0.3">
      <c r="A395" s="505" t="s">
        <v>2062</v>
      </c>
      <c r="B395" s="506" t="s">
        <v>2116</v>
      </c>
      <c r="C395" s="506" t="s">
        <v>462</v>
      </c>
      <c r="D395" s="506" t="s">
        <v>2042</v>
      </c>
      <c r="E395" s="506" t="s">
        <v>2064</v>
      </c>
      <c r="F395" s="506" t="s">
        <v>2089</v>
      </c>
      <c r="G395" s="506" t="s">
        <v>2090</v>
      </c>
      <c r="H395" s="510">
        <v>4</v>
      </c>
      <c r="I395" s="510">
        <v>892</v>
      </c>
      <c r="J395" s="506"/>
      <c r="K395" s="506">
        <v>223</v>
      </c>
      <c r="L395" s="510"/>
      <c r="M395" s="510"/>
      <c r="N395" s="506"/>
      <c r="O395" s="506"/>
      <c r="P395" s="510">
        <v>4</v>
      </c>
      <c r="Q395" s="510">
        <v>904</v>
      </c>
      <c r="R395" s="527"/>
      <c r="S395" s="511">
        <v>226</v>
      </c>
    </row>
    <row r="396" spans="1:19" ht="14.4" customHeight="1" x14ac:dyDescent="0.3">
      <c r="A396" s="505" t="s">
        <v>2062</v>
      </c>
      <c r="B396" s="506" t="s">
        <v>2116</v>
      </c>
      <c r="C396" s="506" t="s">
        <v>462</v>
      </c>
      <c r="D396" s="506" t="s">
        <v>2042</v>
      </c>
      <c r="E396" s="506" t="s">
        <v>2064</v>
      </c>
      <c r="F396" s="506" t="s">
        <v>2091</v>
      </c>
      <c r="G396" s="506" t="s">
        <v>2092</v>
      </c>
      <c r="H396" s="510">
        <v>4</v>
      </c>
      <c r="I396" s="510">
        <v>308</v>
      </c>
      <c r="J396" s="506"/>
      <c r="K396" s="506">
        <v>77</v>
      </c>
      <c r="L396" s="510"/>
      <c r="M396" s="510"/>
      <c r="N396" s="506"/>
      <c r="O396" s="506"/>
      <c r="P396" s="510">
        <v>4</v>
      </c>
      <c r="Q396" s="510">
        <v>312</v>
      </c>
      <c r="R396" s="527"/>
      <c r="S396" s="511">
        <v>78</v>
      </c>
    </row>
    <row r="397" spans="1:19" ht="14.4" customHeight="1" x14ac:dyDescent="0.3">
      <c r="A397" s="505" t="s">
        <v>2062</v>
      </c>
      <c r="B397" s="506" t="s">
        <v>2116</v>
      </c>
      <c r="C397" s="506" t="s">
        <v>462</v>
      </c>
      <c r="D397" s="506" t="s">
        <v>2042</v>
      </c>
      <c r="E397" s="506" t="s">
        <v>2064</v>
      </c>
      <c r="F397" s="506" t="s">
        <v>2093</v>
      </c>
      <c r="G397" s="506" t="s">
        <v>2094</v>
      </c>
      <c r="H397" s="510">
        <v>3</v>
      </c>
      <c r="I397" s="510">
        <v>177</v>
      </c>
      <c r="J397" s="506"/>
      <c r="K397" s="506">
        <v>59</v>
      </c>
      <c r="L397" s="510"/>
      <c r="M397" s="510"/>
      <c r="N397" s="506"/>
      <c r="O397" s="506"/>
      <c r="P397" s="510"/>
      <c r="Q397" s="510"/>
      <c r="R397" s="527"/>
      <c r="S397" s="511"/>
    </row>
    <row r="398" spans="1:19" ht="14.4" customHeight="1" x14ac:dyDescent="0.3">
      <c r="A398" s="505" t="s">
        <v>2062</v>
      </c>
      <c r="B398" s="506" t="s">
        <v>2116</v>
      </c>
      <c r="C398" s="506" t="s">
        <v>462</v>
      </c>
      <c r="D398" s="506" t="s">
        <v>2043</v>
      </c>
      <c r="E398" s="506" t="s">
        <v>2064</v>
      </c>
      <c r="F398" s="506" t="s">
        <v>2067</v>
      </c>
      <c r="G398" s="506" t="s">
        <v>2068</v>
      </c>
      <c r="H398" s="510">
        <v>11</v>
      </c>
      <c r="I398" s="510">
        <v>407</v>
      </c>
      <c r="J398" s="506"/>
      <c r="K398" s="506">
        <v>37</v>
      </c>
      <c r="L398" s="510"/>
      <c r="M398" s="510"/>
      <c r="N398" s="506"/>
      <c r="O398" s="506"/>
      <c r="P398" s="510"/>
      <c r="Q398" s="510"/>
      <c r="R398" s="527"/>
      <c r="S398" s="511"/>
    </row>
    <row r="399" spans="1:19" ht="14.4" customHeight="1" x14ac:dyDescent="0.3">
      <c r="A399" s="505" t="s">
        <v>2062</v>
      </c>
      <c r="B399" s="506" t="s">
        <v>2116</v>
      </c>
      <c r="C399" s="506" t="s">
        <v>462</v>
      </c>
      <c r="D399" s="506" t="s">
        <v>2043</v>
      </c>
      <c r="E399" s="506" t="s">
        <v>2064</v>
      </c>
      <c r="F399" s="506" t="s">
        <v>2077</v>
      </c>
      <c r="G399" s="506" t="s">
        <v>2078</v>
      </c>
      <c r="H399" s="510">
        <v>1</v>
      </c>
      <c r="I399" s="510">
        <v>33.33</v>
      </c>
      <c r="J399" s="506"/>
      <c r="K399" s="506">
        <v>33.33</v>
      </c>
      <c r="L399" s="510"/>
      <c r="M399" s="510"/>
      <c r="N399" s="506"/>
      <c r="O399" s="506"/>
      <c r="P399" s="510"/>
      <c r="Q399" s="510"/>
      <c r="R399" s="527"/>
      <c r="S399" s="511"/>
    </row>
    <row r="400" spans="1:19" ht="14.4" customHeight="1" x14ac:dyDescent="0.3">
      <c r="A400" s="505" t="s">
        <v>2062</v>
      </c>
      <c r="B400" s="506" t="s">
        <v>2116</v>
      </c>
      <c r="C400" s="506" t="s">
        <v>462</v>
      </c>
      <c r="D400" s="506" t="s">
        <v>2043</v>
      </c>
      <c r="E400" s="506" t="s">
        <v>2064</v>
      </c>
      <c r="F400" s="506" t="s">
        <v>2089</v>
      </c>
      <c r="G400" s="506" t="s">
        <v>2090</v>
      </c>
      <c r="H400" s="510">
        <v>1</v>
      </c>
      <c r="I400" s="510">
        <v>223</v>
      </c>
      <c r="J400" s="506"/>
      <c r="K400" s="506">
        <v>223</v>
      </c>
      <c r="L400" s="510"/>
      <c r="M400" s="510"/>
      <c r="N400" s="506"/>
      <c r="O400" s="506"/>
      <c r="P400" s="510"/>
      <c r="Q400" s="510"/>
      <c r="R400" s="527"/>
      <c r="S400" s="511"/>
    </row>
    <row r="401" spans="1:19" ht="14.4" customHeight="1" x14ac:dyDescent="0.3">
      <c r="A401" s="505" t="s">
        <v>2062</v>
      </c>
      <c r="B401" s="506" t="s">
        <v>2116</v>
      </c>
      <c r="C401" s="506" t="s">
        <v>462</v>
      </c>
      <c r="D401" s="506" t="s">
        <v>2043</v>
      </c>
      <c r="E401" s="506" t="s">
        <v>2064</v>
      </c>
      <c r="F401" s="506" t="s">
        <v>2091</v>
      </c>
      <c r="G401" s="506" t="s">
        <v>2092</v>
      </c>
      <c r="H401" s="510">
        <v>1</v>
      </c>
      <c r="I401" s="510">
        <v>77</v>
      </c>
      <c r="J401" s="506"/>
      <c r="K401" s="506">
        <v>77</v>
      </c>
      <c r="L401" s="510"/>
      <c r="M401" s="510"/>
      <c r="N401" s="506"/>
      <c r="O401" s="506"/>
      <c r="P401" s="510"/>
      <c r="Q401" s="510"/>
      <c r="R401" s="527"/>
      <c r="S401" s="511"/>
    </row>
    <row r="402" spans="1:19" ht="14.4" customHeight="1" x14ac:dyDescent="0.3">
      <c r="A402" s="505" t="s">
        <v>2062</v>
      </c>
      <c r="B402" s="506" t="s">
        <v>2116</v>
      </c>
      <c r="C402" s="506" t="s">
        <v>462</v>
      </c>
      <c r="D402" s="506" t="s">
        <v>2043</v>
      </c>
      <c r="E402" s="506" t="s">
        <v>2064</v>
      </c>
      <c r="F402" s="506" t="s">
        <v>2121</v>
      </c>
      <c r="G402" s="506" t="s">
        <v>2122</v>
      </c>
      <c r="H402" s="510">
        <v>1</v>
      </c>
      <c r="I402" s="510">
        <v>355</v>
      </c>
      <c r="J402" s="506"/>
      <c r="K402" s="506">
        <v>355</v>
      </c>
      <c r="L402" s="510"/>
      <c r="M402" s="510"/>
      <c r="N402" s="506"/>
      <c r="O402" s="506"/>
      <c r="P402" s="510"/>
      <c r="Q402" s="510"/>
      <c r="R402" s="527"/>
      <c r="S402" s="511"/>
    </row>
    <row r="403" spans="1:19" ht="14.4" customHeight="1" x14ac:dyDescent="0.3">
      <c r="A403" s="505" t="s">
        <v>2062</v>
      </c>
      <c r="B403" s="506" t="s">
        <v>2116</v>
      </c>
      <c r="C403" s="506" t="s">
        <v>462</v>
      </c>
      <c r="D403" s="506" t="s">
        <v>2044</v>
      </c>
      <c r="E403" s="506" t="s">
        <v>2064</v>
      </c>
      <c r="F403" s="506" t="s">
        <v>2067</v>
      </c>
      <c r="G403" s="506" t="s">
        <v>2068</v>
      </c>
      <c r="H403" s="510">
        <v>9</v>
      </c>
      <c r="I403" s="510">
        <v>333</v>
      </c>
      <c r="J403" s="506"/>
      <c r="K403" s="506">
        <v>37</v>
      </c>
      <c r="L403" s="510"/>
      <c r="M403" s="510"/>
      <c r="N403" s="506"/>
      <c r="O403" s="506"/>
      <c r="P403" s="510"/>
      <c r="Q403" s="510"/>
      <c r="R403" s="527"/>
      <c r="S403" s="511"/>
    </row>
    <row r="404" spans="1:19" ht="14.4" customHeight="1" x14ac:dyDescent="0.3">
      <c r="A404" s="505" t="s">
        <v>2062</v>
      </c>
      <c r="B404" s="506" t="s">
        <v>2116</v>
      </c>
      <c r="C404" s="506" t="s">
        <v>462</v>
      </c>
      <c r="D404" s="506" t="s">
        <v>2044</v>
      </c>
      <c r="E404" s="506" t="s">
        <v>2064</v>
      </c>
      <c r="F404" s="506" t="s">
        <v>2079</v>
      </c>
      <c r="G404" s="506" t="s">
        <v>2080</v>
      </c>
      <c r="H404" s="510">
        <v>8</v>
      </c>
      <c r="I404" s="510">
        <v>296</v>
      </c>
      <c r="J404" s="506"/>
      <c r="K404" s="506">
        <v>37</v>
      </c>
      <c r="L404" s="510"/>
      <c r="M404" s="510"/>
      <c r="N404" s="506"/>
      <c r="O404" s="506"/>
      <c r="P404" s="510"/>
      <c r="Q404" s="510"/>
      <c r="R404" s="527"/>
      <c r="S404" s="511"/>
    </row>
    <row r="405" spans="1:19" ht="14.4" customHeight="1" x14ac:dyDescent="0.3">
      <c r="A405" s="505" t="s">
        <v>2062</v>
      </c>
      <c r="B405" s="506" t="s">
        <v>2116</v>
      </c>
      <c r="C405" s="506" t="s">
        <v>462</v>
      </c>
      <c r="D405" s="506" t="s">
        <v>2044</v>
      </c>
      <c r="E405" s="506" t="s">
        <v>2064</v>
      </c>
      <c r="F405" s="506" t="s">
        <v>2093</v>
      </c>
      <c r="G405" s="506" t="s">
        <v>2094</v>
      </c>
      <c r="H405" s="510">
        <v>2</v>
      </c>
      <c r="I405" s="510">
        <v>118</v>
      </c>
      <c r="J405" s="506"/>
      <c r="K405" s="506">
        <v>59</v>
      </c>
      <c r="L405" s="510"/>
      <c r="M405" s="510"/>
      <c r="N405" s="506"/>
      <c r="O405" s="506"/>
      <c r="P405" s="510"/>
      <c r="Q405" s="510"/>
      <c r="R405" s="527"/>
      <c r="S405" s="511"/>
    </row>
    <row r="406" spans="1:19" ht="14.4" customHeight="1" x14ac:dyDescent="0.3">
      <c r="A406" s="505" t="s">
        <v>2062</v>
      </c>
      <c r="B406" s="506" t="s">
        <v>2116</v>
      </c>
      <c r="C406" s="506" t="s">
        <v>462</v>
      </c>
      <c r="D406" s="506" t="s">
        <v>2044</v>
      </c>
      <c r="E406" s="506" t="s">
        <v>2064</v>
      </c>
      <c r="F406" s="506" t="s">
        <v>2095</v>
      </c>
      <c r="G406" s="506" t="s">
        <v>2096</v>
      </c>
      <c r="H406" s="510">
        <v>1</v>
      </c>
      <c r="I406" s="510">
        <v>37</v>
      </c>
      <c r="J406" s="506"/>
      <c r="K406" s="506">
        <v>37</v>
      </c>
      <c r="L406" s="510"/>
      <c r="M406" s="510"/>
      <c r="N406" s="506"/>
      <c r="O406" s="506"/>
      <c r="P406" s="510"/>
      <c r="Q406" s="510"/>
      <c r="R406" s="527"/>
      <c r="S406" s="511"/>
    </row>
    <row r="407" spans="1:19" ht="14.4" customHeight="1" x14ac:dyDescent="0.3">
      <c r="A407" s="505" t="s">
        <v>2062</v>
      </c>
      <c r="B407" s="506" t="s">
        <v>2116</v>
      </c>
      <c r="C407" s="506" t="s">
        <v>462</v>
      </c>
      <c r="D407" s="506" t="s">
        <v>2047</v>
      </c>
      <c r="E407" s="506" t="s">
        <v>2064</v>
      </c>
      <c r="F407" s="506" t="s">
        <v>2067</v>
      </c>
      <c r="G407" s="506" t="s">
        <v>2068</v>
      </c>
      <c r="H407" s="510">
        <v>5</v>
      </c>
      <c r="I407" s="510">
        <v>185</v>
      </c>
      <c r="J407" s="506"/>
      <c r="K407" s="506">
        <v>37</v>
      </c>
      <c r="L407" s="510"/>
      <c r="M407" s="510"/>
      <c r="N407" s="506"/>
      <c r="O407" s="506"/>
      <c r="P407" s="510"/>
      <c r="Q407" s="510"/>
      <c r="R407" s="527"/>
      <c r="S407" s="511"/>
    </row>
    <row r="408" spans="1:19" ht="14.4" customHeight="1" x14ac:dyDescent="0.3">
      <c r="A408" s="505" t="s">
        <v>2062</v>
      </c>
      <c r="B408" s="506" t="s">
        <v>2116</v>
      </c>
      <c r="C408" s="506" t="s">
        <v>462</v>
      </c>
      <c r="D408" s="506" t="s">
        <v>2047</v>
      </c>
      <c r="E408" s="506" t="s">
        <v>2064</v>
      </c>
      <c r="F408" s="506" t="s">
        <v>2119</v>
      </c>
      <c r="G408" s="506" t="s">
        <v>2120</v>
      </c>
      <c r="H408" s="510">
        <v>1</v>
      </c>
      <c r="I408" s="510">
        <v>177</v>
      </c>
      <c r="J408" s="506"/>
      <c r="K408" s="506">
        <v>177</v>
      </c>
      <c r="L408" s="510"/>
      <c r="M408" s="510"/>
      <c r="N408" s="506"/>
      <c r="O408" s="506"/>
      <c r="P408" s="510"/>
      <c r="Q408" s="510"/>
      <c r="R408" s="527"/>
      <c r="S408" s="511"/>
    </row>
    <row r="409" spans="1:19" ht="14.4" customHeight="1" x14ac:dyDescent="0.3">
      <c r="A409" s="505" t="s">
        <v>2062</v>
      </c>
      <c r="B409" s="506" t="s">
        <v>2116</v>
      </c>
      <c r="C409" s="506" t="s">
        <v>462</v>
      </c>
      <c r="D409" s="506" t="s">
        <v>2047</v>
      </c>
      <c r="E409" s="506" t="s">
        <v>2064</v>
      </c>
      <c r="F409" s="506" t="s">
        <v>2089</v>
      </c>
      <c r="G409" s="506" t="s">
        <v>2090</v>
      </c>
      <c r="H409" s="510">
        <v>1</v>
      </c>
      <c r="I409" s="510">
        <v>223</v>
      </c>
      <c r="J409" s="506"/>
      <c r="K409" s="506">
        <v>223</v>
      </c>
      <c r="L409" s="510"/>
      <c r="M409" s="510"/>
      <c r="N409" s="506"/>
      <c r="O409" s="506"/>
      <c r="P409" s="510"/>
      <c r="Q409" s="510"/>
      <c r="R409" s="527"/>
      <c r="S409" s="511"/>
    </row>
    <row r="410" spans="1:19" ht="14.4" customHeight="1" x14ac:dyDescent="0.3">
      <c r="A410" s="505" t="s">
        <v>2062</v>
      </c>
      <c r="B410" s="506" t="s">
        <v>2116</v>
      </c>
      <c r="C410" s="506" t="s">
        <v>462</v>
      </c>
      <c r="D410" s="506" t="s">
        <v>2047</v>
      </c>
      <c r="E410" s="506" t="s">
        <v>2064</v>
      </c>
      <c r="F410" s="506" t="s">
        <v>2091</v>
      </c>
      <c r="G410" s="506" t="s">
        <v>2092</v>
      </c>
      <c r="H410" s="510">
        <v>1</v>
      </c>
      <c r="I410" s="510">
        <v>77</v>
      </c>
      <c r="J410" s="506"/>
      <c r="K410" s="506">
        <v>77</v>
      </c>
      <c r="L410" s="510"/>
      <c r="M410" s="510"/>
      <c r="N410" s="506"/>
      <c r="O410" s="506"/>
      <c r="P410" s="510"/>
      <c r="Q410" s="510"/>
      <c r="R410" s="527"/>
      <c r="S410" s="511"/>
    </row>
    <row r="411" spans="1:19" ht="14.4" customHeight="1" x14ac:dyDescent="0.3">
      <c r="A411" s="505" t="s">
        <v>2062</v>
      </c>
      <c r="B411" s="506" t="s">
        <v>2116</v>
      </c>
      <c r="C411" s="506" t="s">
        <v>462</v>
      </c>
      <c r="D411" s="506" t="s">
        <v>497</v>
      </c>
      <c r="E411" s="506" t="s">
        <v>2064</v>
      </c>
      <c r="F411" s="506" t="s">
        <v>2067</v>
      </c>
      <c r="G411" s="506" t="s">
        <v>2068</v>
      </c>
      <c r="H411" s="510"/>
      <c r="I411" s="510"/>
      <c r="J411" s="506"/>
      <c r="K411" s="506"/>
      <c r="L411" s="510">
        <v>1</v>
      </c>
      <c r="M411" s="510">
        <v>37</v>
      </c>
      <c r="N411" s="506">
        <v>1</v>
      </c>
      <c r="O411" s="506">
        <v>37</v>
      </c>
      <c r="P411" s="510"/>
      <c r="Q411" s="510"/>
      <c r="R411" s="527"/>
      <c r="S411" s="511"/>
    </row>
    <row r="412" spans="1:19" ht="14.4" customHeight="1" x14ac:dyDescent="0.3">
      <c r="A412" s="505" t="s">
        <v>2062</v>
      </c>
      <c r="B412" s="506" t="s">
        <v>2116</v>
      </c>
      <c r="C412" s="506" t="s">
        <v>462</v>
      </c>
      <c r="D412" s="506" t="s">
        <v>497</v>
      </c>
      <c r="E412" s="506" t="s">
        <v>2064</v>
      </c>
      <c r="F412" s="506" t="s">
        <v>2117</v>
      </c>
      <c r="G412" s="506" t="s">
        <v>2118</v>
      </c>
      <c r="H412" s="510">
        <v>2</v>
      </c>
      <c r="I412" s="510">
        <v>2008</v>
      </c>
      <c r="J412" s="506"/>
      <c r="K412" s="506">
        <v>1004</v>
      </c>
      <c r="L412" s="510"/>
      <c r="M412" s="510"/>
      <c r="N412" s="506"/>
      <c r="O412" s="506"/>
      <c r="P412" s="510"/>
      <c r="Q412" s="510"/>
      <c r="R412" s="527"/>
      <c r="S412" s="511"/>
    </row>
    <row r="413" spans="1:19" ht="14.4" customHeight="1" x14ac:dyDescent="0.3">
      <c r="A413" s="505" t="s">
        <v>2062</v>
      </c>
      <c r="B413" s="506" t="s">
        <v>2116</v>
      </c>
      <c r="C413" s="506" t="s">
        <v>462</v>
      </c>
      <c r="D413" s="506" t="s">
        <v>497</v>
      </c>
      <c r="E413" s="506" t="s">
        <v>2064</v>
      </c>
      <c r="F413" s="506" t="s">
        <v>2079</v>
      </c>
      <c r="G413" s="506" t="s">
        <v>2080</v>
      </c>
      <c r="H413" s="510">
        <v>2</v>
      </c>
      <c r="I413" s="510">
        <v>74</v>
      </c>
      <c r="J413" s="506"/>
      <c r="K413" s="506">
        <v>37</v>
      </c>
      <c r="L413" s="510"/>
      <c r="M413" s="510"/>
      <c r="N413" s="506"/>
      <c r="O413" s="506"/>
      <c r="P413" s="510"/>
      <c r="Q413" s="510"/>
      <c r="R413" s="527"/>
      <c r="S413" s="511"/>
    </row>
    <row r="414" spans="1:19" ht="14.4" customHeight="1" x14ac:dyDescent="0.3">
      <c r="A414" s="505" t="s">
        <v>2062</v>
      </c>
      <c r="B414" s="506" t="s">
        <v>2116</v>
      </c>
      <c r="C414" s="506" t="s">
        <v>462</v>
      </c>
      <c r="D414" s="506" t="s">
        <v>498</v>
      </c>
      <c r="E414" s="506" t="s">
        <v>2064</v>
      </c>
      <c r="F414" s="506" t="s">
        <v>2067</v>
      </c>
      <c r="G414" s="506" t="s">
        <v>2068</v>
      </c>
      <c r="H414" s="510">
        <v>5</v>
      </c>
      <c r="I414" s="510">
        <v>185</v>
      </c>
      <c r="J414" s="506">
        <v>0.625</v>
      </c>
      <c r="K414" s="506">
        <v>37</v>
      </c>
      <c r="L414" s="510">
        <v>8</v>
      </c>
      <c r="M414" s="510">
        <v>296</v>
      </c>
      <c r="N414" s="506">
        <v>1</v>
      </c>
      <c r="O414" s="506">
        <v>37</v>
      </c>
      <c r="P414" s="510">
        <v>6</v>
      </c>
      <c r="Q414" s="510">
        <v>228</v>
      </c>
      <c r="R414" s="527">
        <v>0.77027027027027029</v>
      </c>
      <c r="S414" s="511">
        <v>38</v>
      </c>
    </row>
    <row r="415" spans="1:19" ht="14.4" customHeight="1" x14ac:dyDescent="0.3">
      <c r="A415" s="505" t="s">
        <v>2062</v>
      </c>
      <c r="B415" s="506" t="s">
        <v>2116</v>
      </c>
      <c r="C415" s="506" t="s">
        <v>462</v>
      </c>
      <c r="D415" s="506" t="s">
        <v>498</v>
      </c>
      <c r="E415" s="506" t="s">
        <v>2064</v>
      </c>
      <c r="F415" s="506" t="s">
        <v>2077</v>
      </c>
      <c r="G415" s="506" t="s">
        <v>2078</v>
      </c>
      <c r="H415" s="510">
        <v>8</v>
      </c>
      <c r="I415" s="510">
        <v>266.66000000000003</v>
      </c>
      <c r="J415" s="506">
        <v>2.0000000000000004</v>
      </c>
      <c r="K415" s="506">
        <v>33.332500000000003</v>
      </c>
      <c r="L415" s="510">
        <v>4</v>
      </c>
      <c r="M415" s="510">
        <v>133.32999999999998</v>
      </c>
      <c r="N415" s="506">
        <v>1</v>
      </c>
      <c r="O415" s="506">
        <v>33.332499999999996</v>
      </c>
      <c r="P415" s="510">
        <v>4</v>
      </c>
      <c r="Q415" s="510">
        <v>133.34</v>
      </c>
      <c r="R415" s="527">
        <v>1.0000750018750471</v>
      </c>
      <c r="S415" s="511">
        <v>33.335000000000001</v>
      </c>
    </row>
    <row r="416" spans="1:19" ht="14.4" customHeight="1" x14ac:dyDescent="0.3">
      <c r="A416" s="505" t="s">
        <v>2062</v>
      </c>
      <c r="B416" s="506" t="s">
        <v>2116</v>
      </c>
      <c r="C416" s="506" t="s">
        <v>462</v>
      </c>
      <c r="D416" s="506" t="s">
        <v>498</v>
      </c>
      <c r="E416" s="506" t="s">
        <v>2064</v>
      </c>
      <c r="F416" s="506" t="s">
        <v>2079</v>
      </c>
      <c r="G416" s="506" t="s">
        <v>2080</v>
      </c>
      <c r="H416" s="510">
        <v>9</v>
      </c>
      <c r="I416" s="510">
        <v>333</v>
      </c>
      <c r="J416" s="506">
        <v>0.9</v>
      </c>
      <c r="K416" s="506">
        <v>37</v>
      </c>
      <c r="L416" s="510">
        <v>10</v>
      </c>
      <c r="M416" s="510">
        <v>370</v>
      </c>
      <c r="N416" s="506">
        <v>1</v>
      </c>
      <c r="O416" s="506">
        <v>37</v>
      </c>
      <c r="P416" s="510">
        <v>3</v>
      </c>
      <c r="Q416" s="510">
        <v>114</v>
      </c>
      <c r="R416" s="527">
        <v>0.30810810810810813</v>
      </c>
      <c r="S416" s="511">
        <v>38</v>
      </c>
    </row>
    <row r="417" spans="1:19" ht="14.4" customHeight="1" x14ac:dyDescent="0.3">
      <c r="A417" s="505" t="s">
        <v>2062</v>
      </c>
      <c r="B417" s="506" t="s">
        <v>2116</v>
      </c>
      <c r="C417" s="506" t="s">
        <v>462</v>
      </c>
      <c r="D417" s="506" t="s">
        <v>498</v>
      </c>
      <c r="E417" s="506" t="s">
        <v>2064</v>
      </c>
      <c r="F417" s="506" t="s">
        <v>2119</v>
      </c>
      <c r="G417" s="506" t="s">
        <v>2120</v>
      </c>
      <c r="H417" s="510">
        <v>6</v>
      </c>
      <c r="I417" s="510">
        <v>1062</v>
      </c>
      <c r="J417" s="506">
        <v>0.20573421154591243</v>
      </c>
      <c r="K417" s="506">
        <v>177</v>
      </c>
      <c r="L417" s="510">
        <v>29</v>
      </c>
      <c r="M417" s="510">
        <v>5162</v>
      </c>
      <c r="N417" s="506">
        <v>1</v>
      </c>
      <c r="O417" s="506">
        <v>178</v>
      </c>
      <c r="P417" s="510">
        <v>32</v>
      </c>
      <c r="Q417" s="510">
        <v>5728</v>
      </c>
      <c r="R417" s="527">
        <v>1.1096474234792717</v>
      </c>
      <c r="S417" s="511">
        <v>179</v>
      </c>
    </row>
    <row r="418" spans="1:19" ht="14.4" customHeight="1" x14ac:dyDescent="0.3">
      <c r="A418" s="505" t="s">
        <v>2062</v>
      </c>
      <c r="B418" s="506" t="s">
        <v>2116</v>
      </c>
      <c r="C418" s="506" t="s">
        <v>462</v>
      </c>
      <c r="D418" s="506" t="s">
        <v>498</v>
      </c>
      <c r="E418" s="506" t="s">
        <v>2064</v>
      </c>
      <c r="F418" s="506" t="s">
        <v>2089</v>
      </c>
      <c r="G418" s="506" t="s">
        <v>2090</v>
      </c>
      <c r="H418" s="510">
        <v>5</v>
      </c>
      <c r="I418" s="510">
        <v>1115</v>
      </c>
      <c r="J418" s="506">
        <v>0.15151515151515152</v>
      </c>
      <c r="K418" s="506">
        <v>223</v>
      </c>
      <c r="L418" s="510">
        <v>33</v>
      </c>
      <c r="M418" s="510">
        <v>7359</v>
      </c>
      <c r="N418" s="506">
        <v>1</v>
      </c>
      <c r="O418" s="506">
        <v>223</v>
      </c>
      <c r="P418" s="510">
        <v>35</v>
      </c>
      <c r="Q418" s="510">
        <v>7910</v>
      </c>
      <c r="R418" s="527">
        <v>1.074874303573855</v>
      </c>
      <c r="S418" s="511">
        <v>226</v>
      </c>
    </row>
    <row r="419" spans="1:19" ht="14.4" customHeight="1" x14ac:dyDescent="0.3">
      <c r="A419" s="505" t="s">
        <v>2062</v>
      </c>
      <c r="B419" s="506" t="s">
        <v>2116</v>
      </c>
      <c r="C419" s="506" t="s">
        <v>462</v>
      </c>
      <c r="D419" s="506" t="s">
        <v>498</v>
      </c>
      <c r="E419" s="506" t="s">
        <v>2064</v>
      </c>
      <c r="F419" s="506" t="s">
        <v>2091</v>
      </c>
      <c r="G419" s="506" t="s">
        <v>2092</v>
      </c>
      <c r="H419" s="510">
        <v>4</v>
      </c>
      <c r="I419" s="510">
        <v>308</v>
      </c>
      <c r="J419" s="506">
        <v>0.12121212121212122</v>
      </c>
      <c r="K419" s="506">
        <v>77</v>
      </c>
      <c r="L419" s="510">
        <v>33</v>
      </c>
      <c r="M419" s="510">
        <v>2541</v>
      </c>
      <c r="N419" s="506">
        <v>1</v>
      </c>
      <c r="O419" s="506">
        <v>77</v>
      </c>
      <c r="P419" s="510">
        <v>34</v>
      </c>
      <c r="Q419" s="510">
        <v>2652</v>
      </c>
      <c r="R419" s="527">
        <v>1.0436835891381346</v>
      </c>
      <c r="S419" s="511">
        <v>78</v>
      </c>
    </row>
    <row r="420" spans="1:19" ht="14.4" customHeight="1" x14ac:dyDescent="0.3">
      <c r="A420" s="505" t="s">
        <v>2062</v>
      </c>
      <c r="B420" s="506" t="s">
        <v>2116</v>
      </c>
      <c r="C420" s="506" t="s">
        <v>462</v>
      </c>
      <c r="D420" s="506" t="s">
        <v>498</v>
      </c>
      <c r="E420" s="506" t="s">
        <v>2064</v>
      </c>
      <c r="F420" s="506" t="s">
        <v>2093</v>
      </c>
      <c r="G420" s="506" t="s">
        <v>2094</v>
      </c>
      <c r="H420" s="510">
        <v>5</v>
      </c>
      <c r="I420" s="510">
        <v>295</v>
      </c>
      <c r="J420" s="506">
        <v>1.25</v>
      </c>
      <c r="K420" s="506">
        <v>59</v>
      </c>
      <c r="L420" s="510">
        <v>4</v>
      </c>
      <c r="M420" s="510">
        <v>236</v>
      </c>
      <c r="N420" s="506">
        <v>1</v>
      </c>
      <c r="O420" s="506">
        <v>59</v>
      </c>
      <c r="P420" s="510">
        <v>1</v>
      </c>
      <c r="Q420" s="510">
        <v>61</v>
      </c>
      <c r="R420" s="527">
        <v>0.25847457627118642</v>
      </c>
      <c r="S420" s="511">
        <v>61</v>
      </c>
    </row>
    <row r="421" spans="1:19" ht="14.4" customHeight="1" x14ac:dyDescent="0.3">
      <c r="A421" s="505" t="s">
        <v>2062</v>
      </c>
      <c r="B421" s="506" t="s">
        <v>2116</v>
      </c>
      <c r="C421" s="506" t="s">
        <v>462</v>
      </c>
      <c r="D421" s="506" t="s">
        <v>498</v>
      </c>
      <c r="E421" s="506" t="s">
        <v>2064</v>
      </c>
      <c r="F421" s="506" t="s">
        <v>2121</v>
      </c>
      <c r="G421" s="506" t="s">
        <v>2122</v>
      </c>
      <c r="H421" s="510">
        <v>2</v>
      </c>
      <c r="I421" s="510">
        <v>710</v>
      </c>
      <c r="J421" s="506">
        <v>2</v>
      </c>
      <c r="K421" s="506">
        <v>355</v>
      </c>
      <c r="L421" s="510">
        <v>1</v>
      </c>
      <c r="M421" s="510">
        <v>355</v>
      </c>
      <c r="N421" s="506">
        <v>1</v>
      </c>
      <c r="O421" s="506">
        <v>355</v>
      </c>
      <c r="P421" s="510"/>
      <c r="Q421" s="510"/>
      <c r="R421" s="527"/>
      <c r="S421" s="511"/>
    </row>
    <row r="422" spans="1:19" ht="14.4" customHeight="1" x14ac:dyDescent="0.3">
      <c r="A422" s="505" t="s">
        <v>2062</v>
      </c>
      <c r="B422" s="506" t="s">
        <v>2116</v>
      </c>
      <c r="C422" s="506" t="s">
        <v>462</v>
      </c>
      <c r="D422" s="506" t="s">
        <v>498</v>
      </c>
      <c r="E422" s="506" t="s">
        <v>2064</v>
      </c>
      <c r="F422" s="506" t="s">
        <v>2123</v>
      </c>
      <c r="G422" s="506" t="s">
        <v>2124</v>
      </c>
      <c r="H422" s="510"/>
      <c r="I422" s="510"/>
      <c r="J422" s="506"/>
      <c r="K422" s="506"/>
      <c r="L422" s="510">
        <v>5</v>
      </c>
      <c r="M422" s="510">
        <v>3510</v>
      </c>
      <c r="N422" s="506">
        <v>1</v>
      </c>
      <c r="O422" s="506">
        <v>702</v>
      </c>
      <c r="P422" s="510">
        <v>2</v>
      </c>
      <c r="Q422" s="510">
        <v>1414</v>
      </c>
      <c r="R422" s="527">
        <v>0.40284900284900282</v>
      </c>
      <c r="S422" s="511">
        <v>707</v>
      </c>
    </row>
    <row r="423" spans="1:19" ht="14.4" customHeight="1" x14ac:dyDescent="0.3">
      <c r="A423" s="505" t="s">
        <v>2062</v>
      </c>
      <c r="B423" s="506" t="s">
        <v>2116</v>
      </c>
      <c r="C423" s="506" t="s">
        <v>462</v>
      </c>
      <c r="D423" s="506" t="s">
        <v>2050</v>
      </c>
      <c r="E423" s="506" t="s">
        <v>2064</v>
      </c>
      <c r="F423" s="506" t="s">
        <v>2067</v>
      </c>
      <c r="G423" s="506" t="s">
        <v>2068</v>
      </c>
      <c r="H423" s="510">
        <v>2</v>
      </c>
      <c r="I423" s="510">
        <v>74</v>
      </c>
      <c r="J423" s="506"/>
      <c r="K423" s="506">
        <v>37</v>
      </c>
      <c r="L423" s="510"/>
      <c r="M423" s="510"/>
      <c r="N423" s="506"/>
      <c r="O423" s="506"/>
      <c r="P423" s="510"/>
      <c r="Q423" s="510"/>
      <c r="R423" s="527"/>
      <c r="S423" s="511"/>
    </row>
    <row r="424" spans="1:19" ht="14.4" customHeight="1" x14ac:dyDescent="0.3">
      <c r="A424" s="505" t="s">
        <v>2062</v>
      </c>
      <c r="B424" s="506" t="s">
        <v>2116</v>
      </c>
      <c r="C424" s="506" t="s">
        <v>462</v>
      </c>
      <c r="D424" s="506" t="s">
        <v>2050</v>
      </c>
      <c r="E424" s="506" t="s">
        <v>2064</v>
      </c>
      <c r="F424" s="506" t="s">
        <v>2077</v>
      </c>
      <c r="G424" s="506" t="s">
        <v>2078</v>
      </c>
      <c r="H424" s="510">
        <v>0</v>
      </c>
      <c r="I424" s="510">
        <v>0</v>
      </c>
      <c r="J424" s="506"/>
      <c r="K424" s="506"/>
      <c r="L424" s="510"/>
      <c r="M424" s="510"/>
      <c r="N424" s="506"/>
      <c r="O424" s="506"/>
      <c r="P424" s="510"/>
      <c r="Q424" s="510"/>
      <c r="R424" s="527"/>
      <c r="S424" s="511"/>
    </row>
    <row r="425" spans="1:19" ht="14.4" customHeight="1" x14ac:dyDescent="0.3">
      <c r="A425" s="505" t="s">
        <v>2062</v>
      </c>
      <c r="B425" s="506" t="s">
        <v>2116</v>
      </c>
      <c r="C425" s="506" t="s">
        <v>462</v>
      </c>
      <c r="D425" s="506" t="s">
        <v>2050</v>
      </c>
      <c r="E425" s="506" t="s">
        <v>2064</v>
      </c>
      <c r="F425" s="506" t="s">
        <v>2079</v>
      </c>
      <c r="G425" s="506" t="s">
        <v>2080</v>
      </c>
      <c r="H425" s="510">
        <v>2</v>
      </c>
      <c r="I425" s="510">
        <v>74</v>
      </c>
      <c r="J425" s="506"/>
      <c r="K425" s="506">
        <v>37</v>
      </c>
      <c r="L425" s="510"/>
      <c r="M425" s="510"/>
      <c r="N425" s="506"/>
      <c r="O425" s="506"/>
      <c r="P425" s="510"/>
      <c r="Q425" s="510"/>
      <c r="R425" s="527"/>
      <c r="S425" s="511"/>
    </row>
    <row r="426" spans="1:19" ht="14.4" customHeight="1" x14ac:dyDescent="0.3">
      <c r="A426" s="505" t="s">
        <v>2062</v>
      </c>
      <c r="B426" s="506" t="s">
        <v>2116</v>
      </c>
      <c r="C426" s="506" t="s">
        <v>462</v>
      </c>
      <c r="D426" s="506" t="s">
        <v>2050</v>
      </c>
      <c r="E426" s="506" t="s">
        <v>2064</v>
      </c>
      <c r="F426" s="506" t="s">
        <v>2119</v>
      </c>
      <c r="G426" s="506" t="s">
        <v>2120</v>
      </c>
      <c r="H426" s="510">
        <v>6</v>
      </c>
      <c r="I426" s="510">
        <v>1062</v>
      </c>
      <c r="J426" s="506"/>
      <c r="K426" s="506">
        <v>177</v>
      </c>
      <c r="L426" s="510"/>
      <c r="M426" s="510"/>
      <c r="N426" s="506"/>
      <c r="O426" s="506"/>
      <c r="P426" s="510"/>
      <c r="Q426" s="510"/>
      <c r="R426" s="527"/>
      <c r="S426" s="511"/>
    </row>
    <row r="427" spans="1:19" ht="14.4" customHeight="1" x14ac:dyDescent="0.3">
      <c r="A427" s="505" t="s">
        <v>2062</v>
      </c>
      <c r="B427" s="506" t="s">
        <v>2116</v>
      </c>
      <c r="C427" s="506" t="s">
        <v>462</v>
      </c>
      <c r="D427" s="506" t="s">
        <v>2050</v>
      </c>
      <c r="E427" s="506" t="s">
        <v>2064</v>
      </c>
      <c r="F427" s="506" t="s">
        <v>2089</v>
      </c>
      <c r="G427" s="506" t="s">
        <v>2090</v>
      </c>
      <c r="H427" s="510">
        <v>6</v>
      </c>
      <c r="I427" s="510">
        <v>1338</v>
      </c>
      <c r="J427" s="506"/>
      <c r="K427" s="506">
        <v>223</v>
      </c>
      <c r="L427" s="510"/>
      <c r="M427" s="510"/>
      <c r="N427" s="506"/>
      <c r="O427" s="506"/>
      <c r="P427" s="510"/>
      <c r="Q427" s="510"/>
      <c r="R427" s="527"/>
      <c r="S427" s="511"/>
    </row>
    <row r="428" spans="1:19" ht="14.4" customHeight="1" x14ac:dyDescent="0.3">
      <c r="A428" s="505" t="s">
        <v>2062</v>
      </c>
      <c r="B428" s="506" t="s">
        <v>2116</v>
      </c>
      <c r="C428" s="506" t="s">
        <v>462</v>
      </c>
      <c r="D428" s="506" t="s">
        <v>2050</v>
      </c>
      <c r="E428" s="506" t="s">
        <v>2064</v>
      </c>
      <c r="F428" s="506" t="s">
        <v>2091</v>
      </c>
      <c r="G428" s="506" t="s">
        <v>2092</v>
      </c>
      <c r="H428" s="510">
        <v>6</v>
      </c>
      <c r="I428" s="510">
        <v>462</v>
      </c>
      <c r="J428" s="506"/>
      <c r="K428" s="506">
        <v>77</v>
      </c>
      <c r="L428" s="510"/>
      <c r="M428" s="510"/>
      <c r="N428" s="506"/>
      <c r="O428" s="506"/>
      <c r="P428" s="510"/>
      <c r="Q428" s="510"/>
      <c r="R428" s="527"/>
      <c r="S428" s="511"/>
    </row>
    <row r="429" spans="1:19" ht="14.4" customHeight="1" x14ac:dyDescent="0.3">
      <c r="A429" s="505" t="s">
        <v>2062</v>
      </c>
      <c r="B429" s="506" t="s">
        <v>2116</v>
      </c>
      <c r="C429" s="506" t="s">
        <v>462</v>
      </c>
      <c r="D429" s="506" t="s">
        <v>2051</v>
      </c>
      <c r="E429" s="506" t="s">
        <v>2064</v>
      </c>
      <c r="F429" s="506" t="s">
        <v>2119</v>
      </c>
      <c r="G429" s="506" t="s">
        <v>2120</v>
      </c>
      <c r="H429" s="510">
        <v>1</v>
      </c>
      <c r="I429" s="510">
        <v>177</v>
      </c>
      <c r="J429" s="506"/>
      <c r="K429" s="506">
        <v>177</v>
      </c>
      <c r="L429" s="510"/>
      <c r="M429" s="510"/>
      <c r="N429" s="506"/>
      <c r="O429" s="506"/>
      <c r="P429" s="510"/>
      <c r="Q429" s="510"/>
      <c r="R429" s="527"/>
      <c r="S429" s="511"/>
    </row>
    <row r="430" spans="1:19" ht="14.4" customHeight="1" x14ac:dyDescent="0.3">
      <c r="A430" s="505" t="s">
        <v>2062</v>
      </c>
      <c r="B430" s="506" t="s">
        <v>2116</v>
      </c>
      <c r="C430" s="506" t="s">
        <v>462</v>
      </c>
      <c r="D430" s="506" t="s">
        <v>2051</v>
      </c>
      <c r="E430" s="506" t="s">
        <v>2064</v>
      </c>
      <c r="F430" s="506" t="s">
        <v>2089</v>
      </c>
      <c r="G430" s="506" t="s">
        <v>2090</v>
      </c>
      <c r="H430" s="510">
        <v>1</v>
      </c>
      <c r="I430" s="510">
        <v>223</v>
      </c>
      <c r="J430" s="506"/>
      <c r="K430" s="506">
        <v>223</v>
      </c>
      <c r="L430" s="510"/>
      <c r="M430" s="510"/>
      <c r="N430" s="506"/>
      <c r="O430" s="506"/>
      <c r="P430" s="510"/>
      <c r="Q430" s="510"/>
      <c r="R430" s="527"/>
      <c r="S430" s="511"/>
    </row>
    <row r="431" spans="1:19" ht="14.4" customHeight="1" x14ac:dyDescent="0.3">
      <c r="A431" s="505" t="s">
        <v>2062</v>
      </c>
      <c r="B431" s="506" t="s">
        <v>2116</v>
      </c>
      <c r="C431" s="506" t="s">
        <v>462</v>
      </c>
      <c r="D431" s="506" t="s">
        <v>2051</v>
      </c>
      <c r="E431" s="506" t="s">
        <v>2064</v>
      </c>
      <c r="F431" s="506" t="s">
        <v>2091</v>
      </c>
      <c r="G431" s="506" t="s">
        <v>2092</v>
      </c>
      <c r="H431" s="510">
        <v>1</v>
      </c>
      <c r="I431" s="510">
        <v>77</v>
      </c>
      <c r="J431" s="506"/>
      <c r="K431" s="506">
        <v>77</v>
      </c>
      <c r="L431" s="510"/>
      <c r="M431" s="510"/>
      <c r="N431" s="506"/>
      <c r="O431" s="506"/>
      <c r="P431" s="510"/>
      <c r="Q431" s="510"/>
      <c r="R431" s="527"/>
      <c r="S431" s="511"/>
    </row>
    <row r="432" spans="1:19" ht="14.4" customHeight="1" x14ac:dyDescent="0.3">
      <c r="A432" s="505" t="s">
        <v>2062</v>
      </c>
      <c r="B432" s="506" t="s">
        <v>2116</v>
      </c>
      <c r="C432" s="506" t="s">
        <v>462</v>
      </c>
      <c r="D432" s="506" t="s">
        <v>2054</v>
      </c>
      <c r="E432" s="506" t="s">
        <v>2064</v>
      </c>
      <c r="F432" s="506" t="s">
        <v>2067</v>
      </c>
      <c r="G432" s="506" t="s">
        <v>2068</v>
      </c>
      <c r="H432" s="510">
        <v>1</v>
      </c>
      <c r="I432" s="510">
        <v>37</v>
      </c>
      <c r="J432" s="506"/>
      <c r="K432" s="506">
        <v>37</v>
      </c>
      <c r="L432" s="510"/>
      <c r="M432" s="510"/>
      <c r="N432" s="506"/>
      <c r="O432" s="506"/>
      <c r="P432" s="510"/>
      <c r="Q432" s="510"/>
      <c r="R432" s="527"/>
      <c r="S432" s="511"/>
    </row>
    <row r="433" spans="1:19" ht="14.4" customHeight="1" x14ac:dyDescent="0.3">
      <c r="A433" s="505" t="s">
        <v>2062</v>
      </c>
      <c r="B433" s="506" t="s">
        <v>2116</v>
      </c>
      <c r="C433" s="506" t="s">
        <v>462</v>
      </c>
      <c r="D433" s="506" t="s">
        <v>2054</v>
      </c>
      <c r="E433" s="506" t="s">
        <v>2064</v>
      </c>
      <c r="F433" s="506" t="s">
        <v>2079</v>
      </c>
      <c r="G433" s="506" t="s">
        <v>2080</v>
      </c>
      <c r="H433" s="510">
        <v>6</v>
      </c>
      <c r="I433" s="510">
        <v>222</v>
      </c>
      <c r="J433" s="506"/>
      <c r="K433" s="506">
        <v>37</v>
      </c>
      <c r="L433" s="510"/>
      <c r="M433" s="510"/>
      <c r="N433" s="506"/>
      <c r="O433" s="506"/>
      <c r="P433" s="510"/>
      <c r="Q433" s="510"/>
      <c r="R433" s="527"/>
      <c r="S433" s="511"/>
    </row>
    <row r="434" spans="1:19" ht="14.4" customHeight="1" x14ac:dyDescent="0.3">
      <c r="A434" s="505" t="s">
        <v>2062</v>
      </c>
      <c r="B434" s="506" t="s">
        <v>2116</v>
      </c>
      <c r="C434" s="506" t="s">
        <v>462</v>
      </c>
      <c r="D434" s="506" t="s">
        <v>2054</v>
      </c>
      <c r="E434" s="506" t="s">
        <v>2064</v>
      </c>
      <c r="F434" s="506" t="s">
        <v>2093</v>
      </c>
      <c r="G434" s="506" t="s">
        <v>2094</v>
      </c>
      <c r="H434" s="510">
        <v>4</v>
      </c>
      <c r="I434" s="510">
        <v>236</v>
      </c>
      <c r="J434" s="506"/>
      <c r="K434" s="506">
        <v>59</v>
      </c>
      <c r="L434" s="510"/>
      <c r="M434" s="510"/>
      <c r="N434" s="506"/>
      <c r="O434" s="506"/>
      <c r="P434" s="510"/>
      <c r="Q434" s="510"/>
      <c r="R434" s="527"/>
      <c r="S434" s="511"/>
    </row>
    <row r="435" spans="1:19" ht="14.4" customHeight="1" x14ac:dyDescent="0.3">
      <c r="A435" s="505" t="s">
        <v>2062</v>
      </c>
      <c r="B435" s="506" t="s">
        <v>2116</v>
      </c>
      <c r="C435" s="506" t="s">
        <v>462</v>
      </c>
      <c r="D435" s="506" t="s">
        <v>500</v>
      </c>
      <c r="E435" s="506" t="s">
        <v>2064</v>
      </c>
      <c r="F435" s="506" t="s">
        <v>2065</v>
      </c>
      <c r="G435" s="506" t="s">
        <v>2066</v>
      </c>
      <c r="H435" s="510"/>
      <c r="I435" s="510"/>
      <c r="J435" s="506"/>
      <c r="K435" s="506"/>
      <c r="L435" s="510">
        <v>1</v>
      </c>
      <c r="M435" s="510">
        <v>66</v>
      </c>
      <c r="N435" s="506">
        <v>1</v>
      </c>
      <c r="O435" s="506">
        <v>66</v>
      </c>
      <c r="P435" s="510"/>
      <c r="Q435" s="510"/>
      <c r="R435" s="527"/>
      <c r="S435" s="511"/>
    </row>
    <row r="436" spans="1:19" ht="14.4" customHeight="1" x14ac:dyDescent="0.3">
      <c r="A436" s="505" t="s">
        <v>2062</v>
      </c>
      <c r="B436" s="506" t="s">
        <v>2116</v>
      </c>
      <c r="C436" s="506" t="s">
        <v>462</v>
      </c>
      <c r="D436" s="506" t="s">
        <v>500</v>
      </c>
      <c r="E436" s="506" t="s">
        <v>2064</v>
      </c>
      <c r="F436" s="506" t="s">
        <v>2067</v>
      </c>
      <c r="G436" s="506" t="s">
        <v>2068</v>
      </c>
      <c r="H436" s="510">
        <v>9</v>
      </c>
      <c r="I436" s="510">
        <v>333</v>
      </c>
      <c r="J436" s="506">
        <v>0.11392405063291139</v>
      </c>
      <c r="K436" s="506">
        <v>37</v>
      </c>
      <c r="L436" s="510">
        <v>79</v>
      </c>
      <c r="M436" s="510">
        <v>2923</v>
      </c>
      <c r="N436" s="506">
        <v>1</v>
      </c>
      <c r="O436" s="506">
        <v>37</v>
      </c>
      <c r="P436" s="510">
        <v>27</v>
      </c>
      <c r="Q436" s="510">
        <v>1026</v>
      </c>
      <c r="R436" s="527">
        <v>0.35100923708518644</v>
      </c>
      <c r="S436" s="511">
        <v>38</v>
      </c>
    </row>
    <row r="437" spans="1:19" ht="14.4" customHeight="1" x14ac:dyDescent="0.3">
      <c r="A437" s="505" t="s">
        <v>2062</v>
      </c>
      <c r="B437" s="506" t="s">
        <v>2116</v>
      </c>
      <c r="C437" s="506" t="s">
        <v>462</v>
      </c>
      <c r="D437" s="506" t="s">
        <v>500</v>
      </c>
      <c r="E437" s="506" t="s">
        <v>2064</v>
      </c>
      <c r="F437" s="506" t="s">
        <v>2077</v>
      </c>
      <c r="G437" s="506" t="s">
        <v>2078</v>
      </c>
      <c r="H437" s="510">
        <v>6</v>
      </c>
      <c r="I437" s="510">
        <v>199.98999999999995</v>
      </c>
      <c r="J437" s="506">
        <v>0.31577036031199662</v>
      </c>
      <c r="K437" s="506">
        <v>33.331666666666656</v>
      </c>
      <c r="L437" s="510">
        <v>19</v>
      </c>
      <c r="M437" s="510">
        <v>633.34</v>
      </c>
      <c r="N437" s="506">
        <v>1</v>
      </c>
      <c r="O437" s="506">
        <v>33.333684210526314</v>
      </c>
      <c r="P437" s="510">
        <v>8</v>
      </c>
      <c r="Q437" s="510">
        <v>266.66000000000003</v>
      </c>
      <c r="R437" s="527">
        <v>0.42103767328764963</v>
      </c>
      <c r="S437" s="511">
        <v>33.332500000000003</v>
      </c>
    </row>
    <row r="438" spans="1:19" ht="14.4" customHeight="1" x14ac:dyDescent="0.3">
      <c r="A438" s="505" t="s">
        <v>2062</v>
      </c>
      <c r="B438" s="506" t="s">
        <v>2116</v>
      </c>
      <c r="C438" s="506" t="s">
        <v>462</v>
      </c>
      <c r="D438" s="506" t="s">
        <v>500</v>
      </c>
      <c r="E438" s="506" t="s">
        <v>2064</v>
      </c>
      <c r="F438" s="506" t="s">
        <v>2079</v>
      </c>
      <c r="G438" s="506" t="s">
        <v>2080</v>
      </c>
      <c r="H438" s="510">
        <v>7</v>
      </c>
      <c r="I438" s="510">
        <v>259</v>
      </c>
      <c r="J438" s="506">
        <v>0.12727272727272726</v>
      </c>
      <c r="K438" s="506">
        <v>37</v>
      </c>
      <c r="L438" s="510">
        <v>55</v>
      </c>
      <c r="M438" s="510">
        <v>2035</v>
      </c>
      <c r="N438" s="506">
        <v>1</v>
      </c>
      <c r="O438" s="506">
        <v>37</v>
      </c>
      <c r="P438" s="510">
        <v>22</v>
      </c>
      <c r="Q438" s="510">
        <v>836</v>
      </c>
      <c r="R438" s="527">
        <v>0.41081081081081083</v>
      </c>
      <c r="S438" s="511">
        <v>38</v>
      </c>
    </row>
    <row r="439" spans="1:19" ht="14.4" customHeight="1" x14ac:dyDescent="0.3">
      <c r="A439" s="505" t="s">
        <v>2062</v>
      </c>
      <c r="B439" s="506" t="s">
        <v>2116</v>
      </c>
      <c r="C439" s="506" t="s">
        <v>462</v>
      </c>
      <c r="D439" s="506" t="s">
        <v>500</v>
      </c>
      <c r="E439" s="506" t="s">
        <v>2064</v>
      </c>
      <c r="F439" s="506" t="s">
        <v>2119</v>
      </c>
      <c r="G439" s="506" t="s">
        <v>2120</v>
      </c>
      <c r="H439" s="510">
        <v>3</v>
      </c>
      <c r="I439" s="510">
        <v>531</v>
      </c>
      <c r="J439" s="506">
        <v>0.59662921348314601</v>
      </c>
      <c r="K439" s="506">
        <v>177</v>
      </c>
      <c r="L439" s="510">
        <v>5</v>
      </c>
      <c r="M439" s="510">
        <v>890</v>
      </c>
      <c r="N439" s="506">
        <v>1</v>
      </c>
      <c r="O439" s="506">
        <v>178</v>
      </c>
      <c r="P439" s="510"/>
      <c r="Q439" s="510"/>
      <c r="R439" s="527"/>
      <c r="S439" s="511"/>
    </row>
    <row r="440" spans="1:19" ht="14.4" customHeight="1" x14ac:dyDescent="0.3">
      <c r="A440" s="505" t="s">
        <v>2062</v>
      </c>
      <c r="B440" s="506" t="s">
        <v>2116</v>
      </c>
      <c r="C440" s="506" t="s">
        <v>462</v>
      </c>
      <c r="D440" s="506" t="s">
        <v>500</v>
      </c>
      <c r="E440" s="506" t="s">
        <v>2064</v>
      </c>
      <c r="F440" s="506" t="s">
        <v>2089</v>
      </c>
      <c r="G440" s="506" t="s">
        <v>2090</v>
      </c>
      <c r="H440" s="510">
        <v>25</v>
      </c>
      <c r="I440" s="510">
        <v>5575</v>
      </c>
      <c r="J440" s="506">
        <v>0.33333333333333331</v>
      </c>
      <c r="K440" s="506">
        <v>223</v>
      </c>
      <c r="L440" s="510">
        <v>75</v>
      </c>
      <c r="M440" s="510">
        <v>16725</v>
      </c>
      <c r="N440" s="506">
        <v>1</v>
      </c>
      <c r="O440" s="506">
        <v>223</v>
      </c>
      <c r="P440" s="510">
        <v>49</v>
      </c>
      <c r="Q440" s="510">
        <v>11074</v>
      </c>
      <c r="R440" s="527">
        <v>0.66212257100149474</v>
      </c>
      <c r="S440" s="511">
        <v>226</v>
      </c>
    </row>
    <row r="441" spans="1:19" ht="14.4" customHeight="1" x14ac:dyDescent="0.3">
      <c r="A441" s="505" t="s">
        <v>2062</v>
      </c>
      <c r="B441" s="506" t="s">
        <v>2116</v>
      </c>
      <c r="C441" s="506" t="s">
        <v>462</v>
      </c>
      <c r="D441" s="506" t="s">
        <v>500</v>
      </c>
      <c r="E441" s="506" t="s">
        <v>2064</v>
      </c>
      <c r="F441" s="506" t="s">
        <v>2091</v>
      </c>
      <c r="G441" s="506" t="s">
        <v>2092</v>
      </c>
      <c r="H441" s="510"/>
      <c r="I441" s="510"/>
      <c r="J441" s="506"/>
      <c r="K441" s="506"/>
      <c r="L441" s="510">
        <v>51</v>
      </c>
      <c r="M441" s="510">
        <v>3927</v>
      </c>
      <c r="N441" s="506">
        <v>1</v>
      </c>
      <c r="O441" s="506">
        <v>77</v>
      </c>
      <c r="P441" s="510">
        <v>38</v>
      </c>
      <c r="Q441" s="510">
        <v>2964</v>
      </c>
      <c r="R441" s="527">
        <v>0.75477463712757831</v>
      </c>
      <c r="S441" s="511">
        <v>78</v>
      </c>
    </row>
    <row r="442" spans="1:19" ht="14.4" customHeight="1" x14ac:dyDescent="0.3">
      <c r="A442" s="505" t="s">
        <v>2062</v>
      </c>
      <c r="B442" s="506" t="s">
        <v>2116</v>
      </c>
      <c r="C442" s="506" t="s">
        <v>462</v>
      </c>
      <c r="D442" s="506" t="s">
        <v>500</v>
      </c>
      <c r="E442" s="506" t="s">
        <v>2064</v>
      </c>
      <c r="F442" s="506" t="s">
        <v>2093</v>
      </c>
      <c r="G442" s="506" t="s">
        <v>2094</v>
      </c>
      <c r="H442" s="510">
        <v>6</v>
      </c>
      <c r="I442" s="510">
        <v>354</v>
      </c>
      <c r="J442" s="506">
        <v>0.3</v>
      </c>
      <c r="K442" s="506">
        <v>59</v>
      </c>
      <c r="L442" s="510">
        <v>20</v>
      </c>
      <c r="M442" s="510">
        <v>1180</v>
      </c>
      <c r="N442" s="506">
        <v>1</v>
      </c>
      <c r="O442" s="506">
        <v>59</v>
      </c>
      <c r="P442" s="510">
        <v>13</v>
      </c>
      <c r="Q442" s="510">
        <v>793</v>
      </c>
      <c r="R442" s="527">
        <v>0.67203389830508475</v>
      </c>
      <c r="S442" s="511">
        <v>61</v>
      </c>
    </row>
    <row r="443" spans="1:19" ht="14.4" customHeight="1" x14ac:dyDescent="0.3">
      <c r="A443" s="505" t="s">
        <v>2062</v>
      </c>
      <c r="B443" s="506" t="s">
        <v>2116</v>
      </c>
      <c r="C443" s="506" t="s">
        <v>462</v>
      </c>
      <c r="D443" s="506" t="s">
        <v>500</v>
      </c>
      <c r="E443" s="506" t="s">
        <v>2064</v>
      </c>
      <c r="F443" s="506" t="s">
        <v>2121</v>
      </c>
      <c r="G443" s="506" t="s">
        <v>2122</v>
      </c>
      <c r="H443" s="510">
        <v>22</v>
      </c>
      <c r="I443" s="510">
        <v>7810</v>
      </c>
      <c r="J443" s="506">
        <v>0.3728813559322034</v>
      </c>
      <c r="K443" s="506">
        <v>355</v>
      </c>
      <c r="L443" s="510">
        <v>59</v>
      </c>
      <c r="M443" s="510">
        <v>20945</v>
      </c>
      <c r="N443" s="506">
        <v>1</v>
      </c>
      <c r="O443" s="506">
        <v>355</v>
      </c>
      <c r="P443" s="510">
        <v>43</v>
      </c>
      <c r="Q443" s="510">
        <v>15394</v>
      </c>
      <c r="R443" s="527">
        <v>0.73497254714729054</v>
      </c>
      <c r="S443" s="511">
        <v>358</v>
      </c>
    </row>
    <row r="444" spans="1:19" ht="14.4" customHeight="1" x14ac:dyDescent="0.3">
      <c r="A444" s="505" t="s">
        <v>2062</v>
      </c>
      <c r="B444" s="506" t="s">
        <v>2116</v>
      </c>
      <c r="C444" s="506" t="s">
        <v>462</v>
      </c>
      <c r="D444" s="506" t="s">
        <v>500</v>
      </c>
      <c r="E444" s="506" t="s">
        <v>2064</v>
      </c>
      <c r="F444" s="506" t="s">
        <v>2123</v>
      </c>
      <c r="G444" s="506" t="s">
        <v>2124</v>
      </c>
      <c r="H444" s="510"/>
      <c r="I444" s="510"/>
      <c r="J444" s="506"/>
      <c r="K444" s="506"/>
      <c r="L444" s="510">
        <v>11</v>
      </c>
      <c r="M444" s="510">
        <v>7722</v>
      </c>
      <c r="N444" s="506">
        <v>1</v>
      </c>
      <c r="O444" s="506">
        <v>702</v>
      </c>
      <c r="P444" s="510">
        <v>6</v>
      </c>
      <c r="Q444" s="510">
        <v>4242</v>
      </c>
      <c r="R444" s="527">
        <v>0.54933954933954932</v>
      </c>
      <c r="S444" s="511">
        <v>707</v>
      </c>
    </row>
    <row r="445" spans="1:19" ht="14.4" customHeight="1" x14ac:dyDescent="0.3">
      <c r="A445" s="505" t="s">
        <v>2062</v>
      </c>
      <c r="B445" s="506" t="s">
        <v>2116</v>
      </c>
      <c r="C445" s="506" t="s">
        <v>462</v>
      </c>
      <c r="D445" s="506" t="s">
        <v>2056</v>
      </c>
      <c r="E445" s="506" t="s">
        <v>2064</v>
      </c>
      <c r="F445" s="506" t="s">
        <v>2067</v>
      </c>
      <c r="G445" s="506" t="s">
        <v>2068</v>
      </c>
      <c r="H445" s="510">
        <v>3</v>
      </c>
      <c r="I445" s="510">
        <v>111</v>
      </c>
      <c r="J445" s="506"/>
      <c r="K445" s="506">
        <v>37</v>
      </c>
      <c r="L445" s="510"/>
      <c r="M445" s="510"/>
      <c r="N445" s="506"/>
      <c r="O445" s="506"/>
      <c r="P445" s="510"/>
      <c r="Q445" s="510"/>
      <c r="R445" s="527"/>
      <c r="S445" s="511"/>
    </row>
    <row r="446" spans="1:19" ht="14.4" customHeight="1" x14ac:dyDescent="0.3">
      <c r="A446" s="505" t="s">
        <v>2062</v>
      </c>
      <c r="B446" s="506" t="s">
        <v>2116</v>
      </c>
      <c r="C446" s="506" t="s">
        <v>462</v>
      </c>
      <c r="D446" s="506" t="s">
        <v>2056</v>
      </c>
      <c r="E446" s="506" t="s">
        <v>2064</v>
      </c>
      <c r="F446" s="506" t="s">
        <v>2117</v>
      </c>
      <c r="G446" s="506" t="s">
        <v>2118</v>
      </c>
      <c r="H446" s="510">
        <v>31</v>
      </c>
      <c r="I446" s="510">
        <v>31124</v>
      </c>
      <c r="J446" s="506"/>
      <c r="K446" s="506">
        <v>1004</v>
      </c>
      <c r="L446" s="510"/>
      <c r="M446" s="510"/>
      <c r="N446" s="506"/>
      <c r="O446" s="506"/>
      <c r="P446" s="510"/>
      <c r="Q446" s="510"/>
      <c r="R446" s="527"/>
      <c r="S446" s="511"/>
    </row>
    <row r="447" spans="1:19" ht="14.4" customHeight="1" x14ac:dyDescent="0.3">
      <c r="A447" s="505" t="s">
        <v>2062</v>
      </c>
      <c r="B447" s="506" t="s">
        <v>2116</v>
      </c>
      <c r="C447" s="506" t="s">
        <v>462</v>
      </c>
      <c r="D447" s="506" t="s">
        <v>2056</v>
      </c>
      <c r="E447" s="506" t="s">
        <v>2064</v>
      </c>
      <c r="F447" s="506" t="s">
        <v>2077</v>
      </c>
      <c r="G447" s="506" t="s">
        <v>2078</v>
      </c>
      <c r="H447" s="510">
        <v>4</v>
      </c>
      <c r="I447" s="510">
        <v>133.32999999999998</v>
      </c>
      <c r="J447" s="506"/>
      <c r="K447" s="506">
        <v>33.332499999999996</v>
      </c>
      <c r="L447" s="510"/>
      <c r="M447" s="510"/>
      <c r="N447" s="506"/>
      <c r="O447" s="506"/>
      <c r="P447" s="510"/>
      <c r="Q447" s="510"/>
      <c r="R447" s="527"/>
      <c r="S447" s="511"/>
    </row>
    <row r="448" spans="1:19" ht="14.4" customHeight="1" x14ac:dyDescent="0.3">
      <c r="A448" s="505" t="s">
        <v>2062</v>
      </c>
      <c r="B448" s="506" t="s">
        <v>2116</v>
      </c>
      <c r="C448" s="506" t="s">
        <v>462</v>
      </c>
      <c r="D448" s="506" t="s">
        <v>2056</v>
      </c>
      <c r="E448" s="506" t="s">
        <v>2064</v>
      </c>
      <c r="F448" s="506" t="s">
        <v>2079</v>
      </c>
      <c r="G448" s="506" t="s">
        <v>2080</v>
      </c>
      <c r="H448" s="510">
        <v>2</v>
      </c>
      <c r="I448" s="510">
        <v>74</v>
      </c>
      <c r="J448" s="506"/>
      <c r="K448" s="506">
        <v>37</v>
      </c>
      <c r="L448" s="510"/>
      <c r="M448" s="510"/>
      <c r="N448" s="506"/>
      <c r="O448" s="506"/>
      <c r="P448" s="510"/>
      <c r="Q448" s="510"/>
      <c r="R448" s="527"/>
      <c r="S448" s="511"/>
    </row>
    <row r="449" spans="1:19" ht="14.4" customHeight="1" x14ac:dyDescent="0.3">
      <c r="A449" s="505" t="s">
        <v>2062</v>
      </c>
      <c r="B449" s="506" t="s">
        <v>2116</v>
      </c>
      <c r="C449" s="506" t="s">
        <v>462</v>
      </c>
      <c r="D449" s="506" t="s">
        <v>2056</v>
      </c>
      <c r="E449" s="506" t="s">
        <v>2064</v>
      </c>
      <c r="F449" s="506" t="s">
        <v>2119</v>
      </c>
      <c r="G449" s="506" t="s">
        <v>2120</v>
      </c>
      <c r="H449" s="510">
        <v>9</v>
      </c>
      <c r="I449" s="510">
        <v>1593</v>
      </c>
      <c r="J449" s="506"/>
      <c r="K449" s="506">
        <v>177</v>
      </c>
      <c r="L449" s="510"/>
      <c r="M449" s="510"/>
      <c r="N449" s="506"/>
      <c r="O449" s="506"/>
      <c r="P449" s="510"/>
      <c r="Q449" s="510"/>
      <c r="R449" s="527"/>
      <c r="S449" s="511"/>
    </row>
    <row r="450" spans="1:19" ht="14.4" customHeight="1" x14ac:dyDescent="0.3">
      <c r="A450" s="505" t="s">
        <v>2062</v>
      </c>
      <c r="B450" s="506" t="s">
        <v>2116</v>
      </c>
      <c r="C450" s="506" t="s">
        <v>462</v>
      </c>
      <c r="D450" s="506" t="s">
        <v>2056</v>
      </c>
      <c r="E450" s="506" t="s">
        <v>2064</v>
      </c>
      <c r="F450" s="506" t="s">
        <v>2089</v>
      </c>
      <c r="G450" s="506" t="s">
        <v>2090</v>
      </c>
      <c r="H450" s="510">
        <v>12</v>
      </c>
      <c r="I450" s="510">
        <v>2676</v>
      </c>
      <c r="J450" s="506"/>
      <c r="K450" s="506">
        <v>223</v>
      </c>
      <c r="L450" s="510"/>
      <c r="M450" s="510"/>
      <c r="N450" s="506"/>
      <c r="O450" s="506"/>
      <c r="P450" s="510"/>
      <c r="Q450" s="510"/>
      <c r="R450" s="527"/>
      <c r="S450" s="511"/>
    </row>
    <row r="451" spans="1:19" ht="14.4" customHeight="1" x14ac:dyDescent="0.3">
      <c r="A451" s="505" t="s">
        <v>2062</v>
      </c>
      <c r="B451" s="506" t="s">
        <v>2116</v>
      </c>
      <c r="C451" s="506" t="s">
        <v>462</v>
      </c>
      <c r="D451" s="506" t="s">
        <v>2056</v>
      </c>
      <c r="E451" s="506" t="s">
        <v>2064</v>
      </c>
      <c r="F451" s="506" t="s">
        <v>2091</v>
      </c>
      <c r="G451" s="506" t="s">
        <v>2092</v>
      </c>
      <c r="H451" s="510">
        <v>10</v>
      </c>
      <c r="I451" s="510">
        <v>770</v>
      </c>
      <c r="J451" s="506"/>
      <c r="K451" s="506">
        <v>77</v>
      </c>
      <c r="L451" s="510"/>
      <c r="M451" s="510"/>
      <c r="N451" s="506"/>
      <c r="O451" s="506"/>
      <c r="P451" s="510"/>
      <c r="Q451" s="510"/>
      <c r="R451" s="527"/>
      <c r="S451" s="511"/>
    </row>
    <row r="452" spans="1:19" ht="14.4" customHeight="1" x14ac:dyDescent="0.3">
      <c r="A452" s="505" t="s">
        <v>2062</v>
      </c>
      <c r="B452" s="506" t="s">
        <v>2116</v>
      </c>
      <c r="C452" s="506" t="s">
        <v>462</v>
      </c>
      <c r="D452" s="506" t="s">
        <v>2056</v>
      </c>
      <c r="E452" s="506" t="s">
        <v>2064</v>
      </c>
      <c r="F452" s="506" t="s">
        <v>2121</v>
      </c>
      <c r="G452" s="506" t="s">
        <v>2122</v>
      </c>
      <c r="H452" s="510">
        <v>1</v>
      </c>
      <c r="I452" s="510">
        <v>355</v>
      </c>
      <c r="J452" s="506"/>
      <c r="K452" s="506">
        <v>355</v>
      </c>
      <c r="L452" s="510"/>
      <c r="M452" s="510"/>
      <c r="N452" s="506"/>
      <c r="O452" s="506"/>
      <c r="P452" s="510"/>
      <c r="Q452" s="510"/>
      <c r="R452" s="527"/>
      <c r="S452" s="511"/>
    </row>
    <row r="453" spans="1:19" ht="14.4" customHeight="1" x14ac:dyDescent="0.3">
      <c r="A453" s="505" t="s">
        <v>2062</v>
      </c>
      <c r="B453" s="506" t="s">
        <v>2116</v>
      </c>
      <c r="C453" s="506" t="s">
        <v>462</v>
      </c>
      <c r="D453" s="506" t="s">
        <v>501</v>
      </c>
      <c r="E453" s="506" t="s">
        <v>2064</v>
      </c>
      <c r="F453" s="506" t="s">
        <v>2067</v>
      </c>
      <c r="G453" s="506" t="s">
        <v>2068</v>
      </c>
      <c r="H453" s="510">
        <v>1</v>
      </c>
      <c r="I453" s="510">
        <v>37</v>
      </c>
      <c r="J453" s="506">
        <v>0.25</v>
      </c>
      <c r="K453" s="506">
        <v>37</v>
      </c>
      <c r="L453" s="510">
        <v>4</v>
      </c>
      <c r="M453" s="510">
        <v>148</v>
      </c>
      <c r="N453" s="506">
        <v>1</v>
      </c>
      <c r="O453" s="506">
        <v>37</v>
      </c>
      <c r="P453" s="510">
        <v>7</v>
      </c>
      <c r="Q453" s="510">
        <v>266</v>
      </c>
      <c r="R453" s="527">
        <v>1.7972972972972974</v>
      </c>
      <c r="S453" s="511">
        <v>38</v>
      </c>
    </row>
    <row r="454" spans="1:19" ht="14.4" customHeight="1" x14ac:dyDescent="0.3">
      <c r="A454" s="505" t="s">
        <v>2062</v>
      </c>
      <c r="B454" s="506" t="s">
        <v>2116</v>
      </c>
      <c r="C454" s="506" t="s">
        <v>462</v>
      </c>
      <c r="D454" s="506" t="s">
        <v>501</v>
      </c>
      <c r="E454" s="506" t="s">
        <v>2064</v>
      </c>
      <c r="F454" s="506" t="s">
        <v>2117</v>
      </c>
      <c r="G454" s="506" t="s">
        <v>2118</v>
      </c>
      <c r="H454" s="510">
        <v>1</v>
      </c>
      <c r="I454" s="510">
        <v>1004</v>
      </c>
      <c r="J454" s="506">
        <v>0.33267064280980779</v>
      </c>
      <c r="K454" s="506">
        <v>1004</v>
      </c>
      <c r="L454" s="510">
        <v>3</v>
      </c>
      <c r="M454" s="510">
        <v>3018</v>
      </c>
      <c r="N454" s="506">
        <v>1</v>
      </c>
      <c r="O454" s="506">
        <v>1006</v>
      </c>
      <c r="P454" s="510"/>
      <c r="Q454" s="510"/>
      <c r="R454" s="527"/>
      <c r="S454" s="511"/>
    </row>
    <row r="455" spans="1:19" ht="14.4" customHeight="1" x14ac:dyDescent="0.3">
      <c r="A455" s="505" t="s">
        <v>2062</v>
      </c>
      <c r="B455" s="506" t="s">
        <v>2116</v>
      </c>
      <c r="C455" s="506" t="s">
        <v>462</v>
      </c>
      <c r="D455" s="506" t="s">
        <v>501</v>
      </c>
      <c r="E455" s="506" t="s">
        <v>2064</v>
      </c>
      <c r="F455" s="506" t="s">
        <v>2077</v>
      </c>
      <c r="G455" s="506" t="s">
        <v>2078</v>
      </c>
      <c r="H455" s="510">
        <v>15</v>
      </c>
      <c r="I455" s="510">
        <v>499.99</v>
      </c>
      <c r="J455" s="506">
        <v>0.65216654057861378</v>
      </c>
      <c r="K455" s="506">
        <v>33.332666666666668</v>
      </c>
      <c r="L455" s="510">
        <v>23</v>
      </c>
      <c r="M455" s="510">
        <v>766.66</v>
      </c>
      <c r="N455" s="506">
        <v>1</v>
      </c>
      <c r="O455" s="506">
        <v>33.333043478260869</v>
      </c>
      <c r="P455" s="510">
        <v>6</v>
      </c>
      <c r="Q455" s="510">
        <v>200</v>
      </c>
      <c r="R455" s="527">
        <v>0.26087183366811889</v>
      </c>
      <c r="S455" s="511">
        <v>33.333333333333336</v>
      </c>
    </row>
    <row r="456" spans="1:19" ht="14.4" customHeight="1" x14ac:dyDescent="0.3">
      <c r="A456" s="505" t="s">
        <v>2062</v>
      </c>
      <c r="B456" s="506" t="s">
        <v>2116</v>
      </c>
      <c r="C456" s="506" t="s">
        <v>462</v>
      </c>
      <c r="D456" s="506" t="s">
        <v>501</v>
      </c>
      <c r="E456" s="506" t="s">
        <v>2064</v>
      </c>
      <c r="F456" s="506" t="s">
        <v>2079</v>
      </c>
      <c r="G456" s="506" t="s">
        <v>2080</v>
      </c>
      <c r="H456" s="510">
        <v>1</v>
      </c>
      <c r="I456" s="510">
        <v>37</v>
      </c>
      <c r="J456" s="506"/>
      <c r="K456" s="506">
        <v>37</v>
      </c>
      <c r="L456" s="510"/>
      <c r="M456" s="510"/>
      <c r="N456" s="506"/>
      <c r="O456" s="506"/>
      <c r="P456" s="510">
        <v>1</v>
      </c>
      <c r="Q456" s="510">
        <v>38</v>
      </c>
      <c r="R456" s="527"/>
      <c r="S456" s="511">
        <v>38</v>
      </c>
    </row>
    <row r="457" spans="1:19" ht="14.4" customHeight="1" x14ac:dyDescent="0.3">
      <c r="A457" s="505" t="s">
        <v>2062</v>
      </c>
      <c r="B457" s="506" t="s">
        <v>2116</v>
      </c>
      <c r="C457" s="506" t="s">
        <v>462</v>
      </c>
      <c r="D457" s="506" t="s">
        <v>501</v>
      </c>
      <c r="E457" s="506" t="s">
        <v>2064</v>
      </c>
      <c r="F457" s="506" t="s">
        <v>2119</v>
      </c>
      <c r="G457" s="506" t="s">
        <v>2120</v>
      </c>
      <c r="H457" s="510">
        <v>32</v>
      </c>
      <c r="I457" s="510">
        <v>5664</v>
      </c>
      <c r="J457" s="506">
        <v>0.7576243980738363</v>
      </c>
      <c r="K457" s="506">
        <v>177</v>
      </c>
      <c r="L457" s="510">
        <v>42</v>
      </c>
      <c r="M457" s="510">
        <v>7476</v>
      </c>
      <c r="N457" s="506">
        <v>1</v>
      </c>
      <c r="O457" s="506">
        <v>178</v>
      </c>
      <c r="P457" s="510">
        <v>11</v>
      </c>
      <c r="Q457" s="510">
        <v>1969</v>
      </c>
      <c r="R457" s="527">
        <v>0.26337613697164258</v>
      </c>
      <c r="S457" s="511">
        <v>179</v>
      </c>
    </row>
    <row r="458" spans="1:19" ht="14.4" customHeight="1" x14ac:dyDescent="0.3">
      <c r="A458" s="505" t="s">
        <v>2062</v>
      </c>
      <c r="B458" s="506" t="s">
        <v>2116</v>
      </c>
      <c r="C458" s="506" t="s">
        <v>462</v>
      </c>
      <c r="D458" s="506" t="s">
        <v>501</v>
      </c>
      <c r="E458" s="506" t="s">
        <v>2064</v>
      </c>
      <c r="F458" s="506" t="s">
        <v>2087</v>
      </c>
      <c r="G458" s="506" t="s">
        <v>2088</v>
      </c>
      <c r="H458" s="510"/>
      <c r="I458" s="510"/>
      <c r="J458" s="506"/>
      <c r="K458" s="506"/>
      <c r="L458" s="510">
        <v>1</v>
      </c>
      <c r="M458" s="510">
        <v>74</v>
      </c>
      <c r="N458" s="506">
        <v>1</v>
      </c>
      <c r="O458" s="506">
        <v>74</v>
      </c>
      <c r="P458" s="510">
        <v>2</v>
      </c>
      <c r="Q458" s="510">
        <v>150</v>
      </c>
      <c r="R458" s="527">
        <v>2.0270270270270272</v>
      </c>
      <c r="S458" s="511">
        <v>75</v>
      </c>
    </row>
    <row r="459" spans="1:19" ht="14.4" customHeight="1" x14ac:dyDescent="0.3">
      <c r="A459" s="505" t="s">
        <v>2062</v>
      </c>
      <c r="B459" s="506" t="s">
        <v>2116</v>
      </c>
      <c r="C459" s="506" t="s">
        <v>462</v>
      </c>
      <c r="D459" s="506" t="s">
        <v>501</v>
      </c>
      <c r="E459" s="506" t="s">
        <v>2064</v>
      </c>
      <c r="F459" s="506" t="s">
        <v>2089</v>
      </c>
      <c r="G459" s="506" t="s">
        <v>2090</v>
      </c>
      <c r="H459" s="510">
        <v>31</v>
      </c>
      <c r="I459" s="510">
        <v>6913</v>
      </c>
      <c r="J459" s="506">
        <v>0.72093023255813948</v>
      </c>
      <c r="K459" s="506">
        <v>223</v>
      </c>
      <c r="L459" s="510">
        <v>43</v>
      </c>
      <c r="M459" s="510">
        <v>9589</v>
      </c>
      <c r="N459" s="506">
        <v>1</v>
      </c>
      <c r="O459" s="506">
        <v>223</v>
      </c>
      <c r="P459" s="510">
        <v>11</v>
      </c>
      <c r="Q459" s="510">
        <v>2486</v>
      </c>
      <c r="R459" s="527">
        <v>0.25925539680884346</v>
      </c>
      <c r="S459" s="511">
        <v>226</v>
      </c>
    </row>
    <row r="460" spans="1:19" ht="14.4" customHeight="1" x14ac:dyDescent="0.3">
      <c r="A460" s="505" t="s">
        <v>2062</v>
      </c>
      <c r="B460" s="506" t="s">
        <v>2116</v>
      </c>
      <c r="C460" s="506" t="s">
        <v>462</v>
      </c>
      <c r="D460" s="506" t="s">
        <v>501</v>
      </c>
      <c r="E460" s="506" t="s">
        <v>2064</v>
      </c>
      <c r="F460" s="506" t="s">
        <v>2091</v>
      </c>
      <c r="G460" s="506" t="s">
        <v>2092</v>
      </c>
      <c r="H460" s="510">
        <v>32</v>
      </c>
      <c r="I460" s="510">
        <v>2464</v>
      </c>
      <c r="J460" s="506">
        <v>0.7441860465116279</v>
      </c>
      <c r="K460" s="506">
        <v>77</v>
      </c>
      <c r="L460" s="510">
        <v>43</v>
      </c>
      <c r="M460" s="510">
        <v>3311</v>
      </c>
      <c r="N460" s="506">
        <v>1</v>
      </c>
      <c r="O460" s="506">
        <v>77</v>
      </c>
      <c r="P460" s="510">
        <v>11</v>
      </c>
      <c r="Q460" s="510">
        <v>858</v>
      </c>
      <c r="R460" s="527">
        <v>0.25913621262458469</v>
      </c>
      <c r="S460" s="511">
        <v>78</v>
      </c>
    </row>
    <row r="461" spans="1:19" ht="14.4" customHeight="1" x14ac:dyDescent="0.3">
      <c r="A461" s="505" t="s">
        <v>2062</v>
      </c>
      <c r="B461" s="506" t="s">
        <v>2116</v>
      </c>
      <c r="C461" s="506" t="s">
        <v>462</v>
      </c>
      <c r="D461" s="506" t="s">
        <v>501</v>
      </c>
      <c r="E461" s="506" t="s">
        <v>2064</v>
      </c>
      <c r="F461" s="506" t="s">
        <v>2093</v>
      </c>
      <c r="G461" s="506" t="s">
        <v>2094</v>
      </c>
      <c r="H461" s="510"/>
      <c r="I461" s="510"/>
      <c r="J461" s="506"/>
      <c r="K461" s="506"/>
      <c r="L461" s="510"/>
      <c r="M461" s="510"/>
      <c r="N461" s="506"/>
      <c r="O461" s="506"/>
      <c r="P461" s="510">
        <v>1</v>
      </c>
      <c r="Q461" s="510">
        <v>61</v>
      </c>
      <c r="R461" s="527"/>
      <c r="S461" s="511">
        <v>61</v>
      </c>
    </row>
    <row r="462" spans="1:19" ht="14.4" customHeight="1" x14ac:dyDescent="0.3">
      <c r="A462" s="505" t="s">
        <v>2062</v>
      </c>
      <c r="B462" s="506" t="s">
        <v>2116</v>
      </c>
      <c r="C462" s="506" t="s">
        <v>462</v>
      </c>
      <c r="D462" s="506" t="s">
        <v>501</v>
      </c>
      <c r="E462" s="506" t="s">
        <v>2064</v>
      </c>
      <c r="F462" s="506" t="s">
        <v>2123</v>
      </c>
      <c r="G462" s="506" t="s">
        <v>2124</v>
      </c>
      <c r="H462" s="510"/>
      <c r="I462" s="510"/>
      <c r="J462" s="506"/>
      <c r="K462" s="506"/>
      <c r="L462" s="510"/>
      <c r="M462" s="510"/>
      <c r="N462" s="506"/>
      <c r="O462" s="506"/>
      <c r="P462" s="510">
        <v>1</v>
      </c>
      <c r="Q462" s="510">
        <v>707</v>
      </c>
      <c r="R462" s="527"/>
      <c r="S462" s="511">
        <v>707</v>
      </c>
    </row>
    <row r="463" spans="1:19" ht="14.4" customHeight="1" x14ac:dyDescent="0.3">
      <c r="A463" s="505" t="s">
        <v>2062</v>
      </c>
      <c r="B463" s="506" t="s">
        <v>2116</v>
      </c>
      <c r="C463" s="506" t="s">
        <v>462</v>
      </c>
      <c r="D463" s="506" t="s">
        <v>502</v>
      </c>
      <c r="E463" s="506" t="s">
        <v>2064</v>
      </c>
      <c r="F463" s="506" t="s">
        <v>2067</v>
      </c>
      <c r="G463" s="506" t="s">
        <v>2068</v>
      </c>
      <c r="H463" s="510"/>
      <c r="I463" s="510"/>
      <c r="J463" s="506"/>
      <c r="K463" s="506"/>
      <c r="L463" s="510">
        <v>24</v>
      </c>
      <c r="M463" s="510">
        <v>888</v>
      </c>
      <c r="N463" s="506">
        <v>1</v>
      </c>
      <c r="O463" s="506">
        <v>37</v>
      </c>
      <c r="P463" s="510">
        <v>12</v>
      </c>
      <c r="Q463" s="510">
        <v>456</v>
      </c>
      <c r="R463" s="527">
        <v>0.51351351351351349</v>
      </c>
      <c r="S463" s="511">
        <v>38</v>
      </c>
    </row>
    <row r="464" spans="1:19" ht="14.4" customHeight="1" x14ac:dyDescent="0.3">
      <c r="A464" s="505" t="s">
        <v>2062</v>
      </c>
      <c r="B464" s="506" t="s">
        <v>2116</v>
      </c>
      <c r="C464" s="506" t="s">
        <v>462</v>
      </c>
      <c r="D464" s="506" t="s">
        <v>502</v>
      </c>
      <c r="E464" s="506" t="s">
        <v>2064</v>
      </c>
      <c r="F464" s="506" t="s">
        <v>2117</v>
      </c>
      <c r="G464" s="506" t="s">
        <v>2118</v>
      </c>
      <c r="H464" s="510"/>
      <c r="I464" s="510"/>
      <c r="J464" s="506"/>
      <c r="K464" s="506"/>
      <c r="L464" s="510">
        <v>8</v>
      </c>
      <c r="M464" s="510">
        <v>8048</v>
      </c>
      <c r="N464" s="506">
        <v>1</v>
      </c>
      <c r="O464" s="506">
        <v>1006</v>
      </c>
      <c r="P464" s="510"/>
      <c r="Q464" s="510"/>
      <c r="R464" s="527"/>
      <c r="S464" s="511"/>
    </row>
    <row r="465" spans="1:19" ht="14.4" customHeight="1" x14ac:dyDescent="0.3">
      <c r="A465" s="505" t="s">
        <v>2062</v>
      </c>
      <c r="B465" s="506" t="s">
        <v>2116</v>
      </c>
      <c r="C465" s="506" t="s">
        <v>462</v>
      </c>
      <c r="D465" s="506" t="s">
        <v>502</v>
      </c>
      <c r="E465" s="506" t="s">
        <v>2064</v>
      </c>
      <c r="F465" s="506" t="s">
        <v>2077</v>
      </c>
      <c r="G465" s="506" t="s">
        <v>2078</v>
      </c>
      <c r="H465" s="510"/>
      <c r="I465" s="510"/>
      <c r="J465" s="506"/>
      <c r="K465" s="506"/>
      <c r="L465" s="510">
        <v>7</v>
      </c>
      <c r="M465" s="510">
        <v>233.32</v>
      </c>
      <c r="N465" s="506">
        <v>1</v>
      </c>
      <c r="O465" s="506">
        <v>33.331428571428567</v>
      </c>
      <c r="P465" s="510">
        <v>31</v>
      </c>
      <c r="Q465" s="510">
        <v>1033.33</v>
      </c>
      <c r="R465" s="527">
        <v>4.4288102177267268</v>
      </c>
      <c r="S465" s="511">
        <v>33.333225806451608</v>
      </c>
    </row>
    <row r="466" spans="1:19" ht="14.4" customHeight="1" x14ac:dyDescent="0.3">
      <c r="A466" s="505" t="s">
        <v>2062</v>
      </c>
      <c r="B466" s="506" t="s">
        <v>2116</v>
      </c>
      <c r="C466" s="506" t="s">
        <v>462</v>
      </c>
      <c r="D466" s="506" t="s">
        <v>502</v>
      </c>
      <c r="E466" s="506" t="s">
        <v>2064</v>
      </c>
      <c r="F466" s="506" t="s">
        <v>2079</v>
      </c>
      <c r="G466" s="506" t="s">
        <v>2080</v>
      </c>
      <c r="H466" s="510"/>
      <c r="I466" s="510"/>
      <c r="J466" s="506"/>
      <c r="K466" s="506"/>
      <c r="L466" s="510">
        <v>21</v>
      </c>
      <c r="M466" s="510">
        <v>777</v>
      </c>
      <c r="N466" s="506">
        <v>1</v>
      </c>
      <c r="O466" s="506">
        <v>37</v>
      </c>
      <c r="P466" s="510">
        <v>3</v>
      </c>
      <c r="Q466" s="510">
        <v>114</v>
      </c>
      <c r="R466" s="527">
        <v>0.14671814671814673</v>
      </c>
      <c r="S466" s="511">
        <v>38</v>
      </c>
    </row>
    <row r="467" spans="1:19" ht="14.4" customHeight="1" x14ac:dyDescent="0.3">
      <c r="A467" s="505" t="s">
        <v>2062</v>
      </c>
      <c r="B467" s="506" t="s">
        <v>2116</v>
      </c>
      <c r="C467" s="506" t="s">
        <v>462</v>
      </c>
      <c r="D467" s="506" t="s">
        <v>502</v>
      </c>
      <c r="E467" s="506" t="s">
        <v>2064</v>
      </c>
      <c r="F467" s="506" t="s">
        <v>2119</v>
      </c>
      <c r="G467" s="506" t="s">
        <v>2120</v>
      </c>
      <c r="H467" s="510"/>
      <c r="I467" s="510"/>
      <c r="J467" s="506"/>
      <c r="K467" s="506"/>
      <c r="L467" s="510">
        <v>12</v>
      </c>
      <c r="M467" s="510">
        <v>2136</v>
      </c>
      <c r="N467" s="506">
        <v>1</v>
      </c>
      <c r="O467" s="506">
        <v>178</v>
      </c>
      <c r="P467" s="510">
        <v>70</v>
      </c>
      <c r="Q467" s="510">
        <v>12530</v>
      </c>
      <c r="R467" s="527">
        <v>5.8661048689138573</v>
      </c>
      <c r="S467" s="511">
        <v>179</v>
      </c>
    </row>
    <row r="468" spans="1:19" ht="14.4" customHeight="1" x14ac:dyDescent="0.3">
      <c r="A468" s="505" t="s">
        <v>2062</v>
      </c>
      <c r="B468" s="506" t="s">
        <v>2116</v>
      </c>
      <c r="C468" s="506" t="s">
        <v>462</v>
      </c>
      <c r="D468" s="506" t="s">
        <v>502</v>
      </c>
      <c r="E468" s="506" t="s">
        <v>2064</v>
      </c>
      <c r="F468" s="506" t="s">
        <v>2087</v>
      </c>
      <c r="G468" s="506" t="s">
        <v>2088</v>
      </c>
      <c r="H468" s="510"/>
      <c r="I468" s="510"/>
      <c r="J468" s="506"/>
      <c r="K468" s="506"/>
      <c r="L468" s="510">
        <v>3</v>
      </c>
      <c r="M468" s="510">
        <v>222</v>
      </c>
      <c r="N468" s="506">
        <v>1</v>
      </c>
      <c r="O468" s="506">
        <v>74</v>
      </c>
      <c r="P468" s="510">
        <v>6</v>
      </c>
      <c r="Q468" s="510">
        <v>450</v>
      </c>
      <c r="R468" s="527">
        <v>2.0270270270270272</v>
      </c>
      <c r="S468" s="511">
        <v>75</v>
      </c>
    </row>
    <row r="469" spans="1:19" ht="14.4" customHeight="1" x14ac:dyDescent="0.3">
      <c r="A469" s="505" t="s">
        <v>2062</v>
      </c>
      <c r="B469" s="506" t="s">
        <v>2116</v>
      </c>
      <c r="C469" s="506" t="s">
        <v>462</v>
      </c>
      <c r="D469" s="506" t="s">
        <v>502</v>
      </c>
      <c r="E469" s="506" t="s">
        <v>2064</v>
      </c>
      <c r="F469" s="506" t="s">
        <v>2089</v>
      </c>
      <c r="G469" s="506" t="s">
        <v>2090</v>
      </c>
      <c r="H469" s="510"/>
      <c r="I469" s="510"/>
      <c r="J469" s="506"/>
      <c r="K469" s="506"/>
      <c r="L469" s="510">
        <v>11</v>
      </c>
      <c r="M469" s="510">
        <v>2453</v>
      </c>
      <c r="N469" s="506">
        <v>1</v>
      </c>
      <c r="O469" s="506">
        <v>223</v>
      </c>
      <c r="P469" s="510">
        <v>70</v>
      </c>
      <c r="Q469" s="510">
        <v>15820</v>
      </c>
      <c r="R469" s="527">
        <v>6.4492458214431307</v>
      </c>
      <c r="S469" s="511">
        <v>226</v>
      </c>
    </row>
    <row r="470" spans="1:19" ht="14.4" customHeight="1" x14ac:dyDescent="0.3">
      <c r="A470" s="505" t="s">
        <v>2062</v>
      </c>
      <c r="B470" s="506" t="s">
        <v>2116</v>
      </c>
      <c r="C470" s="506" t="s">
        <v>462</v>
      </c>
      <c r="D470" s="506" t="s">
        <v>502</v>
      </c>
      <c r="E470" s="506" t="s">
        <v>2064</v>
      </c>
      <c r="F470" s="506" t="s">
        <v>2091</v>
      </c>
      <c r="G470" s="506" t="s">
        <v>2092</v>
      </c>
      <c r="H470" s="510"/>
      <c r="I470" s="510"/>
      <c r="J470" s="506"/>
      <c r="K470" s="506"/>
      <c r="L470" s="510">
        <v>11</v>
      </c>
      <c r="M470" s="510">
        <v>847</v>
      </c>
      <c r="N470" s="506">
        <v>1</v>
      </c>
      <c r="O470" s="506">
        <v>77</v>
      </c>
      <c r="P470" s="510">
        <v>50</v>
      </c>
      <c r="Q470" s="510">
        <v>3900</v>
      </c>
      <c r="R470" s="527">
        <v>4.6044864226682405</v>
      </c>
      <c r="S470" s="511">
        <v>78</v>
      </c>
    </row>
    <row r="471" spans="1:19" ht="14.4" customHeight="1" x14ac:dyDescent="0.3">
      <c r="A471" s="505" t="s">
        <v>2062</v>
      </c>
      <c r="B471" s="506" t="s">
        <v>2116</v>
      </c>
      <c r="C471" s="506" t="s">
        <v>462</v>
      </c>
      <c r="D471" s="506" t="s">
        <v>502</v>
      </c>
      <c r="E471" s="506" t="s">
        <v>2064</v>
      </c>
      <c r="F471" s="506" t="s">
        <v>2093</v>
      </c>
      <c r="G471" s="506" t="s">
        <v>2094</v>
      </c>
      <c r="H471" s="510"/>
      <c r="I471" s="510"/>
      <c r="J471" s="506"/>
      <c r="K471" s="506"/>
      <c r="L471" s="510">
        <v>10</v>
      </c>
      <c r="M471" s="510">
        <v>590</v>
      </c>
      <c r="N471" s="506">
        <v>1</v>
      </c>
      <c r="O471" s="506">
        <v>59</v>
      </c>
      <c r="P471" s="510">
        <v>1</v>
      </c>
      <c r="Q471" s="510">
        <v>61</v>
      </c>
      <c r="R471" s="527">
        <v>0.10338983050847457</v>
      </c>
      <c r="S471" s="511">
        <v>61</v>
      </c>
    </row>
    <row r="472" spans="1:19" ht="14.4" customHeight="1" x14ac:dyDescent="0.3">
      <c r="A472" s="505" t="s">
        <v>2062</v>
      </c>
      <c r="B472" s="506" t="s">
        <v>2116</v>
      </c>
      <c r="C472" s="506" t="s">
        <v>462</v>
      </c>
      <c r="D472" s="506" t="s">
        <v>502</v>
      </c>
      <c r="E472" s="506" t="s">
        <v>2064</v>
      </c>
      <c r="F472" s="506" t="s">
        <v>2121</v>
      </c>
      <c r="G472" s="506" t="s">
        <v>2122</v>
      </c>
      <c r="H472" s="510"/>
      <c r="I472" s="510"/>
      <c r="J472" s="506"/>
      <c r="K472" s="506"/>
      <c r="L472" s="510"/>
      <c r="M472" s="510"/>
      <c r="N472" s="506"/>
      <c r="O472" s="506"/>
      <c r="P472" s="510">
        <v>1</v>
      </c>
      <c r="Q472" s="510">
        <v>358</v>
      </c>
      <c r="R472" s="527"/>
      <c r="S472" s="511">
        <v>358</v>
      </c>
    </row>
    <row r="473" spans="1:19" ht="14.4" customHeight="1" x14ac:dyDescent="0.3">
      <c r="A473" s="505" t="s">
        <v>2062</v>
      </c>
      <c r="B473" s="506" t="s">
        <v>2116</v>
      </c>
      <c r="C473" s="506" t="s">
        <v>462</v>
      </c>
      <c r="D473" s="506" t="s">
        <v>2059</v>
      </c>
      <c r="E473" s="506" t="s">
        <v>2064</v>
      </c>
      <c r="F473" s="506" t="s">
        <v>2077</v>
      </c>
      <c r="G473" s="506" t="s">
        <v>2078</v>
      </c>
      <c r="H473" s="510">
        <v>7</v>
      </c>
      <c r="I473" s="510">
        <v>233.32999999999998</v>
      </c>
      <c r="J473" s="506"/>
      <c r="K473" s="506">
        <v>33.332857142857144</v>
      </c>
      <c r="L473" s="510"/>
      <c r="M473" s="510"/>
      <c r="N473" s="506"/>
      <c r="O473" s="506"/>
      <c r="P473" s="510"/>
      <c r="Q473" s="510"/>
      <c r="R473" s="527"/>
      <c r="S473" s="511"/>
    </row>
    <row r="474" spans="1:19" ht="14.4" customHeight="1" x14ac:dyDescent="0.3">
      <c r="A474" s="505" t="s">
        <v>2062</v>
      </c>
      <c r="B474" s="506" t="s">
        <v>2116</v>
      </c>
      <c r="C474" s="506" t="s">
        <v>462</v>
      </c>
      <c r="D474" s="506" t="s">
        <v>2059</v>
      </c>
      <c r="E474" s="506" t="s">
        <v>2064</v>
      </c>
      <c r="F474" s="506" t="s">
        <v>2119</v>
      </c>
      <c r="G474" s="506" t="s">
        <v>2120</v>
      </c>
      <c r="H474" s="510">
        <v>39</v>
      </c>
      <c r="I474" s="510">
        <v>6903</v>
      </c>
      <c r="J474" s="506"/>
      <c r="K474" s="506">
        <v>177</v>
      </c>
      <c r="L474" s="510"/>
      <c r="M474" s="510"/>
      <c r="N474" s="506"/>
      <c r="O474" s="506"/>
      <c r="P474" s="510"/>
      <c r="Q474" s="510"/>
      <c r="R474" s="527"/>
      <c r="S474" s="511"/>
    </row>
    <row r="475" spans="1:19" ht="14.4" customHeight="1" x14ac:dyDescent="0.3">
      <c r="A475" s="505" t="s">
        <v>2062</v>
      </c>
      <c r="B475" s="506" t="s">
        <v>2116</v>
      </c>
      <c r="C475" s="506" t="s">
        <v>462</v>
      </c>
      <c r="D475" s="506" t="s">
        <v>2059</v>
      </c>
      <c r="E475" s="506" t="s">
        <v>2064</v>
      </c>
      <c r="F475" s="506" t="s">
        <v>2089</v>
      </c>
      <c r="G475" s="506" t="s">
        <v>2090</v>
      </c>
      <c r="H475" s="510">
        <v>40</v>
      </c>
      <c r="I475" s="510">
        <v>8920</v>
      </c>
      <c r="J475" s="506"/>
      <c r="K475" s="506">
        <v>223</v>
      </c>
      <c r="L475" s="510"/>
      <c r="M475" s="510"/>
      <c r="N475" s="506"/>
      <c r="O475" s="506"/>
      <c r="P475" s="510"/>
      <c r="Q475" s="510"/>
      <c r="R475" s="527"/>
      <c r="S475" s="511"/>
    </row>
    <row r="476" spans="1:19" ht="14.4" customHeight="1" x14ac:dyDescent="0.3">
      <c r="A476" s="505" t="s">
        <v>2062</v>
      </c>
      <c r="B476" s="506" t="s">
        <v>2116</v>
      </c>
      <c r="C476" s="506" t="s">
        <v>462</v>
      </c>
      <c r="D476" s="506" t="s">
        <v>2059</v>
      </c>
      <c r="E476" s="506" t="s">
        <v>2064</v>
      </c>
      <c r="F476" s="506" t="s">
        <v>2091</v>
      </c>
      <c r="G476" s="506" t="s">
        <v>2092</v>
      </c>
      <c r="H476" s="510">
        <v>3</v>
      </c>
      <c r="I476" s="510">
        <v>231</v>
      </c>
      <c r="J476" s="506"/>
      <c r="K476" s="506">
        <v>77</v>
      </c>
      <c r="L476" s="510"/>
      <c r="M476" s="510"/>
      <c r="N476" s="506"/>
      <c r="O476" s="506"/>
      <c r="P476" s="510"/>
      <c r="Q476" s="510"/>
      <c r="R476" s="527"/>
      <c r="S476" s="511"/>
    </row>
    <row r="477" spans="1:19" ht="14.4" customHeight="1" x14ac:dyDescent="0.3">
      <c r="A477" s="505" t="s">
        <v>2062</v>
      </c>
      <c r="B477" s="506" t="s">
        <v>2116</v>
      </c>
      <c r="C477" s="506" t="s">
        <v>462</v>
      </c>
      <c r="D477" s="506" t="s">
        <v>2059</v>
      </c>
      <c r="E477" s="506" t="s">
        <v>2064</v>
      </c>
      <c r="F477" s="506" t="s">
        <v>2121</v>
      </c>
      <c r="G477" s="506" t="s">
        <v>2122</v>
      </c>
      <c r="H477" s="510">
        <v>1</v>
      </c>
      <c r="I477" s="510">
        <v>355</v>
      </c>
      <c r="J477" s="506"/>
      <c r="K477" s="506">
        <v>355</v>
      </c>
      <c r="L477" s="510"/>
      <c r="M477" s="510"/>
      <c r="N477" s="506"/>
      <c r="O477" s="506"/>
      <c r="P477" s="510"/>
      <c r="Q477" s="510"/>
      <c r="R477" s="527"/>
      <c r="S477" s="511"/>
    </row>
    <row r="478" spans="1:19" ht="14.4" customHeight="1" x14ac:dyDescent="0.3">
      <c r="A478" s="505" t="s">
        <v>2062</v>
      </c>
      <c r="B478" s="506" t="s">
        <v>2116</v>
      </c>
      <c r="C478" s="506" t="s">
        <v>462</v>
      </c>
      <c r="D478" s="506" t="s">
        <v>2048</v>
      </c>
      <c r="E478" s="506" t="s">
        <v>2064</v>
      </c>
      <c r="F478" s="506" t="s">
        <v>2067</v>
      </c>
      <c r="G478" s="506" t="s">
        <v>2068</v>
      </c>
      <c r="H478" s="510"/>
      <c r="I478" s="510"/>
      <c r="J478" s="506"/>
      <c r="K478" s="506"/>
      <c r="L478" s="510"/>
      <c r="M478" s="510"/>
      <c r="N478" s="506"/>
      <c r="O478" s="506"/>
      <c r="P478" s="510">
        <v>1</v>
      </c>
      <c r="Q478" s="510">
        <v>38</v>
      </c>
      <c r="R478" s="527"/>
      <c r="S478" s="511">
        <v>38</v>
      </c>
    </row>
    <row r="479" spans="1:19" ht="14.4" customHeight="1" x14ac:dyDescent="0.3">
      <c r="A479" s="505" t="s">
        <v>2062</v>
      </c>
      <c r="B479" s="506" t="s">
        <v>2116</v>
      </c>
      <c r="C479" s="506" t="s">
        <v>462</v>
      </c>
      <c r="D479" s="506" t="s">
        <v>2046</v>
      </c>
      <c r="E479" s="506" t="s">
        <v>2064</v>
      </c>
      <c r="F479" s="506" t="s">
        <v>2067</v>
      </c>
      <c r="G479" s="506" t="s">
        <v>2068</v>
      </c>
      <c r="H479" s="510"/>
      <c r="I479" s="510"/>
      <c r="J479" s="506"/>
      <c r="K479" s="506"/>
      <c r="L479" s="510">
        <v>6</v>
      </c>
      <c r="M479" s="510">
        <v>222</v>
      </c>
      <c r="N479" s="506">
        <v>1</v>
      </c>
      <c r="O479" s="506">
        <v>37</v>
      </c>
      <c r="P479" s="510"/>
      <c r="Q479" s="510"/>
      <c r="R479" s="527"/>
      <c r="S479" s="511"/>
    </row>
    <row r="480" spans="1:19" ht="14.4" customHeight="1" x14ac:dyDescent="0.3">
      <c r="A480" s="505" t="s">
        <v>2062</v>
      </c>
      <c r="B480" s="506" t="s">
        <v>2116</v>
      </c>
      <c r="C480" s="506" t="s">
        <v>462</v>
      </c>
      <c r="D480" s="506" t="s">
        <v>2046</v>
      </c>
      <c r="E480" s="506" t="s">
        <v>2064</v>
      </c>
      <c r="F480" s="506" t="s">
        <v>2077</v>
      </c>
      <c r="G480" s="506" t="s">
        <v>2078</v>
      </c>
      <c r="H480" s="510"/>
      <c r="I480" s="510"/>
      <c r="J480" s="506"/>
      <c r="K480" s="506"/>
      <c r="L480" s="510">
        <v>2</v>
      </c>
      <c r="M480" s="510">
        <v>66.67</v>
      </c>
      <c r="N480" s="506">
        <v>1</v>
      </c>
      <c r="O480" s="506">
        <v>33.335000000000001</v>
      </c>
      <c r="P480" s="510"/>
      <c r="Q480" s="510"/>
      <c r="R480" s="527"/>
      <c r="S480" s="511"/>
    </row>
    <row r="481" spans="1:19" ht="14.4" customHeight="1" x14ac:dyDescent="0.3">
      <c r="A481" s="505" t="s">
        <v>2062</v>
      </c>
      <c r="B481" s="506" t="s">
        <v>2116</v>
      </c>
      <c r="C481" s="506" t="s">
        <v>462</v>
      </c>
      <c r="D481" s="506" t="s">
        <v>2046</v>
      </c>
      <c r="E481" s="506" t="s">
        <v>2064</v>
      </c>
      <c r="F481" s="506" t="s">
        <v>2079</v>
      </c>
      <c r="G481" s="506" t="s">
        <v>2080</v>
      </c>
      <c r="H481" s="510"/>
      <c r="I481" s="510"/>
      <c r="J481" s="506"/>
      <c r="K481" s="506"/>
      <c r="L481" s="510">
        <v>5</v>
      </c>
      <c r="M481" s="510">
        <v>185</v>
      </c>
      <c r="N481" s="506">
        <v>1</v>
      </c>
      <c r="O481" s="506">
        <v>37</v>
      </c>
      <c r="P481" s="510"/>
      <c r="Q481" s="510"/>
      <c r="R481" s="527"/>
      <c r="S481" s="511"/>
    </row>
    <row r="482" spans="1:19" ht="14.4" customHeight="1" x14ac:dyDescent="0.3">
      <c r="A482" s="505" t="s">
        <v>2062</v>
      </c>
      <c r="B482" s="506" t="s">
        <v>2116</v>
      </c>
      <c r="C482" s="506" t="s">
        <v>462</v>
      </c>
      <c r="D482" s="506" t="s">
        <v>2046</v>
      </c>
      <c r="E482" s="506" t="s">
        <v>2064</v>
      </c>
      <c r="F482" s="506" t="s">
        <v>2119</v>
      </c>
      <c r="G482" s="506" t="s">
        <v>2120</v>
      </c>
      <c r="H482" s="510"/>
      <c r="I482" s="510"/>
      <c r="J482" s="506"/>
      <c r="K482" s="506"/>
      <c r="L482" s="510">
        <v>8</v>
      </c>
      <c r="M482" s="510">
        <v>1424</v>
      </c>
      <c r="N482" s="506">
        <v>1</v>
      </c>
      <c r="O482" s="506">
        <v>178</v>
      </c>
      <c r="P482" s="510"/>
      <c r="Q482" s="510"/>
      <c r="R482" s="527"/>
      <c r="S482" s="511"/>
    </row>
    <row r="483" spans="1:19" ht="14.4" customHeight="1" x14ac:dyDescent="0.3">
      <c r="A483" s="505" t="s">
        <v>2062</v>
      </c>
      <c r="B483" s="506" t="s">
        <v>2116</v>
      </c>
      <c r="C483" s="506" t="s">
        <v>462</v>
      </c>
      <c r="D483" s="506" t="s">
        <v>2046</v>
      </c>
      <c r="E483" s="506" t="s">
        <v>2064</v>
      </c>
      <c r="F483" s="506" t="s">
        <v>2089</v>
      </c>
      <c r="G483" s="506" t="s">
        <v>2090</v>
      </c>
      <c r="H483" s="510"/>
      <c r="I483" s="510"/>
      <c r="J483" s="506"/>
      <c r="K483" s="506"/>
      <c r="L483" s="510">
        <v>10</v>
      </c>
      <c r="M483" s="510">
        <v>2230</v>
      </c>
      <c r="N483" s="506">
        <v>1</v>
      </c>
      <c r="O483" s="506">
        <v>223</v>
      </c>
      <c r="P483" s="510"/>
      <c r="Q483" s="510"/>
      <c r="R483" s="527"/>
      <c r="S483" s="511"/>
    </row>
    <row r="484" spans="1:19" ht="14.4" customHeight="1" x14ac:dyDescent="0.3">
      <c r="A484" s="505" t="s">
        <v>2062</v>
      </c>
      <c r="B484" s="506" t="s">
        <v>2116</v>
      </c>
      <c r="C484" s="506" t="s">
        <v>462</v>
      </c>
      <c r="D484" s="506" t="s">
        <v>2046</v>
      </c>
      <c r="E484" s="506" t="s">
        <v>2064</v>
      </c>
      <c r="F484" s="506" t="s">
        <v>2091</v>
      </c>
      <c r="G484" s="506" t="s">
        <v>2092</v>
      </c>
      <c r="H484" s="510"/>
      <c r="I484" s="510"/>
      <c r="J484" s="506"/>
      <c r="K484" s="506"/>
      <c r="L484" s="510">
        <v>10</v>
      </c>
      <c r="M484" s="510">
        <v>770</v>
      </c>
      <c r="N484" s="506">
        <v>1</v>
      </c>
      <c r="O484" s="506">
        <v>77</v>
      </c>
      <c r="P484" s="510"/>
      <c r="Q484" s="510"/>
      <c r="R484" s="527"/>
      <c r="S484" s="511"/>
    </row>
    <row r="485" spans="1:19" ht="14.4" customHeight="1" x14ac:dyDescent="0.3">
      <c r="A485" s="505" t="s">
        <v>2062</v>
      </c>
      <c r="B485" s="506" t="s">
        <v>2116</v>
      </c>
      <c r="C485" s="506" t="s">
        <v>462</v>
      </c>
      <c r="D485" s="506" t="s">
        <v>2046</v>
      </c>
      <c r="E485" s="506" t="s">
        <v>2064</v>
      </c>
      <c r="F485" s="506" t="s">
        <v>2093</v>
      </c>
      <c r="G485" s="506" t="s">
        <v>2094</v>
      </c>
      <c r="H485" s="510"/>
      <c r="I485" s="510"/>
      <c r="J485" s="506"/>
      <c r="K485" s="506"/>
      <c r="L485" s="510">
        <v>4</v>
      </c>
      <c r="M485" s="510">
        <v>236</v>
      </c>
      <c r="N485" s="506">
        <v>1</v>
      </c>
      <c r="O485" s="506">
        <v>59</v>
      </c>
      <c r="P485" s="510"/>
      <c r="Q485" s="510"/>
      <c r="R485" s="527"/>
      <c r="S485" s="511"/>
    </row>
    <row r="486" spans="1:19" ht="14.4" customHeight="1" x14ac:dyDescent="0.3">
      <c r="A486" s="505" t="s">
        <v>2062</v>
      </c>
      <c r="B486" s="506" t="s">
        <v>2116</v>
      </c>
      <c r="C486" s="506" t="s">
        <v>462</v>
      </c>
      <c r="D486" s="506" t="s">
        <v>2046</v>
      </c>
      <c r="E486" s="506" t="s">
        <v>2064</v>
      </c>
      <c r="F486" s="506" t="s">
        <v>2121</v>
      </c>
      <c r="G486" s="506" t="s">
        <v>2122</v>
      </c>
      <c r="H486" s="510"/>
      <c r="I486" s="510"/>
      <c r="J486" s="506"/>
      <c r="K486" s="506"/>
      <c r="L486" s="510">
        <v>1</v>
      </c>
      <c r="M486" s="510">
        <v>355</v>
      </c>
      <c r="N486" s="506">
        <v>1</v>
      </c>
      <c r="O486" s="506">
        <v>355</v>
      </c>
      <c r="P486" s="510"/>
      <c r="Q486" s="510"/>
      <c r="R486" s="527"/>
      <c r="S486" s="511"/>
    </row>
    <row r="487" spans="1:19" ht="14.4" customHeight="1" x14ac:dyDescent="0.3">
      <c r="A487" s="505" t="s">
        <v>2062</v>
      </c>
      <c r="B487" s="506" t="s">
        <v>2116</v>
      </c>
      <c r="C487" s="506" t="s">
        <v>462</v>
      </c>
      <c r="D487" s="506" t="s">
        <v>2046</v>
      </c>
      <c r="E487" s="506" t="s">
        <v>2064</v>
      </c>
      <c r="F487" s="506" t="s">
        <v>2123</v>
      </c>
      <c r="G487" s="506" t="s">
        <v>2124</v>
      </c>
      <c r="H487" s="510"/>
      <c r="I487" s="510"/>
      <c r="J487" s="506"/>
      <c r="K487" s="506"/>
      <c r="L487" s="510">
        <v>2</v>
      </c>
      <c r="M487" s="510">
        <v>1404</v>
      </c>
      <c r="N487" s="506">
        <v>1</v>
      </c>
      <c r="O487" s="506">
        <v>702</v>
      </c>
      <c r="P487" s="510"/>
      <c r="Q487" s="510"/>
      <c r="R487" s="527"/>
      <c r="S487" s="511"/>
    </row>
    <row r="488" spans="1:19" ht="14.4" customHeight="1" x14ac:dyDescent="0.3">
      <c r="A488" s="505" t="s">
        <v>2062</v>
      </c>
      <c r="B488" s="506" t="s">
        <v>2116</v>
      </c>
      <c r="C488" s="506" t="s">
        <v>462</v>
      </c>
      <c r="D488" s="506" t="s">
        <v>2053</v>
      </c>
      <c r="E488" s="506" t="s">
        <v>2064</v>
      </c>
      <c r="F488" s="506" t="s">
        <v>2067</v>
      </c>
      <c r="G488" s="506" t="s">
        <v>2068</v>
      </c>
      <c r="H488" s="510"/>
      <c r="I488" s="510"/>
      <c r="J488" s="506"/>
      <c r="K488" s="506"/>
      <c r="L488" s="510">
        <v>4</v>
      </c>
      <c r="M488" s="510">
        <v>148</v>
      </c>
      <c r="N488" s="506">
        <v>1</v>
      </c>
      <c r="O488" s="506">
        <v>37</v>
      </c>
      <c r="P488" s="510"/>
      <c r="Q488" s="510"/>
      <c r="R488" s="527"/>
      <c r="S488" s="511"/>
    </row>
    <row r="489" spans="1:19" ht="14.4" customHeight="1" x14ac:dyDescent="0.3">
      <c r="A489" s="505" t="s">
        <v>2062</v>
      </c>
      <c r="B489" s="506" t="s">
        <v>2116</v>
      </c>
      <c r="C489" s="506" t="s">
        <v>462</v>
      </c>
      <c r="D489" s="506" t="s">
        <v>2053</v>
      </c>
      <c r="E489" s="506" t="s">
        <v>2064</v>
      </c>
      <c r="F489" s="506" t="s">
        <v>2077</v>
      </c>
      <c r="G489" s="506" t="s">
        <v>2078</v>
      </c>
      <c r="H489" s="510"/>
      <c r="I489" s="510"/>
      <c r="J489" s="506"/>
      <c r="K489" s="506"/>
      <c r="L489" s="510">
        <v>1</v>
      </c>
      <c r="M489" s="510">
        <v>33.33</v>
      </c>
      <c r="N489" s="506">
        <v>1</v>
      </c>
      <c r="O489" s="506">
        <v>33.33</v>
      </c>
      <c r="P489" s="510"/>
      <c r="Q489" s="510"/>
      <c r="R489" s="527"/>
      <c r="S489" s="511"/>
    </row>
    <row r="490" spans="1:19" ht="14.4" customHeight="1" x14ac:dyDescent="0.3">
      <c r="A490" s="505" t="s">
        <v>2062</v>
      </c>
      <c r="B490" s="506" t="s">
        <v>2116</v>
      </c>
      <c r="C490" s="506" t="s">
        <v>462</v>
      </c>
      <c r="D490" s="506" t="s">
        <v>2053</v>
      </c>
      <c r="E490" s="506" t="s">
        <v>2064</v>
      </c>
      <c r="F490" s="506" t="s">
        <v>2119</v>
      </c>
      <c r="G490" s="506" t="s">
        <v>2120</v>
      </c>
      <c r="H490" s="510"/>
      <c r="I490" s="510"/>
      <c r="J490" s="506"/>
      <c r="K490" s="506"/>
      <c r="L490" s="510">
        <v>5</v>
      </c>
      <c r="M490" s="510">
        <v>890</v>
      </c>
      <c r="N490" s="506">
        <v>1</v>
      </c>
      <c r="O490" s="506">
        <v>178</v>
      </c>
      <c r="P490" s="510"/>
      <c r="Q490" s="510"/>
      <c r="R490" s="527"/>
      <c r="S490" s="511"/>
    </row>
    <row r="491" spans="1:19" ht="14.4" customHeight="1" x14ac:dyDescent="0.3">
      <c r="A491" s="505" t="s">
        <v>2062</v>
      </c>
      <c r="B491" s="506" t="s">
        <v>2116</v>
      </c>
      <c r="C491" s="506" t="s">
        <v>462</v>
      </c>
      <c r="D491" s="506" t="s">
        <v>2053</v>
      </c>
      <c r="E491" s="506" t="s">
        <v>2064</v>
      </c>
      <c r="F491" s="506" t="s">
        <v>2089</v>
      </c>
      <c r="G491" s="506" t="s">
        <v>2090</v>
      </c>
      <c r="H491" s="510"/>
      <c r="I491" s="510"/>
      <c r="J491" s="506"/>
      <c r="K491" s="506"/>
      <c r="L491" s="510">
        <v>4</v>
      </c>
      <c r="M491" s="510">
        <v>892</v>
      </c>
      <c r="N491" s="506">
        <v>1</v>
      </c>
      <c r="O491" s="506">
        <v>223</v>
      </c>
      <c r="P491" s="510"/>
      <c r="Q491" s="510"/>
      <c r="R491" s="527"/>
      <c r="S491" s="511"/>
    </row>
    <row r="492" spans="1:19" ht="14.4" customHeight="1" x14ac:dyDescent="0.3">
      <c r="A492" s="505" t="s">
        <v>2062</v>
      </c>
      <c r="B492" s="506" t="s">
        <v>2116</v>
      </c>
      <c r="C492" s="506" t="s">
        <v>462</v>
      </c>
      <c r="D492" s="506" t="s">
        <v>2053</v>
      </c>
      <c r="E492" s="506" t="s">
        <v>2064</v>
      </c>
      <c r="F492" s="506" t="s">
        <v>2091</v>
      </c>
      <c r="G492" s="506" t="s">
        <v>2092</v>
      </c>
      <c r="H492" s="510"/>
      <c r="I492" s="510"/>
      <c r="J492" s="506"/>
      <c r="K492" s="506"/>
      <c r="L492" s="510">
        <v>5</v>
      </c>
      <c r="M492" s="510">
        <v>385</v>
      </c>
      <c r="N492" s="506">
        <v>1</v>
      </c>
      <c r="O492" s="506">
        <v>77</v>
      </c>
      <c r="P492" s="510"/>
      <c r="Q492" s="510"/>
      <c r="R492" s="527"/>
      <c r="S492" s="511"/>
    </row>
    <row r="493" spans="1:19" ht="14.4" customHeight="1" x14ac:dyDescent="0.3">
      <c r="A493" s="505" t="s">
        <v>2062</v>
      </c>
      <c r="B493" s="506" t="s">
        <v>2116</v>
      </c>
      <c r="C493" s="506" t="s">
        <v>462</v>
      </c>
      <c r="D493" s="506" t="s">
        <v>2040</v>
      </c>
      <c r="E493" s="506" t="s">
        <v>2064</v>
      </c>
      <c r="F493" s="506" t="s">
        <v>2067</v>
      </c>
      <c r="G493" s="506" t="s">
        <v>2068</v>
      </c>
      <c r="H493" s="510"/>
      <c r="I493" s="510"/>
      <c r="J493" s="506"/>
      <c r="K493" s="506"/>
      <c r="L493" s="510">
        <v>1</v>
      </c>
      <c r="M493" s="510">
        <v>37</v>
      </c>
      <c r="N493" s="506">
        <v>1</v>
      </c>
      <c r="O493" s="506">
        <v>37</v>
      </c>
      <c r="P493" s="510"/>
      <c r="Q493" s="510"/>
      <c r="R493" s="527"/>
      <c r="S493" s="511"/>
    </row>
    <row r="494" spans="1:19" ht="14.4" customHeight="1" x14ac:dyDescent="0.3">
      <c r="A494" s="505" t="s">
        <v>2062</v>
      </c>
      <c r="B494" s="506" t="s">
        <v>2116</v>
      </c>
      <c r="C494" s="506" t="s">
        <v>462</v>
      </c>
      <c r="D494" s="506" t="s">
        <v>2040</v>
      </c>
      <c r="E494" s="506" t="s">
        <v>2064</v>
      </c>
      <c r="F494" s="506" t="s">
        <v>2119</v>
      </c>
      <c r="G494" s="506" t="s">
        <v>2120</v>
      </c>
      <c r="H494" s="510"/>
      <c r="I494" s="510"/>
      <c r="J494" s="506"/>
      <c r="K494" s="506"/>
      <c r="L494" s="510">
        <v>3</v>
      </c>
      <c r="M494" s="510">
        <v>534</v>
      </c>
      <c r="N494" s="506">
        <v>1</v>
      </c>
      <c r="O494" s="506">
        <v>178</v>
      </c>
      <c r="P494" s="510"/>
      <c r="Q494" s="510"/>
      <c r="R494" s="527"/>
      <c r="S494" s="511"/>
    </row>
    <row r="495" spans="1:19" ht="14.4" customHeight="1" x14ac:dyDescent="0.3">
      <c r="A495" s="505" t="s">
        <v>2062</v>
      </c>
      <c r="B495" s="506" t="s">
        <v>2116</v>
      </c>
      <c r="C495" s="506" t="s">
        <v>462</v>
      </c>
      <c r="D495" s="506" t="s">
        <v>2040</v>
      </c>
      <c r="E495" s="506" t="s">
        <v>2064</v>
      </c>
      <c r="F495" s="506" t="s">
        <v>2089</v>
      </c>
      <c r="G495" s="506" t="s">
        <v>2090</v>
      </c>
      <c r="H495" s="510"/>
      <c r="I495" s="510"/>
      <c r="J495" s="506"/>
      <c r="K495" s="506"/>
      <c r="L495" s="510">
        <v>2</v>
      </c>
      <c r="M495" s="510">
        <v>446</v>
      </c>
      <c r="N495" s="506">
        <v>1</v>
      </c>
      <c r="O495" s="506">
        <v>223</v>
      </c>
      <c r="P495" s="510"/>
      <c r="Q495" s="510"/>
      <c r="R495" s="527"/>
      <c r="S495" s="511"/>
    </row>
    <row r="496" spans="1:19" ht="14.4" customHeight="1" x14ac:dyDescent="0.3">
      <c r="A496" s="505" t="s">
        <v>2062</v>
      </c>
      <c r="B496" s="506" t="s">
        <v>2116</v>
      </c>
      <c r="C496" s="506" t="s">
        <v>462</v>
      </c>
      <c r="D496" s="506" t="s">
        <v>2040</v>
      </c>
      <c r="E496" s="506" t="s">
        <v>2064</v>
      </c>
      <c r="F496" s="506" t="s">
        <v>2091</v>
      </c>
      <c r="G496" s="506" t="s">
        <v>2092</v>
      </c>
      <c r="H496" s="510"/>
      <c r="I496" s="510"/>
      <c r="J496" s="506"/>
      <c r="K496" s="506"/>
      <c r="L496" s="510">
        <v>1</v>
      </c>
      <c r="M496" s="510">
        <v>77</v>
      </c>
      <c r="N496" s="506">
        <v>1</v>
      </c>
      <c r="O496" s="506">
        <v>77</v>
      </c>
      <c r="P496" s="510"/>
      <c r="Q496" s="510"/>
      <c r="R496" s="527"/>
      <c r="S496" s="511"/>
    </row>
    <row r="497" spans="1:19" ht="14.4" customHeight="1" x14ac:dyDescent="0.3">
      <c r="A497" s="505" t="s">
        <v>2062</v>
      </c>
      <c r="B497" s="506" t="s">
        <v>2116</v>
      </c>
      <c r="C497" s="506" t="s">
        <v>462</v>
      </c>
      <c r="D497" s="506" t="s">
        <v>499</v>
      </c>
      <c r="E497" s="506" t="s">
        <v>2064</v>
      </c>
      <c r="F497" s="506" t="s">
        <v>2067</v>
      </c>
      <c r="G497" s="506" t="s">
        <v>2068</v>
      </c>
      <c r="H497" s="510"/>
      <c r="I497" s="510"/>
      <c r="J497" s="506"/>
      <c r="K497" s="506"/>
      <c r="L497" s="510">
        <v>4</v>
      </c>
      <c r="M497" s="510">
        <v>148</v>
      </c>
      <c r="N497" s="506">
        <v>1</v>
      </c>
      <c r="O497" s="506">
        <v>37</v>
      </c>
      <c r="P497" s="510">
        <v>1</v>
      </c>
      <c r="Q497" s="510">
        <v>38</v>
      </c>
      <c r="R497" s="527">
        <v>0.25675675675675674</v>
      </c>
      <c r="S497" s="511">
        <v>38</v>
      </c>
    </row>
    <row r="498" spans="1:19" ht="14.4" customHeight="1" x14ac:dyDescent="0.3">
      <c r="A498" s="505" t="s">
        <v>2062</v>
      </c>
      <c r="B498" s="506" t="s">
        <v>2116</v>
      </c>
      <c r="C498" s="506" t="s">
        <v>462</v>
      </c>
      <c r="D498" s="506" t="s">
        <v>499</v>
      </c>
      <c r="E498" s="506" t="s">
        <v>2064</v>
      </c>
      <c r="F498" s="506" t="s">
        <v>2077</v>
      </c>
      <c r="G498" s="506" t="s">
        <v>2078</v>
      </c>
      <c r="H498" s="510"/>
      <c r="I498" s="510"/>
      <c r="J498" s="506"/>
      <c r="K498" s="506"/>
      <c r="L498" s="510">
        <v>2</v>
      </c>
      <c r="M498" s="510">
        <v>66.66</v>
      </c>
      <c r="N498" s="506">
        <v>1</v>
      </c>
      <c r="O498" s="506">
        <v>33.33</v>
      </c>
      <c r="P498" s="510">
        <v>20</v>
      </c>
      <c r="Q498" s="510">
        <v>666.67000000000007</v>
      </c>
      <c r="R498" s="527">
        <v>10.001050105010503</v>
      </c>
      <c r="S498" s="511">
        <v>33.333500000000001</v>
      </c>
    </row>
    <row r="499" spans="1:19" ht="14.4" customHeight="1" x14ac:dyDescent="0.3">
      <c r="A499" s="505" t="s">
        <v>2062</v>
      </c>
      <c r="B499" s="506" t="s">
        <v>2116</v>
      </c>
      <c r="C499" s="506" t="s">
        <v>462</v>
      </c>
      <c r="D499" s="506" t="s">
        <v>499</v>
      </c>
      <c r="E499" s="506" t="s">
        <v>2064</v>
      </c>
      <c r="F499" s="506" t="s">
        <v>2079</v>
      </c>
      <c r="G499" s="506" t="s">
        <v>2080</v>
      </c>
      <c r="H499" s="510"/>
      <c r="I499" s="510"/>
      <c r="J499" s="506"/>
      <c r="K499" s="506"/>
      <c r="L499" s="510"/>
      <c r="M499" s="510"/>
      <c r="N499" s="506"/>
      <c r="O499" s="506"/>
      <c r="P499" s="510">
        <v>3</v>
      </c>
      <c r="Q499" s="510">
        <v>114</v>
      </c>
      <c r="R499" s="527"/>
      <c r="S499" s="511">
        <v>38</v>
      </c>
    </row>
    <row r="500" spans="1:19" ht="14.4" customHeight="1" x14ac:dyDescent="0.3">
      <c r="A500" s="505" t="s">
        <v>2062</v>
      </c>
      <c r="B500" s="506" t="s">
        <v>2116</v>
      </c>
      <c r="C500" s="506" t="s">
        <v>462</v>
      </c>
      <c r="D500" s="506" t="s">
        <v>499</v>
      </c>
      <c r="E500" s="506" t="s">
        <v>2064</v>
      </c>
      <c r="F500" s="506" t="s">
        <v>2119</v>
      </c>
      <c r="G500" s="506" t="s">
        <v>2120</v>
      </c>
      <c r="H500" s="510"/>
      <c r="I500" s="510"/>
      <c r="J500" s="506"/>
      <c r="K500" s="506"/>
      <c r="L500" s="510">
        <v>7</v>
      </c>
      <c r="M500" s="510">
        <v>1246</v>
      </c>
      <c r="N500" s="506">
        <v>1</v>
      </c>
      <c r="O500" s="506">
        <v>178</v>
      </c>
      <c r="P500" s="510">
        <v>24</v>
      </c>
      <c r="Q500" s="510">
        <v>4296</v>
      </c>
      <c r="R500" s="527">
        <v>3.447833065810594</v>
      </c>
      <c r="S500" s="511">
        <v>179</v>
      </c>
    </row>
    <row r="501" spans="1:19" ht="14.4" customHeight="1" x14ac:dyDescent="0.3">
      <c r="A501" s="505" t="s">
        <v>2062</v>
      </c>
      <c r="B501" s="506" t="s">
        <v>2116</v>
      </c>
      <c r="C501" s="506" t="s">
        <v>462</v>
      </c>
      <c r="D501" s="506" t="s">
        <v>499</v>
      </c>
      <c r="E501" s="506" t="s">
        <v>2064</v>
      </c>
      <c r="F501" s="506" t="s">
        <v>2089</v>
      </c>
      <c r="G501" s="506" t="s">
        <v>2090</v>
      </c>
      <c r="H501" s="510"/>
      <c r="I501" s="510"/>
      <c r="J501" s="506"/>
      <c r="K501" s="506"/>
      <c r="L501" s="510">
        <v>9</v>
      </c>
      <c r="M501" s="510">
        <v>2007</v>
      </c>
      <c r="N501" s="506">
        <v>1</v>
      </c>
      <c r="O501" s="506">
        <v>223</v>
      </c>
      <c r="P501" s="510">
        <v>25</v>
      </c>
      <c r="Q501" s="510">
        <v>5650</v>
      </c>
      <c r="R501" s="527">
        <v>2.8151469855505731</v>
      </c>
      <c r="S501" s="511">
        <v>226</v>
      </c>
    </row>
    <row r="502" spans="1:19" ht="14.4" customHeight="1" x14ac:dyDescent="0.3">
      <c r="A502" s="505" t="s">
        <v>2062</v>
      </c>
      <c r="B502" s="506" t="s">
        <v>2116</v>
      </c>
      <c r="C502" s="506" t="s">
        <v>462</v>
      </c>
      <c r="D502" s="506" t="s">
        <v>499</v>
      </c>
      <c r="E502" s="506" t="s">
        <v>2064</v>
      </c>
      <c r="F502" s="506" t="s">
        <v>2091</v>
      </c>
      <c r="G502" s="506" t="s">
        <v>2092</v>
      </c>
      <c r="H502" s="510"/>
      <c r="I502" s="510"/>
      <c r="J502" s="506"/>
      <c r="K502" s="506"/>
      <c r="L502" s="510">
        <v>3</v>
      </c>
      <c r="M502" s="510">
        <v>231</v>
      </c>
      <c r="N502" s="506">
        <v>1</v>
      </c>
      <c r="O502" s="506">
        <v>77</v>
      </c>
      <c r="P502" s="510">
        <v>17</v>
      </c>
      <c r="Q502" s="510">
        <v>1326</v>
      </c>
      <c r="R502" s="527">
        <v>5.7402597402597406</v>
      </c>
      <c r="S502" s="511">
        <v>78</v>
      </c>
    </row>
    <row r="503" spans="1:19" ht="14.4" customHeight="1" x14ac:dyDescent="0.3">
      <c r="A503" s="505" t="s">
        <v>2062</v>
      </c>
      <c r="B503" s="506" t="s">
        <v>2116</v>
      </c>
      <c r="C503" s="506" t="s">
        <v>462</v>
      </c>
      <c r="D503" s="506" t="s">
        <v>499</v>
      </c>
      <c r="E503" s="506" t="s">
        <v>2064</v>
      </c>
      <c r="F503" s="506" t="s">
        <v>2093</v>
      </c>
      <c r="G503" s="506" t="s">
        <v>2094</v>
      </c>
      <c r="H503" s="510"/>
      <c r="I503" s="510"/>
      <c r="J503" s="506"/>
      <c r="K503" s="506"/>
      <c r="L503" s="510"/>
      <c r="M503" s="510"/>
      <c r="N503" s="506"/>
      <c r="O503" s="506"/>
      <c r="P503" s="510">
        <v>2</v>
      </c>
      <c r="Q503" s="510">
        <v>122</v>
      </c>
      <c r="R503" s="527"/>
      <c r="S503" s="511">
        <v>61</v>
      </c>
    </row>
    <row r="504" spans="1:19" ht="14.4" customHeight="1" x14ac:dyDescent="0.3">
      <c r="A504" s="505" t="s">
        <v>2062</v>
      </c>
      <c r="B504" s="506" t="s">
        <v>2116</v>
      </c>
      <c r="C504" s="506" t="s">
        <v>462</v>
      </c>
      <c r="D504" s="506" t="s">
        <v>499</v>
      </c>
      <c r="E504" s="506" t="s">
        <v>2064</v>
      </c>
      <c r="F504" s="506" t="s">
        <v>2121</v>
      </c>
      <c r="G504" s="506" t="s">
        <v>2122</v>
      </c>
      <c r="H504" s="510"/>
      <c r="I504" s="510"/>
      <c r="J504" s="506"/>
      <c r="K504" s="506"/>
      <c r="L504" s="510"/>
      <c r="M504" s="510"/>
      <c r="N504" s="506"/>
      <c r="O504" s="506"/>
      <c r="P504" s="510">
        <v>1</v>
      </c>
      <c r="Q504" s="510">
        <v>358</v>
      </c>
      <c r="R504" s="527"/>
      <c r="S504" s="511">
        <v>358</v>
      </c>
    </row>
    <row r="505" spans="1:19" ht="14.4" customHeight="1" x14ac:dyDescent="0.3">
      <c r="A505" s="505" t="s">
        <v>2062</v>
      </c>
      <c r="B505" s="506" t="s">
        <v>2116</v>
      </c>
      <c r="C505" s="506" t="s">
        <v>462</v>
      </c>
      <c r="D505" s="506" t="s">
        <v>499</v>
      </c>
      <c r="E505" s="506" t="s">
        <v>2064</v>
      </c>
      <c r="F505" s="506" t="s">
        <v>2123</v>
      </c>
      <c r="G505" s="506" t="s">
        <v>2124</v>
      </c>
      <c r="H505" s="510"/>
      <c r="I505" s="510"/>
      <c r="J505" s="506"/>
      <c r="K505" s="506"/>
      <c r="L505" s="510">
        <v>2</v>
      </c>
      <c r="M505" s="510">
        <v>1404</v>
      </c>
      <c r="N505" s="506">
        <v>1</v>
      </c>
      <c r="O505" s="506">
        <v>702</v>
      </c>
      <c r="P505" s="510"/>
      <c r="Q505" s="510"/>
      <c r="R505" s="527"/>
      <c r="S505" s="511"/>
    </row>
    <row r="506" spans="1:19" ht="14.4" customHeight="1" x14ac:dyDescent="0.3">
      <c r="A506" s="505" t="s">
        <v>2062</v>
      </c>
      <c r="B506" s="506" t="s">
        <v>2116</v>
      </c>
      <c r="C506" s="506" t="s">
        <v>462</v>
      </c>
      <c r="D506" s="506" t="s">
        <v>504</v>
      </c>
      <c r="E506" s="506" t="s">
        <v>2064</v>
      </c>
      <c r="F506" s="506" t="s">
        <v>2067</v>
      </c>
      <c r="G506" s="506" t="s">
        <v>2068</v>
      </c>
      <c r="H506" s="510"/>
      <c r="I506" s="510"/>
      <c r="J506" s="506"/>
      <c r="K506" s="506"/>
      <c r="L506" s="510">
        <v>5</v>
      </c>
      <c r="M506" s="510">
        <v>185</v>
      </c>
      <c r="N506" s="506">
        <v>1</v>
      </c>
      <c r="O506" s="506">
        <v>37</v>
      </c>
      <c r="P506" s="510">
        <v>6</v>
      </c>
      <c r="Q506" s="510">
        <v>228</v>
      </c>
      <c r="R506" s="527">
        <v>1.2324324324324325</v>
      </c>
      <c r="S506" s="511">
        <v>38</v>
      </c>
    </row>
    <row r="507" spans="1:19" ht="14.4" customHeight="1" x14ac:dyDescent="0.3">
      <c r="A507" s="505" t="s">
        <v>2062</v>
      </c>
      <c r="B507" s="506" t="s">
        <v>2116</v>
      </c>
      <c r="C507" s="506" t="s">
        <v>462</v>
      </c>
      <c r="D507" s="506" t="s">
        <v>504</v>
      </c>
      <c r="E507" s="506" t="s">
        <v>2064</v>
      </c>
      <c r="F507" s="506" t="s">
        <v>2077</v>
      </c>
      <c r="G507" s="506" t="s">
        <v>2078</v>
      </c>
      <c r="H507" s="510"/>
      <c r="I507" s="510"/>
      <c r="J507" s="506"/>
      <c r="K507" s="506"/>
      <c r="L507" s="510">
        <v>15</v>
      </c>
      <c r="M507" s="510">
        <v>500</v>
      </c>
      <c r="N507" s="506">
        <v>1</v>
      </c>
      <c r="O507" s="506">
        <v>33.333333333333336</v>
      </c>
      <c r="P507" s="510">
        <v>3</v>
      </c>
      <c r="Q507" s="510">
        <v>100</v>
      </c>
      <c r="R507" s="527">
        <v>0.2</v>
      </c>
      <c r="S507" s="511">
        <v>33.333333333333336</v>
      </c>
    </row>
    <row r="508" spans="1:19" ht="14.4" customHeight="1" x14ac:dyDescent="0.3">
      <c r="A508" s="505" t="s">
        <v>2062</v>
      </c>
      <c r="B508" s="506" t="s">
        <v>2116</v>
      </c>
      <c r="C508" s="506" t="s">
        <v>462</v>
      </c>
      <c r="D508" s="506" t="s">
        <v>504</v>
      </c>
      <c r="E508" s="506" t="s">
        <v>2064</v>
      </c>
      <c r="F508" s="506" t="s">
        <v>2079</v>
      </c>
      <c r="G508" s="506" t="s">
        <v>2080</v>
      </c>
      <c r="H508" s="510"/>
      <c r="I508" s="510"/>
      <c r="J508" s="506"/>
      <c r="K508" s="506"/>
      <c r="L508" s="510">
        <v>1</v>
      </c>
      <c r="M508" s="510">
        <v>37</v>
      </c>
      <c r="N508" s="506">
        <v>1</v>
      </c>
      <c r="O508" s="506">
        <v>37</v>
      </c>
      <c r="P508" s="510">
        <v>5</v>
      </c>
      <c r="Q508" s="510">
        <v>190</v>
      </c>
      <c r="R508" s="527">
        <v>5.1351351351351351</v>
      </c>
      <c r="S508" s="511">
        <v>38</v>
      </c>
    </row>
    <row r="509" spans="1:19" ht="14.4" customHeight="1" x14ac:dyDescent="0.3">
      <c r="A509" s="505" t="s">
        <v>2062</v>
      </c>
      <c r="B509" s="506" t="s">
        <v>2116</v>
      </c>
      <c r="C509" s="506" t="s">
        <v>462</v>
      </c>
      <c r="D509" s="506" t="s">
        <v>504</v>
      </c>
      <c r="E509" s="506" t="s">
        <v>2064</v>
      </c>
      <c r="F509" s="506" t="s">
        <v>2119</v>
      </c>
      <c r="G509" s="506" t="s">
        <v>2120</v>
      </c>
      <c r="H509" s="510"/>
      <c r="I509" s="510"/>
      <c r="J509" s="506"/>
      <c r="K509" s="506"/>
      <c r="L509" s="510">
        <v>17</v>
      </c>
      <c r="M509" s="510">
        <v>3026</v>
      </c>
      <c r="N509" s="506">
        <v>1</v>
      </c>
      <c r="O509" s="506">
        <v>178</v>
      </c>
      <c r="P509" s="510">
        <v>3</v>
      </c>
      <c r="Q509" s="510">
        <v>537</v>
      </c>
      <c r="R509" s="527">
        <v>0.1774619960343688</v>
      </c>
      <c r="S509" s="511">
        <v>179</v>
      </c>
    </row>
    <row r="510" spans="1:19" ht="14.4" customHeight="1" x14ac:dyDescent="0.3">
      <c r="A510" s="505" t="s">
        <v>2062</v>
      </c>
      <c r="B510" s="506" t="s">
        <v>2116</v>
      </c>
      <c r="C510" s="506" t="s">
        <v>462</v>
      </c>
      <c r="D510" s="506" t="s">
        <v>504</v>
      </c>
      <c r="E510" s="506" t="s">
        <v>2064</v>
      </c>
      <c r="F510" s="506" t="s">
        <v>2089</v>
      </c>
      <c r="G510" s="506" t="s">
        <v>2090</v>
      </c>
      <c r="H510" s="510"/>
      <c r="I510" s="510"/>
      <c r="J510" s="506"/>
      <c r="K510" s="506"/>
      <c r="L510" s="510">
        <v>23</v>
      </c>
      <c r="M510" s="510">
        <v>5129</v>
      </c>
      <c r="N510" s="506">
        <v>1</v>
      </c>
      <c r="O510" s="506">
        <v>223</v>
      </c>
      <c r="P510" s="510">
        <v>3</v>
      </c>
      <c r="Q510" s="510">
        <v>678</v>
      </c>
      <c r="R510" s="527">
        <v>0.13218951062585299</v>
      </c>
      <c r="S510" s="511">
        <v>226</v>
      </c>
    </row>
    <row r="511" spans="1:19" ht="14.4" customHeight="1" x14ac:dyDescent="0.3">
      <c r="A511" s="505" t="s">
        <v>2062</v>
      </c>
      <c r="B511" s="506" t="s">
        <v>2116</v>
      </c>
      <c r="C511" s="506" t="s">
        <v>462</v>
      </c>
      <c r="D511" s="506" t="s">
        <v>504</v>
      </c>
      <c r="E511" s="506" t="s">
        <v>2064</v>
      </c>
      <c r="F511" s="506" t="s">
        <v>2091</v>
      </c>
      <c r="G511" s="506" t="s">
        <v>2092</v>
      </c>
      <c r="H511" s="510"/>
      <c r="I511" s="510"/>
      <c r="J511" s="506"/>
      <c r="K511" s="506"/>
      <c r="L511" s="510">
        <v>23</v>
      </c>
      <c r="M511" s="510">
        <v>1771</v>
      </c>
      <c r="N511" s="506">
        <v>1</v>
      </c>
      <c r="O511" s="506">
        <v>77</v>
      </c>
      <c r="P511" s="510">
        <v>2</v>
      </c>
      <c r="Q511" s="510">
        <v>156</v>
      </c>
      <c r="R511" s="527">
        <v>8.8085827216262E-2</v>
      </c>
      <c r="S511" s="511">
        <v>78</v>
      </c>
    </row>
    <row r="512" spans="1:19" ht="14.4" customHeight="1" x14ac:dyDescent="0.3">
      <c r="A512" s="505" t="s">
        <v>2062</v>
      </c>
      <c r="B512" s="506" t="s">
        <v>2116</v>
      </c>
      <c r="C512" s="506" t="s">
        <v>462</v>
      </c>
      <c r="D512" s="506" t="s">
        <v>504</v>
      </c>
      <c r="E512" s="506" t="s">
        <v>2064</v>
      </c>
      <c r="F512" s="506" t="s">
        <v>2093</v>
      </c>
      <c r="G512" s="506" t="s">
        <v>2094</v>
      </c>
      <c r="H512" s="510"/>
      <c r="I512" s="510"/>
      <c r="J512" s="506"/>
      <c r="K512" s="506"/>
      <c r="L512" s="510">
        <v>2</v>
      </c>
      <c r="M512" s="510">
        <v>118</v>
      </c>
      <c r="N512" s="506">
        <v>1</v>
      </c>
      <c r="O512" s="506">
        <v>59</v>
      </c>
      <c r="P512" s="510">
        <v>5</v>
      </c>
      <c r="Q512" s="510">
        <v>305</v>
      </c>
      <c r="R512" s="527">
        <v>2.5847457627118646</v>
      </c>
      <c r="S512" s="511">
        <v>61</v>
      </c>
    </row>
    <row r="513" spans="1:19" ht="14.4" customHeight="1" x14ac:dyDescent="0.3">
      <c r="A513" s="505" t="s">
        <v>2062</v>
      </c>
      <c r="B513" s="506" t="s">
        <v>2116</v>
      </c>
      <c r="C513" s="506" t="s">
        <v>462</v>
      </c>
      <c r="D513" s="506" t="s">
        <v>504</v>
      </c>
      <c r="E513" s="506" t="s">
        <v>2064</v>
      </c>
      <c r="F513" s="506" t="s">
        <v>2121</v>
      </c>
      <c r="G513" s="506" t="s">
        <v>2122</v>
      </c>
      <c r="H513" s="510"/>
      <c r="I513" s="510"/>
      <c r="J513" s="506"/>
      <c r="K513" s="506"/>
      <c r="L513" s="510">
        <v>6</v>
      </c>
      <c r="M513" s="510">
        <v>2130</v>
      </c>
      <c r="N513" s="506">
        <v>1</v>
      </c>
      <c r="O513" s="506">
        <v>355</v>
      </c>
      <c r="P513" s="510"/>
      <c r="Q513" s="510"/>
      <c r="R513" s="527"/>
      <c r="S513" s="511"/>
    </row>
    <row r="514" spans="1:19" ht="14.4" customHeight="1" x14ac:dyDescent="0.3">
      <c r="A514" s="505" t="s">
        <v>2062</v>
      </c>
      <c r="B514" s="506" t="s">
        <v>2116</v>
      </c>
      <c r="C514" s="506" t="s">
        <v>462</v>
      </c>
      <c r="D514" s="506" t="s">
        <v>2057</v>
      </c>
      <c r="E514" s="506" t="s">
        <v>2064</v>
      </c>
      <c r="F514" s="506" t="s">
        <v>2067</v>
      </c>
      <c r="G514" s="506" t="s">
        <v>2068</v>
      </c>
      <c r="H514" s="510"/>
      <c r="I514" s="510"/>
      <c r="J514" s="506"/>
      <c r="K514" s="506"/>
      <c r="L514" s="510"/>
      <c r="M514" s="510"/>
      <c r="N514" s="506"/>
      <c r="O514" s="506"/>
      <c r="P514" s="510">
        <v>1</v>
      </c>
      <c r="Q514" s="510">
        <v>38</v>
      </c>
      <c r="R514" s="527"/>
      <c r="S514" s="511">
        <v>38</v>
      </c>
    </row>
    <row r="515" spans="1:19" ht="14.4" customHeight="1" x14ac:dyDescent="0.3">
      <c r="A515" s="505" t="s">
        <v>2062</v>
      </c>
      <c r="B515" s="506" t="s">
        <v>2116</v>
      </c>
      <c r="C515" s="506" t="s">
        <v>462</v>
      </c>
      <c r="D515" s="506" t="s">
        <v>2057</v>
      </c>
      <c r="E515" s="506" t="s">
        <v>2064</v>
      </c>
      <c r="F515" s="506" t="s">
        <v>2077</v>
      </c>
      <c r="G515" s="506" t="s">
        <v>2078</v>
      </c>
      <c r="H515" s="510"/>
      <c r="I515" s="510"/>
      <c r="J515" s="506"/>
      <c r="K515" s="506"/>
      <c r="L515" s="510"/>
      <c r="M515" s="510"/>
      <c r="N515" s="506"/>
      <c r="O515" s="506"/>
      <c r="P515" s="510">
        <v>3</v>
      </c>
      <c r="Q515" s="510">
        <v>100</v>
      </c>
      <c r="R515" s="527"/>
      <c r="S515" s="511">
        <v>33.333333333333336</v>
      </c>
    </row>
    <row r="516" spans="1:19" ht="14.4" customHeight="1" x14ac:dyDescent="0.3">
      <c r="A516" s="505" t="s">
        <v>2062</v>
      </c>
      <c r="B516" s="506" t="s">
        <v>2116</v>
      </c>
      <c r="C516" s="506" t="s">
        <v>462</v>
      </c>
      <c r="D516" s="506" t="s">
        <v>2057</v>
      </c>
      <c r="E516" s="506" t="s">
        <v>2064</v>
      </c>
      <c r="F516" s="506" t="s">
        <v>2119</v>
      </c>
      <c r="G516" s="506" t="s">
        <v>2120</v>
      </c>
      <c r="H516" s="510"/>
      <c r="I516" s="510"/>
      <c r="J516" s="506"/>
      <c r="K516" s="506"/>
      <c r="L516" s="510"/>
      <c r="M516" s="510"/>
      <c r="N516" s="506"/>
      <c r="O516" s="506"/>
      <c r="P516" s="510">
        <v>3</v>
      </c>
      <c r="Q516" s="510">
        <v>537</v>
      </c>
      <c r="R516" s="527"/>
      <c r="S516" s="511">
        <v>179</v>
      </c>
    </row>
    <row r="517" spans="1:19" ht="14.4" customHeight="1" x14ac:dyDescent="0.3">
      <c r="A517" s="505" t="s">
        <v>2062</v>
      </c>
      <c r="B517" s="506" t="s">
        <v>2116</v>
      </c>
      <c r="C517" s="506" t="s">
        <v>462</v>
      </c>
      <c r="D517" s="506" t="s">
        <v>2057</v>
      </c>
      <c r="E517" s="506" t="s">
        <v>2064</v>
      </c>
      <c r="F517" s="506" t="s">
        <v>2089</v>
      </c>
      <c r="G517" s="506" t="s">
        <v>2090</v>
      </c>
      <c r="H517" s="510"/>
      <c r="I517" s="510"/>
      <c r="J517" s="506"/>
      <c r="K517" s="506"/>
      <c r="L517" s="510"/>
      <c r="M517" s="510"/>
      <c r="N517" s="506"/>
      <c r="O517" s="506"/>
      <c r="P517" s="510">
        <v>4</v>
      </c>
      <c r="Q517" s="510">
        <v>904</v>
      </c>
      <c r="R517" s="527"/>
      <c r="S517" s="511">
        <v>226</v>
      </c>
    </row>
    <row r="518" spans="1:19" ht="14.4" customHeight="1" x14ac:dyDescent="0.3">
      <c r="A518" s="505" t="s">
        <v>2062</v>
      </c>
      <c r="B518" s="506" t="s">
        <v>2116</v>
      </c>
      <c r="C518" s="506" t="s">
        <v>462</v>
      </c>
      <c r="D518" s="506" t="s">
        <v>2057</v>
      </c>
      <c r="E518" s="506" t="s">
        <v>2064</v>
      </c>
      <c r="F518" s="506" t="s">
        <v>2091</v>
      </c>
      <c r="G518" s="506" t="s">
        <v>2092</v>
      </c>
      <c r="H518" s="510"/>
      <c r="I518" s="510"/>
      <c r="J518" s="506"/>
      <c r="K518" s="506"/>
      <c r="L518" s="510"/>
      <c r="M518" s="510"/>
      <c r="N518" s="506"/>
      <c r="O518" s="506"/>
      <c r="P518" s="510">
        <v>4</v>
      </c>
      <c r="Q518" s="510">
        <v>312</v>
      </c>
      <c r="R518" s="527"/>
      <c r="S518" s="511">
        <v>78</v>
      </c>
    </row>
    <row r="519" spans="1:19" ht="14.4" customHeight="1" x14ac:dyDescent="0.3">
      <c r="A519" s="505" t="s">
        <v>2062</v>
      </c>
      <c r="B519" s="506" t="s">
        <v>2116</v>
      </c>
      <c r="C519" s="506" t="s">
        <v>462</v>
      </c>
      <c r="D519" s="506" t="s">
        <v>2057</v>
      </c>
      <c r="E519" s="506" t="s">
        <v>2064</v>
      </c>
      <c r="F519" s="506" t="s">
        <v>2121</v>
      </c>
      <c r="G519" s="506" t="s">
        <v>2122</v>
      </c>
      <c r="H519" s="510"/>
      <c r="I519" s="510"/>
      <c r="J519" s="506"/>
      <c r="K519" s="506"/>
      <c r="L519" s="510"/>
      <c r="M519" s="510"/>
      <c r="N519" s="506"/>
      <c r="O519" s="506"/>
      <c r="P519" s="510">
        <v>1</v>
      </c>
      <c r="Q519" s="510">
        <v>358</v>
      </c>
      <c r="R519" s="527"/>
      <c r="S519" s="511">
        <v>358</v>
      </c>
    </row>
    <row r="520" spans="1:19" ht="14.4" customHeight="1" x14ac:dyDescent="0.3">
      <c r="A520" s="505" t="s">
        <v>2062</v>
      </c>
      <c r="B520" s="506" t="s">
        <v>2116</v>
      </c>
      <c r="C520" s="506" t="s">
        <v>462</v>
      </c>
      <c r="D520" s="506" t="s">
        <v>2049</v>
      </c>
      <c r="E520" s="506" t="s">
        <v>2064</v>
      </c>
      <c r="F520" s="506" t="s">
        <v>2067</v>
      </c>
      <c r="G520" s="506" t="s">
        <v>2068</v>
      </c>
      <c r="H520" s="510"/>
      <c r="I520" s="510"/>
      <c r="J520" s="506"/>
      <c r="K520" s="506"/>
      <c r="L520" s="510"/>
      <c r="M520" s="510"/>
      <c r="N520" s="506"/>
      <c r="O520" s="506"/>
      <c r="P520" s="510">
        <v>1</v>
      </c>
      <c r="Q520" s="510">
        <v>38</v>
      </c>
      <c r="R520" s="527"/>
      <c r="S520" s="511">
        <v>38</v>
      </c>
    </row>
    <row r="521" spans="1:19" ht="14.4" customHeight="1" x14ac:dyDescent="0.3">
      <c r="A521" s="505" t="s">
        <v>2062</v>
      </c>
      <c r="B521" s="506" t="s">
        <v>2116</v>
      </c>
      <c r="C521" s="506" t="s">
        <v>462</v>
      </c>
      <c r="D521" s="506" t="s">
        <v>2049</v>
      </c>
      <c r="E521" s="506" t="s">
        <v>2064</v>
      </c>
      <c r="F521" s="506" t="s">
        <v>2077</v>
      </c>
      <c r="G521" s="506" t="s">
        <v>2078</v>
      </c>
      <c r="H521" s="510"/>
      <c r="I521" s="510"/>
      <c r="J521" s="506"/>
      <c r="K521" s="506"/>
      <c r="L521" s="510"/>
      <c r="M521" s="510"/>
      <c r="N521" s="506"/>
      <c r="O521" s="506"/>
      <c r="P521" s="510">
        <v>2</v>
      </c>
      <c r="Q521" s="510">
        <v>66.67</v>
      </c>
      <c r="R521" s="527"/>
      <c r="S521" s="511">
        <v>33.335000000000001</v>
      </c>
    </row>
    <row r="522" spans="1:19" ht="14.4" customHeight="1" x14ac:dyDescent="0.3">
      <c r="A522" s="505" t="s">
        <v>2062</v>
      </c>
      <c r="B522" s="506" t="s">
        <v>2116</v>
      </c>
      <c r="C522" s="506" t="s">
        <v>462</v>
      </c>
      <c r="D522" s="506" t="s">
        <v>2049</v>
      </c>
      <c r="E522" s="506" t="s">
        <v>2064</v>
      </c>
      <c r="F522" s="506" t="s">
        <v>2079</v>
      </c>
      <c r="G522" s="506" t="s">
        <v>2080</v>
      </c>
      <c r="H522" s="510"/>
      <c r="I522" s="510"/>
      <c r="J522" s="506"/>
      <c r="K522" s="506"/>
      <c r="L522" s="510"/>
      <c r="M522" s="510"/>
      <c r="N522" s="506"/>
      <c r="O522" s="506"/>
      <c r="P522" s="510">
        <v>1</v>
      </c>
      <c r="Q522" s="510">
        <v>38</v>
      </c>
      <c r="R522" s="527"/>
      <c r="S522" s="511">
        <v>38</v>
      </c>
    </row>
    <row r="523" spans="1:19" ht="14.4" customHeight="1" x14ac:dyDescent="0.3">
      <c r="A523" s="505" t="s">
        <v>2062</v>
      </c>
      <c r="B523" s="506" t="s">
        <v>2116</v>
      </c>
      <c r="C523" s="506" t="s">
        <v>462</v>
      </c>
      <c r="D523" s="506" t="s">
        <v>2049</v>
      </c>
      <c r="E523" s="506" t="s">
        <v>2064</v>
      </c>
      <c r="F523" s="506" t="s">
        <v>2119</v>
      </c>
      <c r="G523" s="506" t="s">
        <v>2120</v>
      </c>
      <c r="H523" s="510"/>
      <c r="I523" s="510"/>
      <c r="J523" s="506"/>
      <c r="K523" s="506"/>
      <c r="L523" s="510"/>
      <c r="M523" s="510"/>
      <c r="N523" s="506"/>
      <c r="O523" s="506"/>
      <c r="P523" s="510">
        <v>2</v>
      </c>
      <c r="Q523" s="510">
        <v>358</v>
      </c>
      <c r="R523" s="527"/>
      <c r="S523" s="511">
        <v>179</v>
      </c>
    </row>
    <row r="524" spans="1:19" ht="14.4" customHeight="1" x14ac:dyDescent="0.3">
      <c r="A524" s="505" t="s">
        <v>2062</v>
      </c>
      <c r="B524" s="506" t="s">
        <v>2116</v>
      </c>
      <c r="C524" s="506" t="s">
        <v>462</v>
      </c>
      <c r="D524" s="506" t="s">
        <v>2049</v>
      </c>
      <c r="E524" s="506" t="s">
        <v>2064</v>
      </c>
      <c r="F524" s="506" t="s">
        <v>2089</v>
      </c>
      <c r="G524" s="506" t="s">
        <v>2090</v>
      </c>
      <c r="H524" s="510"/>
      <c r="I524" s="510"/>
      <c r="J524" s="506"/>
      <c r="K524" s="506"/>
      <c r="L524" s="510"/>
      <c r="M524" s="510"/>
      <c r="N524" s="506"/>
      <c r="O524" s="506"/>
      <c r="P524" s="510">
        <v>2</v>
      </c>
      <c r="Q524" s="510">
        <v>452</v>
      </c>
      <c r="R524" s="527"/>
      <c r="S524" s="511">
        <v>226</v>
      </c>
    </row>
    <row r="525" spans="1:19" ht="14.4" customHeight="1" x14ac:dyDescent="0.3">
      <c r="A525" s="505" t="s">
        <v>2062</v>
      </c>
      <c r="B525" s="506" t="s">
        <v>2116</v>
      </c>
      <c r="C525" s="506" t="s">
        <v>462</v>
      </c>
      <c r="D525" s="506" t="s">
        <v>2049</v>
      </c>
      <c r="E525" s="506" t="s">
        <v>2064</v>
      </c>
      <c r="F525" s="506" t="s">
        <v>2091</v>
      </c>
      <c r="G525" s="506" t="s">
        <v>2092</v>
      </c>
      <c r="H525" s="510"/>
      <c r="I525" s="510"/>
      <c r="J525" s="506"/>
      <c r="K525" s="506"/>
      <c r="L525" s="510"/>
      <c r="M525" s="510"/>
      <c r="N525" s="506"/>
      <c r="O525" s="506"/>
      <c r="P525" s="510">
        <v>2</v>
      </c>
      <c r="Q525" s="510">
        <v>156</v>
      </c>
      <c r="R525" s="527"/>
      <c r="S525" s="511">
        <v>78</v>
      </c>
    </row>
    <row r="526" spans="1:19" ht="14.4" customHeight="1" x14ac:dyDescent="0.3">
      <c r="A526" s="505" t="s">
        <v>2062</v>
      </c>
      <c r="B526" s="506" t="s">
        <v>2116</v>
      </c>
      <c r="C526" s="506" t="s">
        <v>462</v>
      </c>
      <c r="D526" s="506" t="s">
        <v>2049</v>
      </c>
      <c r="E526" s="506" t="s">
        <v>2064</v>
      </c>
      <c r="F526" s="506" t="s">
        <v>2093</v>
      </c>
      <c r="G526" s="506" t="s">
        <v>2094</v>
      </c>
      <c r="H526" s="510"/>
      <c r="I526" s="510"/>
      <c r="J526" s="506"/>
      <c r="K526" s="506"/>
      <c r="L526" s="510"/>
      <c r="M526" s="510"/>
      <c r="N526" s="506"/>
      <c r="O526" s="506"/>
      <c r="P526" s="510">
        <v>1</v>
      </c>
      <c r="Q526" s="510">
        <v>61</v>
      </c>
      <c r="R526" s="527"/>
      <c r="S526" s="511">
        <v>61</v>
      </c>
    </row>
    <row r="527" spans="1:19" ht="14.4" customHeight="1" x14ac:dyDescent="0.3">
      <c r="A527" s="505" t="s">
        <v>2062</v>
      </c>
      <c r="B527" s="506" t="s">
        <v>2116</v>
      </c>
      <c r="C527" s="506" t="s">
        <v>1921</v>
      </c>
      <c r="D527" s="506" t="s">
        <v>2041</v>
      </c>
      <c r="E527" s="506" t="s">
        <v>2064</v>
      </c>
      <c r="F527" s="506" t="s">
        <v>2067</v>
      </c>
      <c r="G527" s="506" t="s">
        <v>2068</v>
      </c>
      <c r="H527" s="510"/>
      <c r="I527" s="510"/>
      <c r="J527" s="506"/>
      <c r="K527" s="506"/>
      <c r="L527" s="510">
        <v>1</v>
      </c>
      <c r="M527" s="510">
        <v>37</v>
      </c>
      <c r="N527" s="506">
        <v>1</v>
      </c>
      <c r="O527" s="506">
        <v>37</v>
      </c>
      <c r="P527" s="510"/>
      <c r="Q527" s="510"/>
      <c r="R527" s="527"/>
      <c r="S527" s="511"/>
    </row>
    <row r="528" spans="1:19" ht="14.4" customHeight="1" x14ac:dyDescent="0.3">
      <c r="A528" s="505" t="s">
        <v>2062</v>
      </c>
      <c r="B528" s="506" t="s">
        <v>2125</v>
      </c>
      <c r="C528" s="506" t="s">
        <v>462</v>
      </c>
      <c r="D528" s="506" t="s">
        <v>2036</v>
      </c>
      <c r="E528" s="506" t="s">
        <v>2064</v>
      </c>
      <c r="F528" s="506" t="s">
        <v>2128</v>
      </c>
      <c r="G528" s="506" t="s">
        <v>2129</v>
      </c>
      <c r="H528" s="510">
        <v>7</v>
      </c>
      <c r="I528" s="510">
        <v>812</v>
      </c>
      <c r="J528" s="506"/>
      <c r="K528" s="506">
        <v>116</v>
      </c>
      <c r="L528" s="510"/>
      <c r="M528" s="510"/>
      <c r="N528" s="506"/>
      <c r="O528" s="506"/>
      <c r="P528" s="510"/>
      <c r="Q528" s="510"/>
      <c r="R528" s="527"/>
      <c r="S528" s="511"/>
    </row>
    <row r="529" spans="1:19" ht="14.4" customHeight="1" x14ac:dyDescent="0.3">
      <c r="A529" s="505" t="s">
        <v>2062</v>
      </c>
      <c r="B529" s="506" t="s">
        <v>2125</v>
      </c>
      <c r="C529" s="506" t="s">
        <v>462</v>
      </c>
      <c r="D529" s="506" t="s">
        <v>2042</v>
      </c>
      <c r="E529" s="506" t="s">
        <v>2064</v>
      </c>
      <c r="F529" s="506" t="s">
        <v>2126</v>
      </c>
      <c r="G529" s="506" t="s">
        <v>2127</v>
      </c>
      <c r="H529" s="510">
        <v>1</v>
      </c>
      <c r="I529" s="510">
        <v>177</v>
      </c>
      <c r="J529" s="506"/>
      <c r="K529" s="506">
        <v>177</v>
      </c>
      <c r="L529" s="510"/>
      <c r="M529" s="510"/>
      <c r="N529" s="506"/>
      <c r="O529" s="506"/>
      <c r="P529" s="510"/>
      <c r="Q529" s="510"/>
      <c r="R529" s="527"/>
      <c r="S529" s="511"/>
    </row>
    <row r="530" spans="1:19" ht="14.4" customHeight="1" x14ac:dyDescent="0.3">
      <c r="A530" s="505" t="s">
        <v>2062</v>
      </c>
      <c r="B530" s="506" t="s">
        <v>2125</v>
      </c>
      <c r="C530" s="506" t="s">
        <v>462</v>
      </c>
      <c r="D530" s="506" t="s">
        <v>2042</v>
      </c>
      <c r="E530" s="506" t="s">
        <v>2064</v>
      </c>
      <c r="F530" s="506" t="s">
        <v>2130</v>
      </c>
      <c r="G530" s="506" t="s">
        <v>2131</v>
      </c>
      <c r="H530" s="510">
        <v>1</v>
      </c>
      <c r="I530" s="510">
        <v>355</v>
      </c>
      <c r="J530" s="506"/>
      <c r="K530" s="506">
        <v>355</v>
      </c>
      <c r="L530" s="510"/>
      <c r="M530" s="510"/>
      <c r="N530" s="506"/>
      <c r="O530" s="506"/>
      <c r="P530" s="510"/>
      <c r="Q530" s="510"/>
      <c r="R530" s="527"/>
      <c r="S530" s="511"/>
    </row>
    <row r="531" spans="1:19" ht="14.4" customHeight="1" x14ac:dyDescent="0.3">
      <c r="A531" s="505" t="s">
        <v>2062</v>
      </c>
      <c r="B531" s="506" t="s">
        <v>2125</v>
      </c>
      <c r="C531" s="506" t="s">
        <v>462</v>
      </c>
      <c r="D531" s="506" t="s">
        <v>2042</v>
      </c>
      <c r="E531" s="506" t="s">
        <v>2064</v>
      </c>
      <c r="F531" s="506" t="s">
        <v>2089</v>
      </c>
      <c r="G531" s="506" t="s">
        <v>2090</v>
      </c>
      <c r="H531" s="510">
        <v>1</v>
      </c>
      <c r="I531" s="510">
        <v>223</v>
      </c>
      <c r="J531" s="506"/>
      <c r="K531" s="506">
        <v>223</v>
      </c>
      <c r="L531" s="510"/>
      <c r="M531" s="510"/>
      <c r="N531" s="506"/>
      <c r="O531" s="506"/>
      <c r="P531" s="510"/>
      <c r="Q531" s="510"/>
      <c r="R531" s="527"/>
      <c r="S531" s="511"/>
    </row>
    <row r="532" spans="1:19" ht="14.4" customHeight="1" x14ac:dyDescent="0.3">
      <c r="A532" s="505" t="s">
        <v>2062</v>
      </c>
      <c r="B532" s="506" t="s">
        <v>2125</v>
      </c>
      <c r="C532" s="506" t="s">
        <v>462</v>
      </c>
      <c r="D532" s="506" t="s">
        <v>2042</v>
      </c>
      <c r="E532" s="506" t="s">
        <v>2064</v>
      </c>
      <c r="F532" s="506" t="s">
        <v>2091</v>
      </c>
      <c r="G532" s="506" t="s">
        <v>2092</v>
      </c>
      <c r="H532" s="510">
        <v>2</v>
      </c>
      <c r="I532" s="510">
        <v>154</v>
      </c>
      <c r="J532" s="506"/>
      <c r="K532" s="506">
        <v>77</v>
      </c>
      <c r="L532" s="510"/>
      <c r="M532" s="510"/>
      <c r="N532" s="506"/>
      <c r="O532" s="506"/>
      <c r="P532" s="510"/>
      <c r="Q532" s="510"/>
      <c r="R532" s="527"/>
      <c r="S532" s="511"/>
    </row>
    <row r="533" spans="1:19" ht="14.4" customHeight="1" x14ac:dyDescent="0.3">
      <c r="A533" s="505" t="s">
        <v>2062</v>
      </c>
      <c r="B533" s="506" t="s">
        <v>2125</v>
      </c>
      <c r="C533" s="506" t="s">
        <v>462</v>
      </c>
      <c r="D533" s="506" t="s">
        <v>2042</v>
      </c>
      <c r="E533" s="506" t="s">
        <v>2064</v>
      </c>
      <c r="F533" s="506" t="s">
        <v>2134</v>
      </c>
      <c r="G533" s="506" t="s">
        <v>2135</v>
      </c>
      <c r="H533" s="510">
        <v>1</v>
      </c>
      <c r="I533" s="510">
        <v>223</v>
      </c>
      <c r="J533" s="506"/>
      <c r="K533" s="506">
        <v>223</v>
      </c>
      <c r="L533" s="510"/>
      <c r="M533" s="510"/>
      <c r="N533" s="506"/>
      <c r="O533" s="506"/>
      <c r="P533" s="510"/>
      <c r="Q533" s="510"/>
      <c r="R533" s="527"/>
      <c r="S533" s="511"/>
    </row>
    <row r="534" spans="1:19" ht="14.4" customHeight="1" x14ac:dyDescent="0.3">
      <c r="A534" s="505" t="s">
        <v>2062</v>
      </c>
      <c r="B534" s="506" t="s">
        <v>2125</v>
      </c>
      <c r="C534" s="506" t="s">
        <v>462</v>
      </c>
      <c r="D534" s="506" t="s">
        <v>2044</v>
      </c>
      <c r="E534" s="506" t="s">
        <v>2064</v>
      </c>
      <c r="F534" s="506" t="s">
        <v>2079</v>
      </c>
      <c r="G534" s="506" t="s">
        <v>2080</v>
      </c>
      <c r="H534" s="510">
        <v>1</v>
      </c>
      <c r="I534" s="510">
        <v>37</v>
      </c>
      <c r="J534" s="506"/>
      <c r="K534" s="506">
        <v>37</v>
      </c>
      <c r="L534" s="510"/>
      <c r="M534" s="510"/>
      <c r="N534" s="506"/>
      <c r="O534" s="506"/>
      <c r="P534" s="510"/>
      <c r="Q534" s="510"/>
      <c r="R534" s="527"/>
      <c r="S534" s="511"/>
    </row>
    <row r="535" spans="1:19" ht="14.4" customHeight="1" x14ac:dyDescent="0.3">
      <c r="A535" s="505" t="s">
        <v>2062</v>
      </c>
      <c r="B535" s="506" t="s">
        <v>2125</v>
      </c>
      <c r="C535" s="506" t="s">
        <v>462</v>
      </c>
      <c r="D535" s="506" t="s">
        <v>2044</v>
      </c>
      <c r="E535" s="506" t="s">
        <v>2064</v>
      </c>
      <c r="F535" s="506" t="s">
        <v>2130</v>
      </c>
      <c r="G535" s="506" t="s">
        <v>2131</v>
      </c>
      <c r="H535" s="510">
        <v>8</v>
      </c>
      <c r="I535" s="510">
        <v>2840</v>
      </c>
      <c r="J535" s="506"/>
      <c r="K535" s="506">
        <v>355</v>
      </c>
      <c r="L535" s="510"/>
      <c r="M535" s="510"/>
      <c r="N535" s="506"/>
      <c r="O535" s="506"/>
      <c r="P535" s="510"/>
      <c r="Q535" s="510"/>
      <c r="R535" s="527"/>
      <c r="S535" s="511"/>
    </row>
    <row r="536" spans="1:19" ht="14.4" customHeight="1" x14ac:dyDescent="0.3">
      <c r="A536" s="505" t="s">
        <v>2062</v>
      </c>
      <c r="B536" s="506" t="s">
        <v>2125</v>
      </c>
      <c r="C536" s="506" t="s">
        <v>462</v>
      </c>
      <c r="D536" s="506" t="s">
        <v>2044</v>
      </c>
      <c r="E536" s="506" t="s">
        <v>2064</v>
      </c>
      <c r="F536" s="506" t="s">
        <v>2132</v>
      </c>
      <c r="G536" s="506" t="s">
        <v>2133</v>
      </c>
      <c r="H536" s="510">
        <v>4</v>
      </c>
      <c r="I536" s="510">
        <v>2804</v>
      </c>
      <c r="J536" s="506"/>
      <c r="K536" s="506">
        <v>701</v>
      </c>
      <c r="L536" s="510"/>
      <c r="M536" s="510"/>
      <c r="N536" s="506"/>
      <c r="O536" s="506"/>
      <c r="P536" s="510"/>
      <c r="Q536" s="510"/>
      <c r="R536" s="527"/>
      <c r="S536" s="511"/>
    </row>
    <row r="537" spans="1:19" ht="14.4" customHeight="1" x14ac:dyDescent="0.3">
      <c r="A537" s="505" t="s">
        <v>2062</v>
      </c>
      <c r="B537" s="506" t="s">
        <v>2125</v>
      </c>
      <c r="C537" s="506" t="s">
        <v>462</v>
      </c>
      <c r="D537" s="506" t="s">
        <v>2044</v>
      </c>
      <c r="E537" s="506" t="s">
        <v>2064</v>
      </c>
      <c r="F537" s="506" t="s">
        <v>2089</v>
      </c>
      <c r="G537" s="506" t="s">
        <v>2090</v>
      </c>
      <c r="H537" s="510">
        <v>1</v>
      </c>
      <c r="I537" s="510">
        <v>223</v>
      </c>
      <c r="J537" s="506"/>
      <c r="K537" s="506">
        <v>223</v>
      </c>
      <c r="L537" s="510"/>
      <c r="M537" s="510"/>
      <c r="N537" s="506"/>
      <c r="O537" s="506"/>
      <c r="P537" s="510"/>
      <c r="Q537" s="510"/>
      <c r="R537" s="527"/>
      <c r="S537" s="511"/>
    </row>
    <row r="538" spans="1:19" ht="14.4" customHeight="1" x14ac:dyDescent="0.3">
      <c r="A538" s="505" t="s">
        <v>2062</v>
      </c>
      <c r="B538" s="506" t="s">
        <v>2125</v>
      </c>
      <c r="C538" s="506" t="s">
        <v>462</v>
      </c>
      <c r="D538" s="506" t="s">
        <v>2044</v>
      </c>
      <c r="E538" s="506" t="s">
        <v>2064</v>
      </c>
      <c r="F538" s="506" t="s">
        <v>2091</v>
      </c>
      <c r="G538" s="506" t="s">
        <v>2092</v>
      </c>
      <c r="H538" s="510">
        <v>3</v>
      </c>
      <c r="I538" s="510">
        <v>231</v>
      </c>
      <c r="J538" s="506"/>
      <c r="K538" s="506">
        <v>77</v>
      </c>
      <c r="L538" s="510"/>
      <c r="M538" s="510"/>
      <c r="N538" s="506"/>
      <c r="O538" s="506"/>
      <c r="P538" s="510"/>
      <c r="Q538" s="510"/>
      <c r="R538" s="527"/>
      <c r="S538" s="511"/>
    </row>
    <row r="539" spans="1:19" ht="14.4" customHeight="1" x14ac:dyDescent="0.3">
      <c r="A539" s="505" t="s">
        <v>2062</v>
      </c>
      <c r="B539" s="506" t="s">
        <v>2125</v>
      </c>
      <c r="C539" s="506" t="s">
        <v>462</v>
      </c>
      <c r="D539" s="506" t="s">
        <v>498</v>
      </c>
      <c r="E539" s="506" t="s">
        <v>2064</v>
      </c>
      <c r="F539" s="506" t="s">
        <v>2067</v>
      </c>
      <c r="G539" s="506" t="s">
        <v>2068</v>
      </c>
      <c r="H539" s="510">
        <v>1</v>
      </c>
      <c r="I539" s="510">
        <v>37</v>
      </c>
      <c r="J539" s="506"/>
      <c r="K539" s="506">
        <v>37</v>
      </c>
      <c r="L539" s="510"/>
      <c r="M539" s="510"/>
      <c r="N539" s="506"/>
      <c r="O539" s="506"/>
      <c r="P539" s="510"/>
      <c r="Q539" s="510"/>
      <c r="R539" s="527"/>
      <c r="S539" s="511"/>
    </row>
    <row r="540" spans="1:19" ht="14.4" customHeight="1" x14ac:dyDescent="0.3">
      <c r="A540" s="505" t="s">
        <v>2062</v>
      </c>
      <c r="B540" s="506" t="s">
        <v>2125</v>
      </c>
      <c r="C540" s="506" t="s">
        <v>462</v>
      </c>
      <c r="D540" s="506" t="s">
        <v>498</v>
      </c>
      <c r="E540" s="506" t="s">
        <v>2064</v>
      </c>
      <c r="F540" s="506" t="s">
        <v>2126</v>
      </c>
      <c r="G540" s="506" t="s">
        <v>2127</v>
      </c>
      <c r="H540" s="510">
        <v>25</v>
      </c>
      <c r="I540" s="510">
        <v>4425</v>
      </c>
      <c r="J540" s="506"/>
      <c r="K540" s="506">
        <v>177</v>
      </c>
      <c r="L540" s="510"/>
      <c r="M540" s="510"/>
      <c r="N540" s="506"/>
      <c r="O540" s="506"/>
      <c r="P540" s="510"/>
      <c r="Q540" s="510"/>
      <c r="R540" s="527"/>
      <c r="S540" s="511"/>
    </row>
    <row r="541" spans="1:19" ht="14.4" customHeight="1" x14ac:dyDescent="0.3">
      <c r="A541" s="505" t="s">
        <v>2062</v>
      </c>
      <c r="B541" s="506" t="s">
        <v>2125</v>
      </c>
      <c r="C541" s="506" t="s">
        <v>462</v>
      </c>
      <c r="D541" s="506" t="s">
        <v>498</v>
      </c>
      <c r="E541" s="506" t="s">
        <v>2064</v>
      </c>
      <c r="F541" s="506" t="s">
        <v>2132</v>
      </c>
      <c r="G541" s="506" t="s">
        <v>2133</v>
      </c>
      <c r="H541" s="510">
        <v>2</v>
      </c>
      <c r="I541" s="510">
        <v>1402</v>
      </c>
      <c r="J541" s="506"/>
      <c r="K541" s="506">
        <v>701</v>
      </c>
      <c r="L541" s="510"/>
      <c r="M541" s="510"/>
      <c r="N541" s="506"/>
      <c r="O541" s="506"/>
      <c r="P541" s="510"/>
      <c r="Q541" s="510"/>
      <c r="R541" s="527"/>
      <c r="S541" s="511"/>
    </row>
    <row r="542" spans="1:19" ht="14.4" customHeight="1" x14ac:dyDescent="0.3">
      <c r="A542" s="505" t="s">
        <v>2062</v>
      </c>
      <c r="B542" s="506" t="s">
        <v>2125</v>
      </c>
      <c r="C542" s="506" t="s">
        <v>462</v>
      </c>
      <c r="D542" s="506" t="s">
        <v>498</v>
      </c>
      <c r="E542" s="506" t="s">
        <v>2064</v>
      </c>
      <c r="F542" s="506" t="s">
        <v>2089</v>
      </c>
      <c r="G542" s="506" t="s">
        <v>2090</v>
      </c>
      <c r="H542" s="510">
        <v>2</v>
      </c>
      <c r="I542" s="510">
        <v>446</v>
      </c>
      <c r="J542" s="506"/>
      <c r="K542" s="506">
        <v>223</v>
      </c>
      <c r="L542" s="510"/>
      <c r="M542" s="510"/>
      <c r="N542" s="506"/>
      <c r="O542" s="506"/>
      <c r="P542" s="510"/>
      <c r="Q542" s="510"/>
      <c r="R542" s="527"/>
      <c r="S542" s="511"/>
    </row>
    <row r="543" spans="1:19" ht="14.4" customHeight="1" x14ac:dyDescent="0.3">
      <c r="A543" s="505" t="s">
        <v>2062</v>
      </c>
      <c r="B543" s="506" t="s">
        <v>2125</v>
      </c>
      <c r="C543" s="506" t="s">
        <v>462</v>
      </c>
      <c r="D543" s="506" t="s">
        <v>498</v>
      </c>
      <c r="E543" s="506" t="s">
        <v>2064</v>
      </c>
      <c r="F543" s="506" t="s">
        <v>2091</v>
      </c>
      <c r="G543" s="506" t="s">
        <v>2092</v>
      </c>
      <c r="H543" s="510">
        <v>26</v>
      </c>
      <c r="I543" s="510">
        <v>2002</v>
      </c>
      <c r="J543" s="506"/>
      <c r="K543" s="506">
        <v>77</v>
      </c>
      <c r="L543" s="510"/>
      <c r="M543" s="510"/>
      <c r="N543" s="506"/>
      <c r="O543" s="506"/>
      <c r="P543" s="510"/>
      <c r="Q543" s="510"/>
      <c r="R543" s="527"/>
      <c r="S543" s="511"/>
    </row>
    <row r="544" spans="1:19" ht="14.4" customHeight="1" x14ac:dyDescent="0.3">
      <c r="A544" s="505" t="s">
        <v>2062</v>
      </c>
      <c r="B544" s="506" t="s">
        <v>2125</v>
      </c>
      <c r="C544" s="506" t="s">
        <v>462</v>
      </c>
      <c r="D544" s="506" t="s">
        <v>498</v>
      </c>
      <c r="E544" s="506" t="s">
        <v>2064</v>
      </c>
      <c r="F544" s="506" t="s">
        <v>2134</v>
      </c>
      <c r="G544" s="506" t="s">
        <v>2135</v>
      </c>
      <c r="H544" s="510">
        <v>23</v>
      </c>
      <c r="I544" s="510">
        <v>5129</v>
      </c>
      <c r="J544" s="506"/>
      <c r="K544" s="506">
        <v>223</v>
      </c>
      <c r="L544" s="510"/>
      <c r="M544" s="510"/>
      <c r="N544" s="506"/>
      <c r="O544" s="506"/>
      <c r="P544" s="510"/>
      <c r="Q544" s="510"/>
      <c r="R544" s="527"/>
      <c r="S544" s="511"/>
    </row>
    <row r="545" spans="1:19" ht="14.4" customHeight="1" x14ac:dyDescent="0.3">
      <c r="A545" s="505" t="s">
        <v>2062</v>
      </c>
      <c r="B545" s="506" t="s">
        <v>2125</v>
      </c>
      <c r="C545" s="506" t="s">
        <v>462</v>
      </c>
      <c r="D545" s="506" t="s">
        <v>500</v>
      </c>
      <c r="E545" s="506" t="s">
        <v>2064</v>
      </c>
      <c r="F545" s="506" t="s">
        <v>2130</v>
      </c>
      <c r="G545" s="506" t="s">
        <v>2131</v>
      </c>
      <c r="H545" s="510">
        <v>53</v>
      </c>
      <c r="I545" s="510">
        <v>18815</v>
      </c>
      <c r="J545" s="506"/>
      <c r="K545" s="506">
        <v>355</v>
      </c>
      <c r="L545" s="510"/>
      <c r="M545" s="510"/>
      <c r="N545" s="506"/>
      <c r="O545" s="506"/>
      <c r="P545" s="510"/>
      <c r="Q545" s="510"/>
      <c r="R545" s="527"/>
      <c r="S545" s="511"/>
    </row>
    <row r="546" spans="1:19" ht="14.4" customHeight="1" x14ac:dyDescent="0.3">
      <c r="A546" s="505" t="s">
        <v>2062</v>
      </c>
      <c r="B546" s="506" t="s">
        <v>2125</v>
      </c>
      <c r="C546" s="506" t="s">
        <v>462</v>
      </c>
      <c r="D546" s="506" t="s">
        <v>500</v>
      </c>
      <c r="E546" s="506" t="s">
        <v>2064</v>
      </c>
      <c r="F546" s="506" t="s">
        <v>2132</v>
      </c>
      <c r="G546" s="506" t="s">
        <v>2133</v>
      </c>
      <c r="H546" s="510">
        <v>14</v>
      </c>
      <c r="I546" s="510">
        <v>9814</v>
      </c>
      <c r="J546" s="506"/>
      <c r="K546" s="506">
        <v>701</v>
      </c>
      <c r="L546" s="510"/>
      <c r="M546" s="510"/>
      <c r="N546" s="506"/>
      <c r="O546" s="506"/>
      <c r="P546" s="510"/>
      <c r="Q546" s="510"/>
      <c r="R546" s="527"/>
      <c r="S546" s="511"/>
    </row>
    <row r="547" spans="1:19" ht="14.4" customHeight="1" x14ac:dyDescent="0.3">
      <c r="A547" s="505" t="s">
        <v>2062</v>
      </c>
      <c r="B547" s="506" t="s">
        <v>2125</v>
      </c>
      <c r="C547" s="506" t="s">
        <v>462</v>
      </c>
      <c r="D547" s="506" t="s">
        <v>500</v>
      </c>
      <c r="E547" s="506" t="s">
        <v>2064</v>
      </c>
      <c r="F547" s="506" t="s">
        <v>2089</v>
      </c>
      <c r="G547" s="506" t="s">
        <v>2090</v>
      </c>
      <c r="H547" s="510">
        <v>52</v>
      </c>
      <c r="I547" s="510">
        <v>11596</v>
      </c>
      <c r="J547" s="506"/>
      <c r="K547" s="506">
        <v>223</v>
      </c>
      <c r="L547" s="510"/>
      <c r="M547" s="510"/>
      <c r="N547" s="506"/>
      <c r="O547" s="506"/>
      <c r="P547" s="510"/>
      <c r="Q547" s="510"/>
      <c r="R547" s="527"/>
      <c r="S547" s="511"/>
    </row>
    <row r="548" spans="1:19" ht="14.4" customHeight="1" x14ac:dyDescent="0.3">
      <c r="A548" s="505" t="s">
        <v>2062</v>
      </c>
      <c r="B548" s="506" t="s">
        <v>2125</v>
      </c>
      <c r="C548" s="506" t="s">
        <v>462</v>
      </c>
      <c r="D548" s="506" t="s">
        <v>500</v>
      </c>
      <c r="E548" s="506" t="s">
        <v>2064</v>
      </c>
      <c r="F548" s="506" t="s">
        <v>2091</v>
      </c>
      <c r="G548" s="506" t="s">
        <v>2092</v>
      </c>
      <c r="H548" s="510">
        <v>67</v>
      </c>
      <c r="I548" s="510">
        <v>5159</v>
      </c>
      <c r="J548" s="506"/>
      <c r="K548" s="506">
        <v>77</v>
      </c>
      <c r="L548" s="510"/>
      <c r="M548" s="510"/>
      <c r="N548" s="506"/>
      <c r="O548" s="506"/>
      <c r="P548" s="510"/>
      <c r="Q548" s="510"/>
      <c r="R548" s="527"/>
      <c r="S548" s="511"/>
    </row>
    <row r="549" spans="1:19" ht="14.4" customHeight="1" x14ac:dyDescent="0.3">
      <c r="A549" s="505" t="s">
        <v>2062</v>
      </c>
      <c r="B549" s="506" t="s">
        <v>2125</v>
      </c>
      <c r="C549" s="506" t="s">
        <v>462</v>
      </c>
      <c r="D549" s="506" t="s">
        <v>500</v>
      </c>
      <c r="E549" s="506" t="s">
        <v>2064</v>
      </c>
      <c r="F549" s="506" t="s">
        <v>2134</v>
      </c>
      <c r="G549" s="506" t="s">
        <v>2135</v>
      </c>
      <c r="H549" s="510">
        <v>14</v>
      </c>
      <c r="I549" s="510">
        <v>3122</v>
      </c>
      <c r="J549" s="506"/>
      <c r="K549" s="506">
        <v>223</v>
      </c>
      <c r="L549" s="510"/>
      <c r="M549" s="510"/>
      <c r="N549" s="506"/>
      <c r="O549" s="506"/>
      <c r="P549" s="510"/>
      <c r="Q549" s="510"/>
      <c r="R549" s="527"/>
      <c r="S549" s="511"/>
    </row>
    <row r="550" spans="1:19" ht="14.4" customHeight="1" x14ac:dyDescent="0.3">
      <c r="A550" s="505" t="s">
        <v>2062</v>
      </c>
      <c r="B550" s="506" t="s">
        <v>2125</v>
      </c>
      <c r="C550" s="506" t="s">
        <v>462</v>
      </c>
      <c r="D550" s="506" t="s">
        <v>2056</v>
      </c>
      <c r="E550" s="506" t="s">
        <v>2064</v>
      </c>
      <c r="F550" s="506" t="s">
        <v>2126</v>
      </c>
      <c r="G550" s="506" t="s">
        <v>2127</v>
      </c>
      <c r="H550" s="510">
        <v>5</v>
      </c>
      <c r="I550" s="510">
        <v>885</v>
      </c>
      <c r="J550" s="506"/>
      <c r="K550" s="506">
        <v>177</v>
      </c>
      <c r="L550" s="510"/>
      <c r="M550" s="510"/>
      <c r="N550" s="506"/>
      <c r="O550" s="506"/>
      <c r="P550" s="510"/>
      <c r="Q550" s="510"/>
      <c r="R550" s="527"/>
      <c r="S550" s="511"/>
    </row>
    <row r="551" spans="1:19" ht="14.4" customHeight="1" x14ac:dyDescent="0.3">
      <c r="A551" s="505" t="s">
        <v>2062</v>
      </c>
      <c r="B551" s="506" t="s">
        <v>2125</v>
      </c>
      <c r="C551" s="506" t="s">
        <v>462</v>
      </c>
      <c r="D551" s="506" t="s">
        <v>2056</v>
      </c>
      <c r="E551" s="506" t="s">
        <v>2064</v>
      </c>
      <c r="F551" s="506" t="s">
        <v>2091</v>
      </c>
      <c r="G551" s="506" t="s">
        <v>2092</v>
      </c>
      <c r="H551" s="510">
        <v>5</v>
      </c>
      <c r="I551" s="510">
        <v>385</v>
      </c>
      <c r="J551" s="506"/>
      <c r="K551" s="506">
        <v>77</v>
      </c>
      <c r="L551" s="510"/>
      <c r="M551" s="510"/>
      <c r="N551" s="506"/>
      <c r="O551" s="506"/>
      <c r="P551" s="510"/>
      <c r="Q551" s="510"/>
      <c r="R551" s="527"/>
      <c r="S551" s="511"/>
    </row>
    <row r="552" spans="1:19" ht="14.4" customHeight="1" x14ac:dyDescent="0.3">
      <c r="A552" s="505" t="s">
        <v>2062</v>
      </c>
      <c r="B552" s="506" t="s">
        <v>2125</v>
      </c>
      <c r="C552" s="506" t="s">
        <v>462</v>
      </c>
      <c r="D552" s="506" t="s">
        <v>2056</v>
      </c>
      <c r="E552" s="506" t="s">
        <v>2064</v>
      </c>
      <c r="F552" s="506" t="s">
        <v>2134</v>
      </c>
      <c r="G552" s="506" t="s">
        <v>2135</v>
      </c>
      <c r="H552" s="510">
        <v>4</v>
      </c>
      <c r="I552" s="510">
        <v>892</v>
      </c>
      <c r="J552" s="506"/>
      <c r="K552" s="506">
        <v>223</v>
      </c>
      <c r="L552" s="510"/>
      <c r="M552" s="510"/>
      <c r="N552" s="506"/>
      <c r="O552" s="506"/>
      <c r="P552" s="510"/>
      <c r="Q552" s="510"/>
      <c r="R552" s="527"/>
      <c r="S552" s="511"/>
    </row>
    <row r="553" spans="1:19" ht="14.4" customHeight="1" x14ac:dyDescent="0.3">
      <c r="A553" s="505" t="s">
        <v>2062</v>
      </c>
      <c r="B553" s="506" t="s">
        <v>2125</v>
      </c>
      <c r="C553" s="506" t="s">
        <v>462</v>
      </c>
      <c r="D553" s="506" t="s">
        <v>504</v>
      </c>
      <c r="E553" s="506" t="s">
        <v>2064</v>
      </c>
      <c r="F553" s="506" t="s">
        <v>2126</v>
      </c>
      <c r="G553" s="506" t="s">
        <v>2127</v>
      </c>
      <c r="H553" s="510"/>
      <c r="I553" s="510"/>
      <c r="J553" s="506"/>
      <c r="K553" s="506"/>
      <c r="L553" s="510"/>
      <c r="M553" s="510"/>
      <c r="N553" s="506"/>
      <c r="O553" s="506"/>
      <c r="P553" s="510">
        <v>1</v>
      </c>
      <c r="Q553" s="510">
        <v>179</v>
      </c>
      <c r="R553" s="527"/>
      <c r="S553" s="511">
        <v>179</v>
      </c>
    </row>
    <row r="554" spans="1:19" ht="14.4" customHeight="1" x14ac:dyDescent="0.3">
      <c r="A554" s="505" t="s">
        <v>2062</v>
      </c>
      <c r="B554" s="506" t="s">
        <v>2125</v>
      </c>
      <c r="C554" s="506" t="s">
        <v>462</v>
      </c>
      <c r="D554" s="506" t="s">
        <v>504</v>
      </c>
      <c r="E554" s="506" t="s">
        <v>2064</v>
      </c>
      <c r="F554" s="506" t="s">
        <v>2091</v>
      </c>
      <c r="G554" s="506" t="s">
        <v>2092</v>
      </c>
      <c r="H554" s="510"/>
      <c r="I554" s="510"/>
      <c r="J554" s="506"/>
      <c r="K554" s="506"/>
      <c r="L554" s="510"/>
      <c r="M554" s="510"/>
      <c r="N554" s="506"/>
      <c r="O554" s="506"/>
      <c r="P554" s="510">
        <v>1</v>
      </c>
      <c r="Q554" s="510">
        <v>78</v>
      </c>
      <c r="R554" s="527"/>
      <c r="S554" s="511">
        <v>78</v>
      </c>
    </row>
    <row r="555" spans="1:19" ht="14.4" customHeight="1" x14ac:dyDescent="0.3">
      <c r="A555" s="505" t="s">
        <v>2062</v>
      </c>
      <c r="B555" s="506" t="s">
        <v>2125</v>
      </c>
      <c r="C555" s="506" t="s">
        <v>462</v>
      </c>
      <c r="D555" s="506" t="s">
        <v>504</v>
      </c>
      <c r="E555" s="506" t="s">
        <v>2064</v>
      </c>
      <c r="F555" s="506" t="s">
        <v>2134</v>
      </c>
      <c r="G555" s="506" t="s">
        <v>2135</v>
      </c>
      <c r="H555" s="510"/>
      <c r="I555" s="510"/>
      <c r="J555" s="506"/>
      <c r="K555" s="506"/>
      <c r="L555" s="510"/>
      <c r="M555" s="510"/>
      <c r="N555" s="506"/>
      <c r="O555" s="506"/>
      <c r="P555" s="510">
        <v>1</v>
      </c>
      <c r="Q555" s="510">
        <v>226</v>
      </c>
      <c r="R555" s="527"/>
      <c r="S555" s="511">
        <v>226</v>
      </c>
    </row>
    <row r="556" spans="1:19" ht="14.4" customHeight="1" x14ac:dyDescent="0.3">
      <c r="A556" s="505" t="s">
        <v>2062</v>
      </c>
      <c r="B556" s="506" t="s">
        <v>2136</v>
      </c>
      <c r="C556" s="506" t="s">
        <v>467</v>
      </c>
      <c r="D556" s="506" t="s">
        <v>2058</v>
      </c>
      <c r="E556" s="506" t="s">
        <v>2064</v>
      </c>
      <c r="F556" s="506" t="s">
        <v>2067</v>
      </c>
      <c r="G556" s="506" t="s">
        <v>2068</v>
      </c>
      <c r="H556" s="510"/>
      <c r="I556" s="510"/>
      <c r="J556" s="506"/>
      <c r="K556" s="506"/>
      <c r="L556" s="510"/>
      <c r="M556" s="510"/>
      <c r="N556" s="506"/>
      <c r="O556" s="506"/>
      <c r="P556" s="510">
        <v>4</v>
      </c>
      <c r="Q556" s="510">
        <v>152</v>
      </c>
      <c r="R556" s="527"/>
      <c r="S556" s="511">
        <v>38</v>
      </c>
    </row>
    <row r="557" spans="1:19" ht="14.4" customHeight="1" x14ac:dyDescent="0.3">
      <c r="A557" s="505" t="s">
        <v>2062</v>
      </c>
      <c r="B557" s="506" t="s">
        <v>2136</v>
      </c>
      <c r="C557" s="506" t="s">
        <v>467</v>
      </c>
      <c r="D557" s="506" t="s">
        <v>2058</v>
      </c>
      <c r="E557" s="506" t="s">
        <v>2064</v>
      </c>
      <c r="F557" s="506" t="s">
        <v>2137</v>
      </c>
      <c r="G557" s="506" t="s">
        <v>2138</v>
      </c>
      <c r="H557" s="510"/>
      <c r="I557" s="510"/>
      <c r="J557" s="506"/>
      <c r="K557" s="506"/>
      <c r="L557" s="510">
        <v>1</v>
      </c>
      <c r="M557" s="510">
        <v>178</v>
      </c>
      <c r="N557" s="506">
        <v>1</v>
      </c>
      <c r="O557" s="506">
        <v>178</v>
      </c>
      <c r="P557" s="510">
        <v>1</v>
      </c>
      <c r="Q557" s="510">
        <v>179</v>
      </c>
      <c r="R557" s="527">
        <v>1.0056179775280898</v>
      </c>
      <c r="S557" s="511">
        <v>179</v>
      </c>
    </row>
    <row r="558" spans="1:19" ht="14.4" customHeight="1" x14ac:dyDescent="0.3">
      <c r="A558" s="505" t="s">
        <v>2062</v>
      </c>
      <c r="B558" s="506" t="s">
        <v>2136</v>
      </c>
      <c r="C558" s="506" t="s">
        <v>467</v>
      </c>
      <c r="D558" s="506" t="s">
        <v>2058</v>
      </c>
      <c r="E558" s="506" t="s">
        <v>2064</v>
      </c>
      <c r="F558" s="506" t="s">
        <v>2077</v>
      </c>
      <c r="G558" s="506" t="s">
        <v>2078</v>
      </c>
      <c r="H558" s="510"/>
      <c r="I558" s="510"/>
      <c r="J558" s="506"/>
      <c r="K558" s="506"/>
      <c r="L558" s="510">
        <v>2</v>
      </c>
      <c r="M558" s="510">
        <v>66.67</v>
      </c>
      <c r="N558" s="506">
        <v>1</v>
      </c>
      <c r="O558" s="506">
        <v>33.335000000000001</v>
      </c>
      <c r="P558" s="510">
        <v>6</v>
      </c>
      <c r="Q558" s="510">
        <v>199.99</v>
      </c>
      <c r="R558" s="527">
        <v>2.9997000149992501</v>
      </c>
      <c r="S558" s="511">
        <v>33.331666666666671</v>
      </c>
    </row>
    <row r="559" spans="1:19" ht="14.4" customHeight="1" x14ac:dyDescent="0.3">
      <c r="A559" s="505" t="s">
        <v>2062</v>
      </c>
      <c r="B559" s="506" t="s">
        <v>2136</v>
      </c>
      <c r="C559" s="506" t="s">
        <v>467</v>
      </c>
      <c r="D559" s="506" t="s">
        <v>2058</v>
      </c>
      <c r="E559" s="506" t="s">
        <v>2064</v>
      </c>
      <c r="F559" s="506" t="s">
        <v>2139</v>
      </c>
      <c r="G559" s="506" t="s">
        <v>2140</v>
      </c>
      <c r="H559" s="510"/>
      <c r="I559" s="510"/>
      <c r="J559" s="506"/>
      <c r="K559" s="506"/>
      <c r="L559" s="510">
        <v>1</v>
      </c>
      <c r="M559" s="510">
        <v>702</v>
      </c>
      <c r="N559" s="506">
        <v>1</v>
      </c>
      <c r="O559" s="506">
        <v>702</v>
      </c>
      <c r="P559" s="510">
        <v>5</v>
      </c>
      <c r="Q559" s="510">
        <v>3535</v>
      </c>
      <c r="R559" s="527">
        <v>5.0356125356125352</v>
      </c>
      <c r="S559" s="511">
        <v>707</v>
      </c>
    </row>
    <row r="560" spans="1:19" ht="14.4" customHeight="1" x14ac:dyDescent="0.3">
      <c r="A560" s="505" t="s">
        <v>2141</v>
      </c>
      <c r="B560" s="506" t="s">
        <v>2142</v>
      </c>
      <c r="C560" s="506" t="s">
        <v>462</v>
      </c>
      <c r="D560" s="506" t="s">
        <v>2055</v>
      </c>
      <c r="E560" s="506" t="s">
        <v>2064</v>
      </c>
      <c r="F560" s="506" t="s">
        <v>2143</v>
      </c>
      <c r="G560" s="506" t="s">
        <v>2144</v>
      </c>
      <c r="H560" s="510">
        <v>46</v>
      </c>
      <c r="I560" s="510">
        <v>7544</v>
      </c>
      <c r="J560" s="506">
        <v>7.666666666666667</v>
      </c>
      <c r="K560" s="506">
        <v>164</v>
      </c>
      <c r="L560" s="510">
        <v>6</v>
      </c>
      <c r="M560" s="510">
        <v>984</v>
      </c>
      <c r="N560" s="506">
        <v>1</v>
      </c>
      <c r="O560" s="506">
        <v>164</v>
      </c>
      <c r="P560" s="510"/>
      <c r="Q560" s="510"/>
      <c r="R560" s="527"/>
      <c r="S560" s="511"/>
    </row>
    <row r="561" spans="1:19" ht="14.4" customHeight="1" x14ac:dyDescent="0.3">
      <c r="A561" s="505" t="s">
        <v>2141</v>
      </c>
      <c r="B561" s="506" t="s">
        <v>2142</v>
      </c>
      <c r="C561" s="506" t="s">
        <v>462</v>
      </c>
      <c r="D561" s="506" t="s">
        <v>2055</v>
      </c>
      <c r="E561" s="506" t="s">
        <v>2064</v>
      </c>
      <c r="F561" s="506" t="s">
        <v>2145</v>
      </c>
      <c r="G561" s="506" t="s">
        <v>2146</v>
      </c>
      <c r="H561" s="510">
        <v>868</v>
      </c>
      <c r="I561" s="510">
        <v>74648</v>
      </c>
      <c r="J561" s="506">
        <v>1.1689686491903912</v>
      </c>
      <c r="K561" s="506">
        <v>86</v>
      </c>
      <c r="L561" s="510">
        <v>734</v>
      </c>
      <c r="M561" s="510">
        <v>63858</v>
      </c>
      <c r="N561" s="506">
        <v>1</v>
      </c>
      <c r="O561" s="506">
        <v>87</v>
      </c>
      <c r="P561" s="510"/>
      <c r="Q561" s="510"/>
      <c r="R561" s="527"/>
      <c r="S561" s="511"/>
    </row>
    <row r="562" spans="1:19" ht="14.4" customHeight="1" x14ac:dyDescent="0.3">
      <c r="A562" s="505" t="s">
        <v>2141</v>
      </c>
      <c r="B562" s="506" t="s">
        <v>2142</v>
      </c>
      <c r="C562" s="506" t="s">
        <v>462</v>
      </c>
      <c r="D562" s="506" t="s">
        <v>2055</v>
      </c>
      <c r="E562" s="506" t="s">
        <v>2064</v>
      </c>
      <c r="F562" s="506" t="s">
        <v>2147</v>
      </c>
      <c r="G562" s="506" t="s">
        <v>2148</v>
      </c>
      <c r="H562" s="510">
        <v>634</v>
      </c>
      <c r="I562" s="510">
        <v>51354</v>
      </c>
      <c r="J562" s="506">
        <v>1.8920492226070298</v>
      </c>
      <c r="K562" s="506">
        <v>81</v>
      </c>
      <c r="L562" s="510">
        <v>331</v>
      </c>
      <c r="M562" s="510">
        <v>27142</v>
      </c>
      <c r="N562" s="506">
        <v>1</v>
      </c>
      <c r="O562" s="506">
        <v>82</v>
      </c>
      <c r="P562" s="510"/>
      <c r="Q562" s="510"/>
      <c r="R562" s="527"/>
      <c r="S562" s="511"/>
    </row>
    <row r="563" spans="1:19" ht="14.4" customHeight="1" x14ac:dyDescent="0.3">
      <c r="A563" s="505" t="s">
        <v>2141</v>
      </c>
      <c r="B563" s="506" t="s">
        <v>2142</v>
      </c>
      <c r="C563" s="506" t="s">
        <v>462</v>
      </c>
      <c r="D563" s="506" t="s">
        <v>2055</v>
      </c>
      <c r="E563" s="506" t="s">
        <v>2064</v>
      </c>
      <c r="F563" s="506" t="s">
        <v>2149</v>
      </c>
      <c r="G563" s="506" t="s">
        <v>2150</v>
      </c>
      <c r="H563" s="510">
        <v>10</v>
      </c>
      <c r="I563" s="510">
        <v>5200</v>
      </c>
      <c r="J563" s="506">
        <v>0.20368992126601121</v>
      </c>
      <c r="K563" s="506">
        <v>520</v>
      </c>
      <c r="L563" s="510">
        <v>49</v>
      </c>
      <c r="M563" s="510">
        <v>25529</v>
      </c>
      <c r="N563" s="506">
        <v>1</v>
      </c>
      <c r="O563" s="506">
        <v>521</v>
      </c>
      <c r="P563" s="510"/>
      <c r="Q563" s="510"/>
      <c r="R563" s="527"/>
      <c r="S563" s="511"/>
    </row>
    <row r="564" spans="1:19" ht="14.4" customHeight="1" x14ac:dyDescent="0.3">
      <c r="A564" s="505" t="s">
        <v>2141</v>
      </c>
      <c r="B564" s="506" t="s">
        <v>2142</v>
      </c>
      <c r="C564" s="506" t="s">
        <v>462</v>
      </c>
      <c r="D564" s="506" t="s">
        <v>2055</v>
      </c>
      <c r="E564" s="506" t="s">
        <v>2064</v>
      </c>
      <c r="F564" s="506" t="s">
        <v>2153</v>
      </c>
      <c r="G564" s="506" t="s">
        <v>2154</v>
      </c>
      <c r="H564" s="510">
        <v>67</v>
      </c>
      <c r="I564" s="510">
        <v>27470</v>
      </c>
      <c r="J564" s="506">
        <v>3.7131657204649904</v>
      </c>
      <c r="K564" s="506">
        <v>410</v>
      </c>
      <c r="L564" s="510">
        <v>18</v>
      </c>
      <c r="M564" s="510">
        <v>7398</v>
      </c>
      <c r="N564" s="506">
        <v>1</v>
      </c>
      <c r="O564" s="506">
        <v>411</v>
      </c>
      <c r="P564" s="510"/>
      <c r="Q564" s="510"/>
      <c r="R564" s="527"/>
      <c r="S564" s="511"/>
    </row>
    <row r="565" spans="1:19" ht="14.4" customHeight="1" x14ac:dyDescent="0.3">
      <c r="A565" s="505" t="s">
        <v>2141</v>
      </c>
      <c r="B565" s="506" t="s">
        <v>2142</v>
      </c>
      <c r="C565" s="506" t="s">
        <v>462</v>
      </c>
      <c r="D565" s="506" t="s">
        <v>2055</v>
      </c>
      <c r="E565" s="506" t="s">
        <v>2064</v>
      </c>
      <c r="F565" s="506" t="s">
        <v>2155</v>
      </c>
      <c r="G565" s="506" t="s">
        <v>2156</v>
      </c>
      <c r="H565" s="510">
        <v>205</v>
      </c>
      <c r="I565" s="510">
        <v>16605</v>
      </c>
      <c r="J565" s="506">
        <v>1.1637931034482758</v>
      </c>
      <c r="K565" s="506">
        <v>81</v>
      </c>
      <c r="L565" s="510">
        <v>174</v>
      </c>
      <c r="M565" s="510">
        <v>14268</v>
      </c>
      <c r="N565" s="506">
        <v>1</v>
      </c>
      <c r="O565" s="506">
        <v>82</v>
      </c>
      <c r="P565" s="510"/>
      <c r="Q565" s="510"/>
      <c r="R565" s="527"/>
      <c r="S565" s="511"/>
    </row>
    <row r="566" spans="1:19" ht="14.4" customHeight="1" x14ac:dyDescent="0.3">
      <c r="A566" s="505" t="s">
        <v>2141</v>
      </c>
      <c r="B566" s="506" t="s">
        <v>2142</v>
      </c>
      <c r="C566" s="506" t="s">
        <v>462</v>
      </c>
      <c r="D566" s="506" t="s">
        <v>2055</v>
      </c>
      <c r="E566" s="506" t="s">
        <v>2064</v>
      </c>
      <c r="F566" s="506" t="s">
        <v>2157</v>
      </c>
      <c r="G566" s="506" t="s">
        <v>2158</v>
      </c>
      <c r="H566" s="510">
        <v>13</v>
      </c>
      <c r="I566" s="510">
        <v>1404</v>
      </c>
      <c r="J566" s="506">
        <v>0.80504587155963303</v>
      </c>
      <c r="K566" s="506">
        <v>108</v>
      </c>
      <c r="L566" s="510">
        <v>16</v>
      </c>
      <c r="M566" s="510">
        <v>1744</v>
      </c>
      <c r="N566" s="506">
        <v>1</v>
      </c>
      <c r="O566" s="506">
        <v>109</v>
      </c>
      <c r="P566" s="510"/>
      <c r="Q566" s="510"/>
      <c r="R566" s="527"/>
      <c r="S566" s="511"/>
    </row>
    <row r="567" spans="1:19" ht="14.4" customHeight="1" x14ac:dyDescent="0.3">
      <c r="A567" s="505" t="s">
        <v>2141</v>
      </c>
      <c r="B567" s="506" t="s">
        <v>2142</v>
      </c>
      <c r="C567" s="506" t="s">
        <v>462</v>
      </c>
      <c r="D567" s="506" t="s">
        <v>2055</v>
      </c>
      <c r="E567" s="506" t="s">
        <v>2064</v>
      </c>
      <c r="F567" s="506" t="s">
        <v>2159</v>
      </c>
      <c r="G567" s="506" t="s">
        <v>2160</v>
      </c>
      <c r="H567" s="510">
        <v>504</v>
      </c>
      <c r="I567" s="510">
        <v>33768</v>
      </c>
      <c r="J567" s="506">
        <v>2.3423973362930077</v>
      </c>
      <c r="K567" s="506">
        <v>67</v>
      </c>
      <c r="L567" s="510">
        <v>212</v>
      </c>
      <c r="M567" s="510">
        <v>14416</v>
      </c>
      <c r="N567" s="506">
        <v>1</v>
      </c>
      <c r="O567" s="506">
        <v>68</v>
      </c>
      <c r="P567" s="510"/>
      <c r="Q567" s="510"/>
      <c r="R567" s="527"/>
      <c r="S567" s="511"/>
    </row>
    <row r="568" spans="1:19" ht="14.4" customHeight="1" x14ac:dyDescent="0.3">
      <c r="A568" s="505" t="s">
        <v>2141</v>
      </c>
      <c r="B568" s="506" t="s">
        <v>2142</v>
      </c>
      <c r="C568" s="506" t="s">
        <v>462</v>
      </c>
      <c r="D568" s="506" t="s">
        <v>2055</v>
      </c>
      <c r="E568" s="506" t="s">
        <v>2064</v>
      </c>
      <c r="F568" s="506" t="s">
        <v>2161</v>
      </c>
      <c r="G568" s="506" t="s">
        <v>2162</v>
      </c>
      <c r="H568" s="510">
        <v>85</v>
      </c>
      <c r="I568" s="510">
        <v>23630</v>
      </c>
      <c r="J568" s="506">
        <v>3.4</v>
      </c>
      <c r="K568" s="506">
        <v>278</v>
      </c>
      <c r="L568" s="510">
        <v>25</v>
      </c>
      <c r="M568" s="510">
        <v>6950</v>
      </c>
      <c r="N568" s="506">
        <v>1</v>
      </c>
      <c r="O568" s="506">
        <v>278</v>
      </c>
      <c r="P568" s="510"/>
      <c r="Q568" s="510"/>
      <c r="R568" s="527"/>
      <c r="S568" s="511"/>
    </row>
    <row r="569" spans="1:19" ht="14.4" customHeight="1" x14ac:dyDescent="0.3">
      <c r="A569" s="505" t="s">
        <v>2141</v>
      </c>
      <c r="B569" s="506" t="s">
        <v>2142</v>
      </c>
      <c r="C569" s="506" t="s">
        <v>462</v>
      </c>
      <c r="D569" s="506" t="s">
        <v>2055</v>
      </c>
      <c r="E569" s="506" t="s">
        <v>2064</v>
      </c>
      <c r="F569" s="506" t="s">
        <v>2163</v>
      </c>
      <c r="G569" s="506" t="s">
        <v>2164</v>
      </c>
      <c r="H569" s="510">
        <v>20</v>
      </c>
      <c r="I569" s="510">
        <v>5760</v>
      </c>
      <c r="J569" s="506">
        <v>10</v>
      </c>
      <c r="K569" s="506">
        <v>288</v>
      </c>
      <c r="L569" s="510">
        <v>2</v>
      </c>
      <c r="M569" s="510">
        <v>576</v>
      </c>
      <c r="N569" s="506">
        <v>1</v>
      </c>
      <c r="O569" s="506">
        <v>288</v>
      </c>
      <c r="P569" s="510"/>
      <c r="Q569" s="510"/>
      <c r="R569" s="527"/>
      <c r="S569" s="511"/>
    </row>
    <row r="570" spans="1:19" ht="14.4" customHeight="1" x14ac:dyDescent="0.3">
      <c r="A570" s="505" t="s">
        <v>2141</v>
      </c>
      <c r="B570" s="506" t="s">
        <v>2142</v>
      </c>
      <c r="C570" s="506" t="s">
        <v>462</v>
      </c>
      <c r="D570" s="506" t="s">
        <v>2055</v>
      </c>
      <c r="E570" s="506" t="s">
        <v>2064</v>
      </c>
      <c r="F570" s="506" t="s">
        <v>2165</v>
      </c>
      <c r="G570" s="506" t="s">
        <v>2166</v>
      </c>
      <c r="H570" s="510">
        <v>15</v>
      </c>
      <c r="I570" s="510">
        <v>2460</v>
      </c>
      <c r="J570" s="506"/>
      <c r="K570" s="506">
        <v>164</v>
      </c>
      <c r="L570" s="510"/>
      <c r="M570" s="510"/>
      <c r="N570" s="506"/>
      <c r="O570" s="506"/>
      <c r="P570" s="510"/>
      <c r="Q570" s="510"/>
      <c r="R570" s="527"/>
      <c r="S570" s="511"/>
    </row>
    <row r="571" spans="1:19" ht="14.4" customHeight="1" x14ac:dyDescent="0.3">
      <c r="A571" s="505" t="s">
        <v>2141</v>
      </c>
      <c r="B571" s="506" t="s">
        <v>2142</v>
      </c>
      <c r="C571" s="506" t="s">
        <v>462</v>
      </c>
      <c r="D571" s="506" t="s">
        <v>2060</v>
      </c>
      <c r="E571" s="506" t="s">
        <v>2064</v>
      </c>
      <c r="F571" s="506" t="s">
        <v>2143</v>
      </c>
      <c r="G571" s="506" t="s">
        <v>2144</v>
      </c>
      <c r="H571" s="510">
        <v>60</v>
      </c>
      <c r="I571" s="510">
        <v>9840</v>
      </c>
      <c r="J571" s="506"/>
      <c r="K571" s="506">
        <v>164</v>
      </c>
      <c r="L571" s="510"/>
      <c r="M571" s="510"/>
      <c r="N571" s="506"/>
      <c r="O571" s="506"/>
      <c r="P571" s="510"/>
      <c r="Q571" s="510"/>
      <c r="R571" s="527"/>
      <c r="S571" s="511"/>
    </row>
    <row r="572" spans="1:19" ht="14.4" customHeight="1" x14ac:dyDescent="0.3">
      <c r="A572" s="505" t="s">
        <v>2141</v>
      </c>
      <c r="B572" s="506" t="s">
        <v>2142</v>
      </c>
      <c r="C572" s="506" t="s">
        <v>462</v>
      </c>
      <c r="D572" s="506" t="s">
        <v>2060</v>
      </c>
      <c r="E572" s="506" t="s">
        <v>2064</v>
      </c>
      <c r="F572" s="506" t="s">
        <v>2145</v>
      </c>
      <c r="G572" s="506" t="s">
        <v>2146</v>
      </c>
      <c r="H572" s="510">
        <v>905</v>
      </c>
      <c r="I572" s="510">
        <v>77830</v>
      </c>
      <c r="J572" s="506"/>
      <c r="K572" s="506">
        <v>86</v>
      </c>
      <c r="L572" s="510"/>
      <c r="M572" s="510"/>
      <c r="N572" s="506"/>
      <c r="O572" s="506"/>
      <c r="P572" s="510"/>
      <c r="Q572" s="510"/>
      <c r="R572" s="527"/>
      <c r="S572" s="511"/>
    </row>
    <row r="573" spans="1:19" ht="14.4" customHeight="1" x14ac:dyDescent="0.3">
      <c r="A573" s="505" t="s">
        <v>2141</v>
      </c>
      <c r="B573" s="506" t="s">
        <v>2142</v>
      </c>
      <c r="C573" s="506" t="s">
        <v>462</v>
      </c>
      <c r="D573" s="506" t="s">
        <v>2060</v>
      </c>
      <c r="E573" s="506" t="s">
        <v>2064</v>
      </c>
      <c r="F573" s="506" t="s">
        <v>2147</v>
      </c>
      <c r="G573" s="506" t="s">
        <v>2148</v>
      </c>
      <c r="H573" s="510">
        <v>593</v>
      </c>
      <c r="I573" s="510">
        <v>48033</v>
      </c>
      <c r="J573" s="506"/>
      <c r="K573" s="506">
        <v>81</v>
      </c>
      <c r="L573" s="510"/>
      <c r="M573" s="510"/>
      <c r="N573" s="506"/>
      <c r="O573" s="506"/>
      <c r="P573" s="510"/>
      <c r="Q573" s="510"/>
      <c r="R573" s="527"/>
      <c r="S573" s="511"/>
    </row>
    <row r="574" spans="1:19" ht="14.4" customHeight="1" x14ac:dyDescent="0.3">
      <c r="A574" s="505" t="s">
        <v>2141</v>
      </c>
      <c r="B574" s="506" t="s">
        <v>2142</v>
      </c>
      <c r="C574" s="506" t="s">
        <v>462</v>
      </c>
      <c r="D574" s="506" t="s">
        <v>2060</v>
      </c>
      <c r="E574" s="506" t="s">
        <v>2064</v>
      </c>
      <c r="F574" s="506" t="s">
        <v>2149</v>
      </c>
      <c r="G574" s="506" t="s">
        <v>2150</v>
      </c>
      <c r="H574" s="510">
        <v>19</v>
      </c>
      <c r="I574" s="510">
        <v>9880</v>
      </c>
      <c r="J574" s="506"/>
      <c r="K574" s="506">
        <v>520</v>
      </c>
      <c r="L574" s="510"/>
      <c r="M574" s="510"/>
      <c r="N574" s="506"/>
      <c r="O574" s="506"/>
      <c r="P574" s="510"/>
      <c r="Q574" s="510"/>
      <c r="R574" s="527"/>
      <c r="S574" s="511"/>
    </row>
    <row r="575" spans="1:19" ht="14.4" customHeight="1" x14ac:dyDescent="0.3">
      <c r="A575" s="505" t="s">
        <v>2141</v>
      </c>
      <c r="B575" s="506" t="s">
        <v>2142</v>
      </c>
      <c r="C575" s="506" t="s">
        <v>462</v>
      </c>
      <c r="D575" s="506" t="s">
        <v>2060</v>
      </c>
      <c r="E575" s="506" t="s">
        <v>2064</v>
      </c>
      <c r="F575" s="506" t="s">
        <v>2153</v>
      </c>
      <c r="G575" s="506" t="s">
        <v>2154</v>
      </c>
      <c r="H575" s="510">
        <v>58</v>
      </c>
      <c r="I575" s="510">
        <v>23780</v>
      </c>
      <c r="J575" s="506"/>
      <c r="K575" s="506">
        <v>410</v>
      </c>
      <c r="L575" s="510"/>
      <c r="M575" s="510"/>
      <c r="N575" s="506"/>
      <c r="O575" s="506"/>
      <c r="P575" s="510"/>
      <c r="Q575" s="510"/>
      <c r="R575" s="527"/>
      <c r="S575" s="511"/>
    </row>
    <row r="576" spans="1:19" ht="14.4" customHeight="1" x14ac:dyDescent="0.3">
      <c r="A576" s="505" t="s">
        <v>2141</v>
      </c>
      <c r="B576" s="506" t="s">
        <v>2142</v>
      </c>
      <c r="C576" s="506" t="s">
        <v>462</v>
      </c>
      <c r="D576" s="506" t="s">
        <v>2060</v>
      </c>
      <c r="E576" s="506" t="s">
        <v>2064</v>
      </c>
      <c r="F576" s="506" t="s">
        <v>2155</v>
      </c>
      <c r="G576" s="506" t="s">
        <v>2156</v>
      </c>
      <c r="H576" s="510">
        <v>268</v>
      </c>
      <c r="I576" s="510">
        <v>21708</v>
      </c>
      <c r="J576" s="506"/>
      <c r="K576" s="506">
        <v>81</v>
      </c>
      <c r="L576" s="510"/>
      <c r="M576" s="510"/>
      <c r="N576" s="506"/>
      <c r="O576" s="506"/>
      <c r="P576" s="510"/>
      <c r="Q576" s="510"/>
      <c r="R576" s="527"/>
      <c r="S576" s="511"/>
    </row>
    <row r="577" spans="1:19" ht="14.4" customHeight="1" x14ac:dyDescent="0.3">
      <c r="A577" s="505" t="s">
        <v>2141</v>
      </c>
      <c r="B577" s="506" t="s">
        <v>2142</v>
      </c>
      <c r="C577" s="506" t="s">
        <v>462</v>
      </c>
      <c r="D577" s="506" t="s">
        <v>2060</v>
      </c>
      <c r="E577" s="506" t="s">
        <v>2064</v>
      </c>
      <c r="F577" s="506" t="s">
        <v>2157</v>
      </c>
      <c r="G577" s="506" t="s">
        <v>2158</v>
      </c>
      <c r="H577" s="510">
        <v>34</v>
      </c>
      <c r="I577" s="510">
        <v>3672</v>
      </c>
      <c r="J577" s="506"/>
      <c r="K577" s="506">
        <v>108</v>
      </c>
      <c r="L577" s="510"/>
      <c r="M577" s="510"/>
      <c r="N577" s="506"/>
      <c r="O577" s="506"/>
      <c r="P577" s="510"/>
      <c r="Q577" s="510"/>
      <c r="R577" s="527"/>
      <c r="S577" s="511"/>
    </row>
    <row r="578" spans="1:19" ht="14.4" customHeight="1" x14ac:dyDescent="0.3">
      <c r="A578" s="505" t="s">
        <v>2141</v>
      </c>
      <c r="B578" s="506" t="s">
        <v>2142</v>
      </c>
      <c r="C578" s="506" t="s">
        <v>462</v>
      </c>
      <c r="D578" s="506" t="s">
        <v>2060</v>
      </c>
      <c r="E578" s="506" t="s">
        <v>2064</v>
      </c>
      <c r="F578" s="506" t="s">
        <v>2159</v>
      </c>
      <c r="G578" s="506" t="s">
        <v>2160</v>
      </c>
      <c r="H578" s="510">
        <v>144</v>
      </c>
      <c r="I578" s="510">
        <v>9648</v>
      </c>
      <c r="J578" s="506"/>
      <c r="K578" s="506">
        <v>67</v>
      </c>
      <c r="L578" s="510"/>
      <c r="M578" s="510"/>
      <c r="N578" s="506"/>
      <c r="O578" s="506"/>
      <c r="P578" s="510"/>
      <c r="Q578" s="510"/>
      <c r="R578" s="527"/>
      <c r="S578" s="511"/>
    </row>
    <row r="579" spans="1:19" ht="14.4" customHeight="1" x14ac:dyDescent="0.3">
      <c r="A579" s="505" t="s">
        <v>2141</v>
      </c>
      <c r="B579" s="506" t="s">
        <v>2142</v>
      </c>
      <c r="C579" s="506" t="s">
        <v>462</v>
      </c>
      <c r="D579" s="506" t="s">
        <v>2060</v>
      </c>
      <c r="E579" s="506" t="s">
        <v>2064</v>
      </c>
      <c r="F579" s="506" t="s">
        <v>2161</v>
      </c>
      <c r="G579" s="506" t="s">
        <v>2162</v>
      </c>
      <c r="H579" s="510">
        <v>73</v>
      </c>
      <c r="I579" s="510">
        <v>20294</v>
      </c>
      <c r="J579" s="506"/>
      <c r="K579" s="506">
        <v>278</v>
      </c>
      <c r="L579" s="510"/>
      <c r="M579" s="510"/>
      <c r="N579" s="506"/>
      <c r="O579" s="506"/>
      <c r="P579" s="510"/>
      <c r="Q579" s="510"/>
      <c r="R579" s="527"/>
      <c r="S579" s="511"/>
    </row>
    <row r="580" spans="1:19" ht="14.4" customHeight="1" x14ac:dyDescent="0.3">
      <c r="A580" s="505" t="s">
        <v>2141</v>
      </c>
      <c r="B580" s="506" t="s">
        <v>2142</v>
      </c>
      <c r="C580" s="506" t="s">
        <v>462</v>
      </c>
      <c r="D580" s="506" t="s">
        <v>2060</v>
      </c>
      <c r="E580" s="506" t="s">
        <v>2064</v>
      </c>
      <c r="F580" s="506" t="s">
        <v>2163</v>
      </c>
      <c r="G580" s="506" t="s">
        <v>2164</v>
      </c>
      <c r="H580" s="510">
        <v>15</v>
      </c>
      <c r="I580" s="510">
        <v>4320</v>
      </c>
      <c r="J580" s="506"/>
      <c r="K580" s="506">
        <v>288</v>
      </c>
      <c r="L580" s="510"/>
      <c r="M580" s="510"/>
      <c r="N580" s="506"/>
      <c r="O580" s="506"/>
      <c r="P580" s="510"/>
      <c r="Q580" s="510"/>
      <c r="R580" s="527"/>
      <c r="S580" s="511"/>
    </row>
    <row r="581" spans="1:19" ht="14.4" customHeight="1" x14ac:dyDescent="0.3">
      <c r="A581" s="505" t="s">
        <v>2141</v>
      </c>
      <c r="B581" s="506" t="s">
        <v>2142</v>
      </c>
      <c r="C581" s="506" t="s">
        <v>462</v>
      </c>
      <c r="D581" s="506" t="s">
        <v>2060</v>
      </c>
      <c r="E581" s="506" t="s">
        <v>2064</v>
      </c>
      <c r="F581" s="506" t="s">
        <v>2165</v>
      </c>
      <c r="G581" s="506" t="s">
        <v>2166</v>
      </c>
      <c r="H581" s="510">
        <v>16</v>
      </c>
      <c r="I581" s="510">
        <v>2624</v>
      </c>
      <c r="J581" s="506"/>
      <c r="K581" s="506">
        <v>164</v>
      </c>
      <c r="L581" s="510"/>
      <c r="M581" s="510"/>
      <c r="N581" s="506"/>
      <c r="O581" s="506"/>
      <c r="P581" s="510"/>
      <c r="Q581" s="510"/>
      <c r="R581" s="527"/>
      <c r="S581" s="511"/>
    </row>
    <row r="582" spans="1:19" ht="14.4" customHeight="1" x14ac:dyDescent="0.3">
      <c r="A582" s="505" t="s">
        <v>2141</v>
      </c>
      <c r="B582" s="506" t="s">
        <v>2142</v>
      </c>
      <c r="C582" s="506" t="s">
        <v>462</v>
      </c>
      <c r="D582" s="506" t="s">
        <v>2045</v>
      </c>
      <c r="E582" s="506" t="s">
        <v>2064</v>
      </c>
      <c r="F582" s="506" t="s">
        <v>2143</v>
      </c>
      <c r="G582" s="506" t="s">
        <v>2144</v>
      </c>
      <c r="H582" s="510"/>
      <c r="I582" s="510"/>
      <c r="J582" s="506"/>
      <c r="K582" s="506"/>
      <c r="L582" s="510"/>
      <c r="M582" s="510"/>
      <c r="N582" s="506"/>
      <c r="O582" s="506"/>
      <c r="P582" s="510">
        <v>8</v>
      </c>
      <c r="Q582" s="510">
        <v>1336</v>
      </c>
      <c r="R582" s="527"/>
      <c r="S582" s="511">
        <v>167</v>
      </c>
    </row>
    <row r="583" spans="1:19" ht="14.4" customHeight="1" x14ac:dyDescent="0.3">
      <c r="A583" s="505" t="s">
        <v>2141</v>
      </c>
      <c r="B583" s="506" t="s">
        <v>2142</v>
      </c>
      <c r="C583" s="506" t="s">
        <v>462</v>
      </c>
      <c r="D583" s="506" t="s">
        <v>2045</v>
      </c>
      <c r="E583" s="506" t="s">
        <v>2064</v>
      </c>
      <c r="F583" s="506" t="s">
        <v>2145</v>
      </c>
      <c r="G583" s="506" t="s">
        <v>2146</v>
      </c>
      <c r="H583" s="510"/>
      <c r="I583" s="510"/>
      <c r="J583" s="506"/>
      <c r="K583" s="506"/>
      <c r="L583" s="510">
        <v>1662</v>
      </c>
      <c r="M583" s="510">
        <v>144594</v>
      </c>
      <c r="N583" s="506">
        <v>1</v>
      </c>
      <c r="O583" s="506">
        <v>87</v>
      </c>
      <c r="P583" s="510">
        <v>1549</v>
      </c>
      <c r="Q583" s="510">
        <v>137861</v>
      </c>
      <c r="R583" s="527">
        <v>0.95343513562111848</v>
      </c>
      <c r="S583" s="511">
        <v>89</v>
      </c>
    </row>
    <row r="584" spans="1:19" ht="14.4" customHeight="1" x14ac:dyDescent="0.3">
      <c r="A584" s="505" t="s">
        <v>2141</v>
      </c>
      <c r="B584" s="506" t="s">
        <v>2142</v>
      </c>
      <c r="C584" s="506" t="s">
        <v>462</v>
      </c>
      <c r="D584" s="506" t="s">
        <v>2045</v>
      </c>
      <c r="E584" s="506" t="s">
        <v>2064</v>
      </c>
      <c r="F584" s="506" t="s">
        <v>2147</v>
      </c>
      <c r="G584" s="506" t="s">
        <v>2148</v>
      </c>
      <c r="H584" s="510"/>
      <c r="I584" s="510"/>
      <c r="J584" s="506"/>
      <c r="K584" s="506"/>
      <c r="L584" s="510">
        <v>1585</v>
      </c>
      <c r="M584" s="510">
        <v>129970</v>
      </c>
      <c r="N584" s="506">
        <v>1</v>
      </c>
      <c r="O584" s="506">
        <v>82</v>
      </c>
      <c r="P584" s="510">
        <v>810</v>
      </c>
      <c r="Q584" s="510">
        <v>68040</v>
      </c>
      <c r="R584" s="527">
        <v>0.52350542432869118</v>
      </c>
      <c r="S584" s="511">
        <v>84</v>
      </c>
    </row>
    <row r="585" spans="1:19" ht="14.4" customHeight="1" x14ac:dyDescent="0.3">
      <c r="A585" s="505" t="s">
        <v>2141</v>
      </c>
      <c r="B585" s="506" t="s">
        <v>2142</v>
      </c>
      <c r="C585" s="506" t="s">
        <v>462</v>
      </c>
      <c r="D585" s="506" t="s">
        <v>2045</v>
      </c>
      <c r="E585" s="506" t="s">
        <v>2064</v>
      </c>
      <c r="F585" s="506" t="s">
        <v>2149</v>
      </c>
      <c r="G585" s="506" t="s">
        <v>2150</v>
      </c>
      <c r="H585" s="510"/>
      <c r="I585" s="510"/>
      <c r="J585" s="506"/>
      <c r="K585" s="506"/>
      <c r="L585" s="510">
        <v>141</v>
      </c>
      <c r="M585" s="510">
        <v>73461</v>
      </c>
      <c r="N585" s="506">
        <v>1</v>
      </c>
      <c r="O585" s="506">
        <v>521</v>
      </c>
      <c r="P585" s="510">
        <v>370</v>
      </c>
      <c r="Q585" s="510">
        <v>193880</v>
      </c>
      <c r="R585" s="527">
        <v>2.6392235335756387</v>
      </c>
      <c r="S585" s="511">
        <v>524</v>
      </c>
    </row>
    <row r="586" spans="1:19" ht="14.4" customHeight="1" x14ac:dyDescent="0.3">
      <c r="A586" s="505" t="s">
        <v>2141</v>
      </c>
      <c r="B586" s="506" t="s">
        <v>2142</v>
      </c>
      <c r="C586" s="506" t="s">
        <v>462</v>
      </c>
      <c r="D586" s="506" t="s">
        <v>2045</v>
      </c>
      <c r="E586" s="506" t="s">
        <v>2064</v>
      </c>
      <c r="F586" s="506" t="s">
        <v>2151</v>
      </c>
      <c r="G586" s="506" t="s">
        <v>2152</v>
      </c>
      <c r="H586" s="510"/>
      <c r="I586" s="510"/>
      <c r="J586" s="506"/>
      <c r="K586" s="506"/>
      <c r="L586" s="510">
        <v>2</v>
      </c>
      <c r="M586" s="510">
        <v>164</v>
      </c>
      <c r="N586" s="506">
        <v>1</v>
      </c>
      <c r="O586" s="506">
        <v>82</v>
      </c>
      <c r="P586" s="510">
        <v>1</v>
      </c>
      <c r="Q586" s="510">
        <v>84</v>
      </c>
      <c r="R586" s="527">
        <v>0.51219512195121952</v>
      </c>
      <c r="S586" s="511">
        <v>84</v>
      </c>
    </row>
    <row r="587" spans="1:19" ht="14.4" customHeight="1" x14ac:dyDescent="0.3">
      <c r="A587" s="505" t="s">
        <v>2141</v>
      </c>
      <c r="B587" s="506" t="s">
        <v>2142</v>
      </c>
      <c r="C587" s="506" t="s">
        <v>462</v>
      </c>
      <c r="D587" s="506" t="s">
        <v>2045</v>
      </c>
      <c r="E587" s="506" t="s">
        <v>2064</v>
      </c>
      <c r="F587" s="506" t="s">
        <v>2153</v>
      </c>
      <c r="G587" s="506" t="s">
        <v>2154</v>
      </c>
      <c r="H587" s="510"/>
      <c r="I587" s="510"/>
      <c r="J587" s="506"/>
      <c r="K587" s="506"/>
      <c r="L587" s="510">
        <v>71</v>
      </c>
      <c r="M587" s="510">
        <v>29181</v>
      </c>
      <c r="N587" s="506">
        <v>1</v>
      </c>
      <c r="O587" s="506">
        <v>411</v>
      </c>
      <c r="P587" s="510">
        <v>68</v>
      </c>
      <c r="Q587" s="510">
        <v>28152</v>
      </c>
      <c r="R587" s="527">
        <v>0.96473732908399301</v>
      </c>
      <c r="S587" s="511">
        <v>414</v>
      </c>
    </row>
    <row r="588" spans="1:19" ht="14.4" customHeight="1" x14ac:dyDescent="0.3">
      <c r="A588" s="505" t="s">
        <v>2141</v>
      </c>
      <c r="B588" s="506" t="s">
        <v>2142</v>
      </c>
      <c r="C588" s="506" t="s">
        <v>462</v>
      </c>
      <c r="D588" s="506" t="s">
        <v>2045</v>
      </c>
      <c r="E588" s="506" t="s">
        <v>2064</v>
      </c>
      <c r="F588" s="506" t="s">
        <v>2155</v>
      </c>
      <c r="G588" s="506" t="s">
        <v>2156</v>
      </c>
      <c r="H588" s="510"/>
      <c r="I588" s="510"/>
      <c r="J588" s="506"/>
      <c r="K588" s="506"/>
      <c r="L588" s="510">
        <v>682</v>
      </c>
      <c r="M588" s="510">
        <v>55924</v>
      </c>
      <c r="N588" s="506">
        <v>1</v>
      </c>
      <c r="O588" s="506">
        <v>82</v>
      </c>
      <c r="P588" s="510">
        <v>247</v>
      </c>
      <c r="Q588" s="510">
        <v>20748</v>
      </c>
      <c r="R588" s="527">
        <v>0.37100350475645522</v>
      </c>
      <c r="S588" s="511">
        <v>84</v>
      </c>
    </row>
    <row r="589" spans="1:19" ht="14.4" customHeight="1" x14ac:dyDescent="0.3">
      <c r="A589" s="505" t="s">
        <v>2141</v>
      </c>
      <c r="B589" s="506" t="s">
        <v>2142</v>
      </c>
      <c r="C589" s="506" t="s">
        <v>462</v>
      </c>
      <c r="D589" s="506" t="s">
        <v>2045</v>
      </c>
      <c r="E589" s="506" t="s">
        <v>2064</v>
      </c>
      <c r="F589" s="506" t="s">
        <v>2157</v>
      </c>
      <c r="G589" s="506" t="s">
        <v>2158</v>
      </c>
      <c r="H589" s="510"/>
      <c r="I589" s="510"/>
      <c r="J589" s="506"/>
      <c r="K589" s="506"/>
      <c r="L589" s="510"/>
      <c r="M589" s="510"/>
      <c r="N589" s="506"/>
      <c r="O589" s="506"/>
      <c r="P589" s="510">
        <v>28</v>
      </c>
      <c r="Q589" s="510">
        <v>3108</v>
      </c>
      <c r="R589" s="527"/>
      <c r="S589" s="511">
        <v>111</v>
      </c>
    </row>
    <row r="590" spans="1:19" ht="14.4" customHeight="1" x14ac:dyDescent="0.3">
      <c r="A590" s="505" t="s">
        <v>2141</v>
      </c>
      <c r="B590" s="506" t="s">
        <v>2142</v>
      </c>
      <c r="C590" s="506" t="s">
        <v>462</v>
      </c>
      <c r="D590" s="506" t="s">
        <v>2045</v>
      </c>
      <c r="E590" s="506" t="s">
        <v>2064</v>
      </c>
      <c r="F590" s="506" t="s">
        <v>2159</v>
      </c>
      <c r="G590" s="506" t="s">
        <v>2160</v>
      </c>
      <c r="H590" s="510"/>
      <c r="I590" s="510"/>
      <c r="J590" s="506"/>
      <c r="K590" s="506"/>
      <c r="L590" s="510">
        <v>549</v>
      </c>
      <c r="M590" s="510">
        <v>37332</v>
      </c>
      <c r="N590" s="506">
        <v>1</v>
      </c>
      <c r="O590" s="506">
        <v>68</v>
      </c>
      <c r="P590" s="510">
        <v>162</v>
      </c>
      <c r="Q590" s="510">
        <v>11178</v>
      </c>
      <c r="R590" s="527">
        <v>0.29942140790742527</v>
      </c>
      <c r="S590" s="511">
        <v>69</v>
      </c>
    </row>
    <row r="591" spans="1:19" ht="14.4" customHeight="1" x14ac:dyDescent="0.3">
      <c r="A591" s="505" t="s">
        <v>2141</v>
      </c>
      <c r="B591" s="506" t="s">
        <v>2142</v>
      </c>
      <c r="C591" s="506" t="s">
        <v>462</v>
      </c>
      <c r="D591" s="506" t="s">
        <v>2045</v>
      </c>
      <c r="E591" s="506" t="s">
        <v>2064</v>
      </c>
      <c r="F591" s="506" t="s">
        <v>2161</v>
      </c>
      <c r="G591" s="506" t="s">
        <v>2162</v>
      </c>
      <c r="H591" s="510"/>
      <c r="I591" s="510"/>
      <c r="J591" s="506"/>
      <c r="K591" s="506"/>
      <c r="L591" s="510">
        <v>145</v>
      </c>
      <c r="M591" s="510">
        <v>40310</v>
      </c>
      <c r="N591" s="506">
        <v>1</v>
      </c>
      <c r="O591" s="506">
        <v>278</v>
      </c>
      <c r="P591" s="510">
        <v>4</v>
      </c>
      <c r="Q591" s="510">
        <v>1120</v>
      </c>
      <c r="R591" s="527">
        <v>2.7784668816670802E-2</v>
      </c>
      <c r="S591" s="511">
        <v>280</v>
      </c>
    </row>
    <row r="592" spans="1:19" ht="14.4" customHeight="1" x14ac:dyDescent="0.3">
      <c r="A592" s="505" t="s">
        <v>2141</v>
      </c>
      <c r="B592" s="506" t="s">
        <v>2142</v>
      </c>
      <c r="C592" s="506" t="s">
        <v>462</v>
      </c>
      <c r="D592" s="506" t="s">
        <v>2045</v>
      </c>
      <c r="E592" s="506" t="s">
        <v>2064</v>
      </c>
      <c r="F592" s="506" t="s">
        <v>2165</v>
      </c>
      <c r="G592" s="506" t="s">
        <v>2166</v>
      </c>
      <c r="H592" s="510"/>
      <c r="I592" s="510"/>
      <c r="J592" s="506"/>
      <c r="K592" s="506"/>
      <c r="L592" s="510">
        <v>7</v>
      </c>
      <c r="M592" s="510">
        <v>1148</v>
      </c>
      <c r="N592" s="506">
        <v>1</v>
      </c>
      <c r="O592" s="506">
        <v>164</v>
      </c>
      <c r="P592" s="510">
        <v>5</v>
      </c>
      <c r="Q592" s="510">
        <v>835</v>
      </c>
      <c r="R592" s="527">
        <v>0.72735191637630658</v>
      </c>
      <c r="S592" s="511">
        <v>167</v>
      </c>
    </row>
    <row r="593" spans="1:19" ht="14.4" customHeight="1" x14ac:dyDescent="0.3">
      <c r="A593" s="505" t="s">
        <v>2141</v>
      </c>
      <c r="B593" s="506" t="s">
        <v>2142</v>
      </c>
      <c r="C593" s="506" t="s">
        <v>462</v>
      </c>
      <c r="D593" s="506" t="s">
        <v>2052</v>
      </c>
      <c r="E593" s="506" t="s">
        <v>2064</v>
      </c>
      <c r="F593" s="506" t="s">
        <v>2145</v>
      </c>
      <c r="G593" s="506" t="s">
        <v>2146</v>
      </c>
      <c r="H593" s="510"/>
      <c r="I593" s="510"/>
      <c r="J593" s="506"/>
      <c r="K593" s="506"/>
      <c r="L593" s="510"/>
      <c r="M593" s="510"/>
      <c r="N593" s="506"/>
      <c r="O593" s="506"/>
      <c r="P593" s="510">
        <v>1152</v>
      </c>
      <c r="Q593" s="510">
        <v>102528</v>
      </c>
      <c r="R593" s="527"/>
      <c r="S593" s="511">
        <v>89</v>
      </c>
    </row>
    <row r="594" spans="1:19" ht="14.4" customHeight="1" x14ac:dyDescent="0.3">
      <c r="A594" s="505" t="s">
        <v>2141</v>
      </c>
      <c r="B594" s="506" t="s">
        <v>2142</v>
      </c>
      <c r="C594" s="506" t="s">
        <v>462</v>
      </c>
      <c r="D594" s="506" t="s">
        <v>2052</v>
      </c>
      <c r="E594" s="506" t="s">
        <v>2064</v>
      </c>
      <c r="F594" s="506" t="s">
        <v>2147</v>
      </c>
      <c r="G594" s="506" t="s">
        <v>2148</v>
      </c>
      <c r="H594" s="510"/>
      <c r="I594" s="510"/>
      <c r="J594" s="506"/>
      <c r="K594" s="506"/>
      <c r="L594" s="510"/>
      <c r="M594" s="510"/>
      <c r="N594" s="506"/>
      <c r="O594" s="506"/>
      <c r="P594" s="510">
        <v>751</v>
      </c>
      <c r="Q594" s="510">
        <v>63084</v>
      </c>
      <c r="R594" s="527"/>
      <c r="S594" s="511">
        <v>84</v>
      </c>
    </row>
    <row r="595" spans="1:19" ht="14.4" customHeight="1" x14ac:dyDescent="0.3">
      <c r="A595" s="505" t="s">
        <v>2141</v>
      </c>
      <c r="B595" s="506" t="s">
        <v>2142</v>
      </c>
      <c r="C595" s="506" t="s">
        <v>462</v>
      </c>
      <c r="D595" s="506" t="s">
        <v>2052</v>
      </c>
      <c r="E595" s="506" t="s">
        <v>2064</v>
      </c>
      <c r="F595" s="506" t="s">
        <v>2149</v>
      </c>
      <c r="G595" s="506" t="s">
        <v>2150</v>
      </c>
      <c r="H595" s="510"/>
      <c r="I595" s="510"/>
      <c r="J595" s="506"/>
      <c r="K595" s="506"/>
      <c r="L595" s="510"/>
      <c r="M595" s="510"/>
      <c r="N595" s="506"/>
      <c r="O595" s="506"/>
      <c r="P595" s="510">
        <v>376</v>
      </c>
      <c r="Q595" s="510">
        <v>197024</v>
      </c>
      <c r="R595" s="527"/>
      <c r="S595" s="511">
        <v>524</v>
      </c>
    </row>
    <row r="596" spans="1:19" ht="14.4" customHeight="1" x14ac:dyDescent="0.3">
      <c r="A596" s="505" t="s">
        <v>2141</v>
      </c>
      <c r="B596" s="506" t="s">
        <v>2142</v>
      </c>
      <c r="C596" s="506" t="s">
        <v>462</v>
      </c>
      <c r="D596" s="506" t="s">
        <v>2052</v>
      </c>
      <c r="E596" s="506" t="s">
        <v>2064</v>
      </c>
      <c r="F596" s="506" t="s">
        <v>2153</v>
      </c>
      <c r="G596" s="506" t="s">
        <v>2154</v>
      </c>
      <c r="H596" s="510"/>
      <c r="I596" s="510"/>
      <c r="J596" s="506"/>
      <c r="K596" s="506"/>
      <c r="L596" s="510"/>
      <c r="M596" s="510"/>
      <c r="N596" s="506"/>
      <c r="O596" s="506"/>
      <c r="P596" s="510">
        <v>51</v>
      </c>
      <c r="Q596" s="510">
        <v>21114</v>
      </c>
      <c r="R596" s="527"/>
      <c r="S596" s="511">
        <v>414</v>
      </c>
    </row>
    <row r="597" spans="1:19" ht="14.4" customHeight="1" x14ac:dyDescent="0.3">
      <c r="A597" s="505" t="s">
        <v>2141</v>
      </c>
      <c r="B597" s="506" t="s">
        <v>2142</v>
      </c>
      <c r="C597" s="506" t="s">
        <v>462</v>
      </c>
      <c r="D597" s="506" t="s">
        <v>2052</v>
      </c>
      <c r="E597" s="506" t="s">
        <v>2064</v>
      </c>
      <c r="F597" s="506" t="s">
        <v>2155</v>
      </c>
      <c r="G597" s="506" t="s">
        <v>2156</v>
      </c>
      <c r="H597" s="510"/>
      <c r="I597" s="510"/>
      <c r="J597" s="506"/>
      <c r="K597" s="506"/>
      <c r="L597" s="510"/>
      <c r="M597" s="510"/>
      <c r="N597" s="506"/>
      <c r="O597" s="506"/>
      <c r="P597" s="510">
        <v>474</v>
      </c>
      <c r="Q597" s="510">
        <v>39816</v>
      </c>
      <c r="R597" s="527"/>
      <c r="S597" s="511">
        <v>84</v>
      </c>
    </row>
    <row r="598" spans="1:19" ht="14.4" customHeight="1" x14ac:dyDescent="0.3">
      <c r="A598" s="505" t="s">
        <v>2141</v>
      </c>
      <c r="B598" s="506" t="s">
        <v>2142</v>
      </c>
      <c r="C598" s="506" t="s">
        <v>462</v>
      </c>
      <c r="D598" s="506" t="s">
        <v>2052</v>
      </c>
      <c r="E598" s="506" t="s">
        <v>2064</v>
      </c>
      <c r="F598" s="506" t="s">
        <v>2157</v>
      </c>
      <c r="G598" s="506" t="s">
        <v>2158</v>
      </c>
      <c r="H598" s="510"/>
      <c r="I598" s="510"/>
      <c r="J598" s="506"/>
      <c r="K598" s="506"/>
      <c r="L598" s="510"/>
      <c r="M598" s="510"/>
      <c r="N598" s="506"/>
      <c r="O598" s="506"/>
      <c r="P598" s="510">
        <v>12</v>
      </c>
      <c r="Q598" s="510">
        <v>1332</v>
      </c>
      <c r="R598" s="527"/>
      <c r="S598" s="511">
        <v>111</v>
      </c>
    </row>
    <row r="599" spans="1:19" ht="14.4" customHeight="1" x14ac:dyDescent="0.3">
      <c r="A599" s="505" t="s">
        <v>2141</v>
      </c>
      <c r="B599" s="506" t="s">
        <v>2142</v>
      </c>
      <c r="C599" s="506" t="s">
        <v>462</v>
      </c>
      <c r="D599" s="506" t="s">
        <v>2052</v>
      </c>
      <c r="E599" s="506" t="s">
        <v>2064</v>
      </c>
      <c r="F599" s="506" t="s">
        <v>2159</v>
      </c>
      <c r="G599" s="506" t="s">
        <v>2160</v>
      </c>
      <c r="H599" s="510"/>
      <c r="I599" s="510"/>
      <c r="J599" s="506"/>
      <c r="K599" s="506"/>
      <c r="L599" s="510"/>
      <c r="M599" s="510"/>
      <c r="N599" s="506"/>
      <c r="O599" s="506"/>
      <c r="P599" s="510">
        <v>69</v>
      </c>
      <c r="Q599" s="510">
        <v>4761</v>
      </c>
      <c r="R599" s="527"/>
      <c r="S599" s="511">
        <v>69</v>
      </c>
    </row>
    <row r="600" spans="1:19" ht="14.4" customHeight="1" thickBot="1" x14ac:dyDescent="0.35">
      <c r="A600" s="512" t="s">
        <v>2141</v>
      </c>
      <c r="B600" s="513" t="s">
        <v>2142</v>
      </c>
      <c r="C600" s="513" t="s">
        <v>462</v>
      </c>
      <c r="D600" s="513" t="s">
        <v>2052</v>
      </c>
      <c r="E600" s="513" t="s">
        <v>2064</v>
      </c>
      <c r="F600" s="513" t="s">
        <v>2165</v>
      </c>
      <c r="G600" s="513" t="s">
        <v>2166</v>
      </c>
      <c r="H600" s="517"/>
      <c r="I600" s="517"/>
      <c r="J600" s="513"/>
      <c r="K600" s="513"/>
      <c r="L600" s="517"/>
      <c r="M600" s="517"/>
      <c r="N600" s="513"/>
      <c r="O600" s="513"/>
      <c r="P600" s="517">
        <v>0</v>
      </c>
      <c r="Q600" s="517">
        <v>0</v>
      </c>
      <c r="R600" s="529"/>
      <c r="S600" s="518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265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7139</v>
      </c>
      <c r="C3" s="222">
        <f t="shared" ref="C3:R3" si="0">SUBTOTAL(9,C6:C1048576)</f>
        <v>1.3400407694002221</v>
      </c>
      <c r="D3" s="222">
        <f t="shared" si="0"/>
        <v>9419</v>
      </c>
      <c r="E3" s="222">
        <f t="shared" si="0"/>
        <v>9</v>
      </c>
      <c r="F3" s="222">
        <f t="shared" si="0"/>
        <v>4615</v>
      </c>
      <c r="G3" s="225">
        <f>IF(D3&lt;&gt;0,F3/D3,"")</f>
        <v>0.48996708780125281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599"/>
      <c r="B5" s="600">
        <v>2015</v>
      </c>
      <c r="C5" s="601"/>
      <c r="D5" s="601">
        <v>2018</v>
      </c>
      <c r="E5" s="601"/>
      <c r="F5" s="601">
        <v>2019</v>
      </c>
      <c r="G5" s="639" t="s">
        <v>2</v>
      </c>
      <c r="H5" s="600">
        <v>2015</v>
      </c>
      <c r="I5" s="601"/>
      <c r="J5" s="601">
        <v>2018</v>
      </c>
      <c r="K5" s="601"/>
      <c r="L5" s="601">
        <v>2019</v>
      </c>
      <c r="M5" s="639" t="s">
        <v>2</v>
      </c>
      <c r="N5" s="600">
        <v>2015</v>
      </c>
      <c r="O5" s="601"/>
      <c r="P5" s="601">
        <v>2018</v>
      </c>
      <c r="Q5" s="601"/>
      <c r="R5" s="601">
        <v>2019</v>
      </c>
      <c r="S5" s="639" t="s">
        <v>2</v>
      </c>
    </row>
    <row r="6" spans="1:19" ht="14.4" customHeight="1" x14ac:dyDescent="0.3">
      <c r="A6" s="589" t="s">
        <v>2169</v>
      </c>
      <c r="B6" s="621">
        <v>355</v>
      </c>
      <c r="C6" s="565">
        <v>8.7675969375154358E-2</v>
      </c>
      <c r="D6" s="621">
        <v>4049</v>
      </c>
      <c r="E6" s="565">
        <v>1</v>
      </c>
      <c r="F6" s="621">
        <v>537</v>
      </c>
      <c r="G6" s="570">
        <v>0.13262533959002223</v>
      </c>
      <c r="H6" s="621"/>
      <c r="I6" s="565"/>
      <c r="J6" s="621"/>
      <c r="K6" s="565"/>
      <c r="L6" s="621"/>
      <c r="M6" s="570"/>
      <c r="N6" s="621"/>
      <c r="O6" s="565"/>
      <c r="P6" s="621"/>
      <c r="Q6" s="565"/>
      <c r="R6" s="621"/>
      <c r="S6" s="122"/>
    </row>
    <row r="7" spans="1:19" ht="14.4" customHeight="1" x14ac:dyDescent="0.3">
      <c r="A7" s="590" t="s">
        <v>2170</v>
      </c>
      <c r="B7" s="623">
        <v>470</v>
      </c>
      <c r="C7" s="506">
        <v>0.88180112570356473</v>
      </c>
      <c r="D7" s="623">
        <v>533</v>
      </c>
      <c r="E7" s="506">
        <v>1</v>
      </c>
      <c r="F7" s="623"/>
      <c r="G7" s="527"/>
      <c r="H7" s="623"/>
      <c r="I7" s="506"/>
      <c r="J7" s="623"/>
      <c r="K7" s="506"/>
      <c r="L7" s="623"/>
      <c r="M7" s="527"/>
      <c r="N7" s="623"/>
      <c r="O7" s="506"/>
      <c r="P7" s="623"/>
      <c r="Q7" s="506"/>
      <c r="R7" s="623"/>
      <c r="S7" s="528"/>
    </row>
    <row r="8" spans="1:19" ht="14.4" customHeight="1" x14ac:dyDescent="0.3">
      <c r="A8" s="590" t="s">
        <v>2171</v>
      </c>
      <c r="B8" s="623"/>
      <c r="C8" s="506"/>
      <c r="D8" s="623">
        <v>355</v>
      </c>
      <c r="E8" s="506">
        <v>1</v>
      </c>
      <c r="F8" s="623"/>
      <c r="G8" s="527"/>
      <c r="H8" s="623"/>
      <c r="I8" s="506"/>
      <c r="J8" s="623"/>
      <c r="K8" s="506"/>
      <c r="L8" s="623"/>
      <c r="M8" s="527"/>
      <c r="N8" s="623"/>
      <c r="O8" s="506"/>
      <c r="P8" s="623"/>
      <c r="Q8" s="506"/>
      <c r="R8" s="623"/>
      <c r="S8" s="528"/>
    </row>
    <row r="9" spans="1:19" ht="14.4" customHeight="1" x14ac:dyDescent="0.3">
      <c r="A9" s="590" t="s">
        <v>2172</v>
      </c>
      <c r="B9" s="623"/>
      <c r="C9" s="506"/>
      <c r="D9" s="623">
        <v>958</v>
      </c>
      <c r="E9" s="506">
        <v>1</v>
      </c>
      <c r="F9" s="623"/>
      <c r="G9" s="527"/>
      <c r="H9" s="623"/>
      <c r="I9" s="506"/>
      <c r="J9" s="623"/>
      <c r="K9" s="506"/>
      <c r="L9" s="623"/>
      <c r="M9" s="527"/>
      <c r="N9" s="623"/>
      <c r="O9" s="506"/>
      <c r="P9" s="623"/>
      <c r="Q9" s="506"/>
      <c r="R9" s="623"/>
      <c r="S9" s="528"/>
    </row>
    <row r="10" spans="1:19" ht="14.4" customHeight="1" x14ac:dyDescent="0.3">
      <c r="A10" s="590" t="s">
        <v>2173</v>
      </c>
      <c r="B10" s="623"/>
      <c r="C10" s="506"/>
      <c r="D10" s="623">
        <v>236</v>
      </c>
      <c r="E10" s="506">
        <v>1</v>
      </c>
      <c r="F10" s="623"/>
      <c r="G10" s="527"/>
      <c r="H10" s="623"/>
      <c r="I10" s="506"/>
      <c r="J10" s="623"/>
      <c r="K10" s="506"/>
      <c r="L10" s="623"/>
      <c r="M10" s="527"/>
      <c r="N10" s="623"/>
      <c r="O10" s="506"/>
      <c r="P10" s="623"/>
      <c r="Q10" s="506"/>
      <c r="R10" s="623"/>
      <c r="S10" s="528"/>
    </row>
    <row r="11" spans="1:19" ht="14.4" customHeight="1" x14ac:dyDescent="0.3">
      <c r="A11" s="590" t="s">
        <v>2174</v>
      </c>
      <c r="B11" s="623"/>
      <c r="C11" s="506"/>
      <c r="D11" s="623">
        <v>236</v>
      </c>
      <c r="E11" s="506">
        <v>1</v>
      </c>
      <c r="F11" s="623"/>
      <c r="G11" s="527"/>
      <c r="H11" s="623"/>
      <c r="I11" s="506"/>
      <c r="J11" s="623"/>
      <c r="K11" s="506"/>
      <c r="L11" s="623"/>
      <c r="M11" s="527"/>
      <c r="N11" s="623"/>
      <c r="O11" s="506"/>
      <c r="P11" s="623"/>
      <c r="Q11" s="506"/>
      <c r="R11" s="623"/>
      <c r="S11" s="528"/>
    </row>
    <row r="12" spans="1:19" ht="14.4" customHeight="1" x14ac:dyDescent="0.3">
      <c r="A12" s="590" t="s">
        <v>2175</v>
      </c>
      <c r="B12" s="623">
        <v>5959</v>
      </c>
      <c r="C12" s="506"/>
      <c r="D12" s="623"/>
      <c r="E12" s="506"/>
      <c r="F12" s="623">
        <v>3483</v>
      </c>
      <c r="G12" s="527"/>
      <c r="H12" s="623"/>
      <c r="I12" s="506"/>
      <c r="J12" s="623"/>
      <c r="K12" s="506"/>
      <c r="L12" s="623"/>
      <c r="M12" s="527"/>
      <c r="N12" s="623"/>
      <c r="O12" s="506"/>
      <c r="P12" s="623"/>
      <c r="Q12" s="506"/>
      <c r="R12" s="623"/>
      <c r="S12" s="528"/>
    </row>
    <row r="13" spans="1:19" ht="14.4" customHeight="1" x14ac:dyDescent="0.3">
      <c r="A13" s="590" t="s">
        <v>2176</v>
      </c>
      <c r="B13" s="623">
        <v>355</v>
      </c>
      <c r="C13" s="506">
        <v>0.37056367432150311</v>
      </c>
      <c r="D13" s="623">
        <v>958</v>
      </c>
      <c r="E13" s="506">
        <v>1</v>
      </c>
      <c r="F13" s="623"/>
      <c r="G13" s="527"/>
      <c r="H13" s="623"/>
      <c r="I13" s="506"/>
      <c r="J13" s="623"/>
      <c r="K13" s="506"/>
      <c r="L13" s="623"/>
      <c r="M13" s="527"/>
      <c r="N13" s="623"/>
      <c r="O13" s="506"/>
      <c r="P13" s="623"/>
      <c r="Q13" s="506"/>
      <c r="R13" s="623"/>
      <c r="S13" s="528"/>
    </row>
    <row r="14" spans="1:19" ht="14.4" customHeight="1" x14ac:dyDescent="0.3">
      <c r="A14" s="590" t="s">
        <v>2177</v>
      </c>
      <c r="B14" s="623"/>
      <c r="C14" s="506"/>
      <c r="D14" s="623">
        <v>178</v>
      </c>
      <c r="E14" s="506">
        <v>1</v>
      </c>
      <c r="F14" s="623">
        <v>595</v>
      </c>
      <c r="G14" s="527">
        <v>3.3426966292134832</v>
      </c>
      <c r="H14" s="623"/>
      <c r="I14" s="506"/>
      <c r="J14" s="623"/>
      <c r="K14" s="506"/>
      <c r="L14" s="623"/>
      <c r="M14" s="527"/>
      <c r="N14" s="623"/>
      <c r="O14" s="506"/>
      <c r="P14" s="623"/>
      <c r="Q14" s="506"/>
      <c r="R14" s="623"/>
      <c r="S14" s="528"/>
    </row>
    <row r="15" spans="1:19" ht="14.4" customHeight="1" thickBot="1" x14ac:dyDescent="0.35">
      <c r="A15" s="627" t="s">
        <v>2178</v>
      </c>
      <c r="B15" s="625"/>
      <c r="C15" s="513"/>
      <c r="D15" s="625">
        <v>1916</v>
      </c>
      <c r="E15" s="513">
        <v>1</v>
      </c>
      <c r="F15" s="625"/>
      <c r="G15" s="529"/>
      <c r="H15" s="625"/>
      <c r="I15" s="513"/>
      <c r="J15" s="625"/>
      <c r="K15" s="513"/>
      <c r="L15" s="625"/>
      <c r="M15" s="529"/>
      <c r="N15" s="625"/>
      <c r="O15" s="513"/>
      <c r="P15" s="625"/>
      <c r="Q15" s="513"/>
      <c r="R15" s="625"/>
      <c r="S15" s="53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3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2187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265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10</v>
      </c>
      <c r="G3" s="103">
        <f t="shared" si="0"/>
        <v>7139</v>
      </c>
      <c r="H3" s="103"/>
      <c r="I3" s="103"/>
      <c r="J3" s="103">
        <f t="shared" si="0"/>
        <v>16</v>
      </c>
      <c r="K3" s="103">
        <f t="shared" si="0"/>
        <v>9419</v>
      </c>
      <c r="L3" s="103"/>
      <c r="M3" s="103"/>
      <c r="N3" s="103">
        <f t="shared" si="0"/>
        <v>9</v>
      </c>
      <c r="O3" s="103">
        <f t="shared" si="0"/>
        <v>4615</v>
      </c>
      <c r="P3" s="75">
        <f>IF(K3=0,0,O3/K3)</f>
        <v>0.48996708780125281</v>
      </c>
      <c r="Q3" s="104">
        <f>IF(N3=0,0,O3/N3)</f>
        <v>512.77777777777783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30"/>
      <c r="B5" s="628"/>
      <c r="C5" s="630"/>
      <c r="D5" s="640"/>
      <c r="E5" s="632"/>
      <c r="F5" s="641" t="s">
        <v>71</v>
      </c>
      <c r="G5" s="642" t="s">
        <v>14</v>
      </c>
      <c r="H5" s="643"/>
      <c r="I5" s="643"/>
      <c r="J5" s="641" t="s">
        <v>71</v>
      </c>
      <c r="K5" s="642" t="s">
        <v>14</v>
      </c>
      <c r="L5" s="643"/>
      <c r="M5" s="643"/>
      <c r="N5" s="641" t="s">
        <v>71</v>
      </c>
      <c r="O5" s="642" t="s">
        <v>14</v>
      </c>
      <c r="P5" s="644"/>
      <c r="Q5" s="637"/>
    </row>
    <row r="6" spans="1:17" ht="14.4" customHeight="1" x14ac:dyDescent="0.3">
      <c r="A6" s="564" t="s">
        <v>2179</v>
      </c>
      <c r="B6" s="565" t="s">
        <v>2063</v>
      </c>
      <c r="C6" s="565" t="s">
        <v>2064</v>
      </c>
      <c r="D6" s="565" t="s">
        <v>2069</v>
      </c>
      <c r="E6" s="565" t="s">
        <v>2070</v>
      </c>
      <c r="F6" s="116"/>
      <c r="G6" s="116"/>
      <c r="H6" s="116"/>
      <c r="I6" s="116"/>
      <c r="J6" s="116">
        <v>2</v>
      </c>
      <c r="K6" s="116">
        <v>278</v>
      </c>
      <c r="L6" s="116">
        <v>1</v>
      </c>
      <c r="M6" s="116">
        <v>139</v>
      </c>
      <c r="N6" s="116"/>
      <c r="O6" s="116"/>
      <c r="P6" s="570"/>
      <c r="Q6" s="581"/>
    </row>
    <row r="7" spans="1:17" ht="14.4" customHeight="1" x14ac:dyDescent="0.3">
      <c r="A7" s="505" t="s">
        <v>2179</v>
      </c>
      <c r="B7" s="506" t="s">
        <v>2063</v>
      </c>
      <c r="C7" s="506" t="s">
        <v>2064</v>
      </c>
      <c r="D7" s="506" t="s">
        <v>2071</v>
      </c>
      <c r="E7" s="506" t="s">
        <v>2072</v>
      </c>
      <c r="F7" s="510"/>
      <c r="G7" s="510"/>
      <c r="H7" s="510"/>
      <c r="I7" s="510"/>
      <c r="J7" s="510">
        <v>1</v>
      </c>
      <c r="K7" s="510">
        <v>1819</v>
      </c>
      <c r="L7" s="510">
        <v>1</v>
      </c>
      <c r="M7" s="510">
        <v>1819</v>
      </c>
      <c r="N7" s="510"/>
      <c r="O7" s="510"/>
      <c r="P7" s="527"/>
      <c r="Q7" s="511"/>
    </row>
    <row r="8" spans="1:17" ht="14.4" customHeight="1" x14ac:dyDescent="0.3">
      <c r="A8" s="505" t="s">
        <v>2179</v>
      </c>
      <c r="B8" s="506" t="s">
        <v>2063</v>
      </c>
      <c r="C8" s="506" t="s">
        <v>2064</v>
      </c>
      <c r="D8" s="506" t="s">
        <v>2073</v>
      </c>
      <c r="E8" s="506" t="s">
        <v>2074</v>
      </c>
      <c r="F8" s="510"/>
      <c r="G8" s="510"/>
      <c r="H8" s="510"/>
      <c r="I8" s="510"/>
      <c r="J8" s="510">
        <v>2</v>
      </c>
      <c r="K8" s="510">
        <v>1250</v>
      </c>
      <c r="L8" s="510">
        <v>1</v>
      </c>
      <c r="M8" s="510">
        <v>625</v>
      </c>
      <c r="N8" s="510"/>
      <c r="O8" s="510"/>
      <c r="P8" s="527"/>
      <c r="Q8" s="511"/>
    </row>
    <row r="9" spans="1:17" ht="14.4" customHeight="1" x14ac:dyDescent="0.3">
      <c r="A9" s="505" t="s">
        <v>2179</v>
      </c>
      <c r="B9" s="506" t="s">
        <v>2063</v>
      </c>
      <c r="C9" s="506" t="s">
        <v>2064</v>
      </c>
      <c r="D9" s="506" t="s">
        <v>2083</v>
      </c>
      <c r="E9" s="506" t="s">
        <v>2084</v>
      </c>
      <c r="F9" s="510"/>
      <c r="G9" s="510"/>
      <c r="H9" s="510"/>
      <c r="I9" s="510"/>
      <c r="J9" s="510">
        <v>1</v>
      </c>
      <c r="K9" s="510">
        <v>702</v>
      </c>
      <c r="L9" s="510">
        <v>1</v>
      </c>
      <c r="M9" s="510">
        <v>702</v>
      </c>
      <c r="N9" s="510"/>
      <c r="O9" s="510"/>
      <c r="P9" s="527"/>
      <c r="Q9" s="511"/>
    </row>
    <row r="10" spans="1:17" ht="14.4" customHeight="1" x14ac:dyDescent="0.3">
      <c r="A10" s="505" t="s">
        <v>2179</v>
      </c>
      <c r="B10" s="506" t="s">
        <v>2097</v>
      </c>
      <c r="C10" s="506" t="s">
        <v>2064</v>
      </c>
      <c r="D10" s="506" t="s">
        <v>2098</v>
      </c>
      <c r="E10" s="506" t="s">
        <v>2099</v>
      </c>
      <c r="F10" s="510"/>
      <c r="G10" s="510"/>
      <c r="H10" s="510"/>
      <c r="I10" s="510"/>
      <c r="J10" s="510"/>
      <c r="K10" s="510"/>
      <c r="L10" s="510"/>
      <c r="M10" s="510"/>
      <c r="N10" s="510">
        <v>0</v>
      </c>
      <c r="O10" s="510">
        <v>0</v>
      </c>
      <c r="P10" s="527"/>
      <c r="Q10" s="511"/>
    </row>
    <row r="11" spans="1:17" ht="14.4" customHeight="1" x14ac:dyDescent="0.3">
      <c r="A11" s="505" t="s">
        <v>2179</v>
      </c>
      <c r="B11" s="506" t="s">
        <v>2097</v>
      </c>
      <c r="C11" s="506" t="s">
        <v>2064</v>
      </c>
      <c r="D11" s="506" t="s">
        <v>2112</v>
      </c>
      <c r="E11" s="506" t="s">
        <v>2113</v>
      </c>
      <c r="F11" s="510">
        <v>1</v>
      </c>
      <c r="G11" s="510">
        <v>355</v>
      </c>
      <c r="H11" s="510"/>
      <c r="I11" s="510">
        <v>355</v>
      </c>
      <c r="J11" s="510"/>
      <c r="K11" s="510"/>
      <c r="L11" s="510"/>
      <c r="M11" s="510"/>
      <c r="N11" s="510">
        <v>1</v>
      </c>
      <c r="O11" s="510">
        <v>358</v>
      </c>
      <c r="P11" s="527"/>
      <c r="Q11" s="511">
        <v>358</v>
      </c>
    </row>
    <row r="12" spans="1:17" ht="14.4" customHeight="1" x14ac:dyDescent="0.3">
      <c r="A12" s="505" t="s">
        <v>2179</v>
      </c>
      <c r="B12" s="506" t="s">
        <v>2097</v>
      </c>
      <c r="C12" s="506" t="s">
        <v>2064</v>
      </c>
      <c r="D12" s="506" t="s">
        <v>2114</v>
      </c>
      <c r="E12" s="506" t="s">
        <v>2115</v>
      </c>
      <c r="F12" s="510"/>
      <c r="G12" s="510"/>
      <c r="H12" s="510"/>
      <c r="I12" s="510"/>
      <c r="J12" s="510"/>
      <c r="K12" s="510"/>
      <c r="L12" s="510"/>
      <c r="M12" s="510"/>
      <c r="N12" s="510">
        <v>1</v>
      </c>
      <c r="O12" s="510">
        <v>179</v>
      </c>
      <c r="P12" s="527"/>
      <c r="Q12" s="511">
        <v>179</v>
      </c>
    </row>
    <row r="13" spans="1:17" ht="14.4" customHeight="1" x14ac:dyDescent="0.3">
      <c r="A13" s="505" t="s">
        <v>2180</v>
      </c>
      <c r="B13" s="506" t="s">
        <v>2063</v>
      </c>
      <c r="C13" s="506" t="s">
        <v>2064</v>
      </c>
      <c r="D13" s="506" t="s">
        <v>2075</v>
      </c>
      <c r="E13" s="506" t="s">
        <v>2076</v>
      </c>
      <c r="F13" s="510">
        <v>1</v>
      </c>
      <c r="G13" s="510">
        <v>470</v>
      </c>
      <c r="H13" s="510"/>
      <c r="I13" s="510">
        <v>470</v>
      </c>
      <c r="J13" s="510"/>
      <c r="K13" s="510"/>
      <c r="L13" s="510"/>
      <c r="M13" s="510"/>
      <c r="N13" s="510"/>
      <c r="O13" s="510"/>
      <c r="P13" s="527"/>
      <c r="Q13" s="511"/>
    </row>
    <row r="14" spans="1:17" ht="14.4" customHeight="1" x14ac:dyDescent="0.3">
      <c r="A14" s="505" t="s">
        <v>2180</v>
      </c>
      <c r="B14" s="506" t="s">
        <v>2097</v>
      </c>
      <c r="C14" s="506" t="s">
        <v>2064</v>
      </c>
      <c r="D14" s="506" t="s">
        <v>2112</v>
      </c>
      <c r="E14" s="506" t="s">
        <v>2113</v>
      </c>
      <c r="F14" s="510"/>
      <c r="G14" s="510"/>
      <c r="H14" s="510"/>
      <c r="I14" s="510"/>
      <c r="J14" s="510">
        <v>1</v>
      </c>
      <c r="K14" s="510">
        <v>355</v>
      </c>
      <c r="L14" s="510">
        <v>1</v>
      </c>
      <c r="M14" s="510">
        <v>355</v>
      </c>
      <c r="N14" s="510"/>
      <c r="O14" s="510"/>
      <c r="P14" s="527"/>
      <c r="Q14" s="511"/>
    </row>
    <row r="15" spans="1:17" ht="14.4" customHeight="1" x14ac:dyDescent="0.3">
      <c r="A15" s="505" t="s">
        <v>2180</v>
      </c>
      <c r="B15" s="506" t="s">
        <v>2097</v>
      </c>
      <c r="C15" s="506" t="s">
        <v>2064</v>
      </c>
      <c r="D15" s="506" t="s">
        <v>2114</v>
      </c>
      <c r="E15" s="506" t="s">
        <v>2115</v>
      </c>
      <c r="F15" s="510"/>
      <c r="G15" s="510"/>
      <c r="H15" s="510"/>
      <c r="I15" s="510"/>
      <c r="J15" s="510">
        <v>1</v>
      </c>
      <c r="K15" s="510">
        <v>178</v>
      </c>
      <c r="L15" s="510">
        <v>1</v>
      </c>
      <c r="M15" s="510">
        <v>178</v>
      </c>
      <c r="N15" s="510"/>
      <c r="O15" s="510"/>
      <c r="P15" s="527"/>
      <c r="Q15" s="511"/>
    </row>
    <row r="16" spans="1:17" ht="14.4" customHeight="1" x14ac:dyDescent="0.3">
      <c r="A16" s="505" t="s">
        <v>2181</v>
      </c>
      <c r="B16" s="506" t="s">
        <v>2097</v>
      </c>
      <c r="C16" s="506" t="s">
        <v>2064</v>
      </c>
      <c r="D16" s="506" t="s">
        <v>2112</v>
      </c>
      <c r="E16" s="506" t="s">
        <v>2113</v>
      </c>
      <c r="F16" s="510"/>
      <c r="G16" s="510"/>
      <c r="H16" s="510"/>
      <c r="I16" s="510"/>
      <c r="J16" s="510">
        <v>1</v>
      </c>
      <c r="K16" s="510">
        <v>355</v>
      </c>
      <c r="L16" s="510">
        <v>1</v>
      </c>
      <c r="M16" s="510">
        <v>355</v>
      </c>
      <c r="N16" s="510"/>
      <c r="O16" s="510"/>
      <c r="P16" s="527"/>
      <c r="Q16" s="511"/>
    </row>
    <row r="17" spans="1:17" ht="14.4" customHeight="1" x14ac:dyDescent="0.3">
      <c r="A17" s="505" t="s">
        <v>2062</v>
      </c>
      <c r="B17" s="506" t="s">
        <v>2097</v>
      </c>
      <c r="C17" s="506" t="s">
        <v>2064</v>
      </c>
      <c r="D17" s="506" t="s">
        <v>2102</v>
      </c>
      <c r="E17" s="506" t="s">
        <v>2103</v>
      </c>
      <c r="F17" s="510"/>
      <c r="G17" s="510"/>
      <c r="H17" s="510"/>
      <c r="I17" s="510"/>
      <c r="J17" s="510">
        <v>1</v>
      </c>
      <c r="K17" s="510">
        <v>958</v>
      </c>
      <c r="L17" s="510">
        <v>1</v>
      </c>
      <c r="M17" s="510">
        <v>958</v>
      </c>
      <c r="N17" s="510"/>
      <c r="O17" s="510"/>
      <c r="P17" s="527"/>
      <c r="Q17" s="511"/>
    </row>
    <row r="18" spans="1:17" ht="14.4" customHeight="1" x14ac:dyDescent="0.3">
      <c r="A18" s="505" t="s">
        <v>2182</v>
      </c>
      <c r="B18" s="506" t="s">
        <v>2063</v>
      </c>
      <c r="C18" s="506" t="s">
        <v>2064</v>
      </c>
      <c r="D18" s="506" t="s">
        <v>2085</v>
      </c>
      <c r="E18" s="506" t="s">
        <v>2086</v>
      </c>
      <c r="F18" s="510"/>
      <c r="G18" s="510"/>
      <c r="H18" s="510"/>
      <c r="I18" s="510"/>
      <c r="J18" s="510">
        <v>1</v>
      </c>
      <c r="K18" s="510">
        <v>236</v>
      </c>
      <c r="L18" s="510">
        <v>1</v>
      </c>
      <c r="M18" s="510">
        <v>236</v>
      </c>
      <c r="N18" s="510"/>
      <c r="O18" s="510"/>
      <c r="P18" s="527"/>
      <c r="Q18" s="511"/>
    </row>
    <row r="19" spans="1:17" ht="14.4" customHeight="1" x14ac:dyDescent="0.3">
      <c r="A19" s="505" t="s">
        <v>2141</v>
      </c>
      <c r="B19" s="506" t="s">
        <v>2063</v>
      </c>
      <c r="C19" s="506" t="s">
        <v>2064</v>
      </c>
      <c r="D19" s="506" t="s">
        <v>2085</v>
      </c>
      <c r="E19" s="506" t="s">
        <v>2086</v>
      </c>
      <c r="F19" s="510"/>
      <c r="G19" s="510"/>
      <c r="H19" s="510"/>
      <c r="I19" s="510"/>
      <c r="J19" s="510">
        <v>1</v>
      </c>
      <c r="K19" s="510">
        <v>236</v>
      </c>
      <c r="L19" s="510">
        <v>1</v>
      </c>
      <c r="M19" s="510">
        <v>236</v>
      </c>
      <c r="N19" s="510"/>
      <c r="O19" s="510"/>
      <c r="P19" s="527"/>
      <c r="Q19" s="511"/>
    </row>
    <row r="20" spans="1:17" ht="14.4" customHeight="1" x14ac:dyDescent="0.3">
      <c r="A20" s="505" t="s">
        <v>2183</v>
      </c>
      <c r="B20" s="506" t="s">
        <v>2063</v>
      </c>
      <c r="C20" s="506" t="s">
        <v>2064</v>
      </c>
      <c r="D20" s="506" t="s">
        <v>2069</v>
      </c>
      <c r="E20" s="506" t="s">
        <v>2070</v>
      </c>
      <c r="F20" s="510">
        <v>1</v>
      </c>
      <c r="G20" s="510">
        <v>139</v>
      </c>
      <c r="H20" s="510"/>
      <c r="I20" s="510">
        <v>139</v>
      </c>
      <c r="J20" s="510"/>
      <c r="K20" s="510"/>
      <c r="L20" s="510"/>
      <c r="M20" s="510"/>
      <c r="N20" s="510">
        <v>1</v>
      </c>
      <c r="O20" s="510">
        <v>141</v>
      </c>
      <c r="P20" s="527"/>
      <c r="Q20" s="511">
        <v>141</v>
      </c>
    </row>
    <row r="21" spans="1:17" ht="14.4" customHeight="1" x14ac:dyDescent="0.3">
      <c r="A21" s="505" t="s">
        <v>2183</v>
      </c>
      <c r="B21" s="506" t="s">
        <v>2063</v>
      </c>
      <c r="C21" s="506" t="s">
        <v>2064</v>
      </c>
      <c r="D21" s="506" t="s">
        <v>2071</v>
      </c>
      <c r="E21" s="506" t="s">
        <v>2072</v>
      </c>
      <c r="F21" s="510">
        <v>2</v>
      </c>
      <c r="G21" s="510">
        <v>3632</v>
      </c>
      <c r="H21" s="510"/>
      <c r="I21" s="510">
        <v>1816</v>
      </c>
      <c r="J21" s="510"/>
      <c r="K21" s="510"/>
      <c r="L21" s="510"/>
      <c r="M21" s="510"/>
      <c r="N21" s="510">
        <v>1</v>
      </c>
      <c r="O21" s="510">
        <v>1828</v>
      </c>
      <c r="P21" s="527"/>
      <c r="Q21" s="511">
        <v>1828</v>
      </c>
    </row>
    <row r="22" spans="1:17" ht="14.4" customHeight="1" x14ac:dyDescent="0.3">
      <c r="A22" s="505" t="s">
        <v>2183</v>
      </c>
      <c r="B22" s="506" t="s">
        <v>2063</v>
      </c>
      <c r="C22" s="506" t="s">
        <v>2064</v>
      </c>
      <c r="D22" s="506" t="s">
        <v>2073</v>
      </c>
      <c r="E22" s="506" t="s">
        <v>2074</v>
      </c>
      <c r="F22" s="510">
        <v>2</v>
      </c>
      <c r="G22" s="510">
        <v>1248</v>
      </c>
      <c r="H22" s="510"/>
      <c r="I22" s="510">
        <v>624</v>
      </c>
      <c r="J22" s="510"/>
      <c r="K22" s="510"/>
      <c r="L22" s="510"/>
      <c r="M22" s="510"/>
      <c r="N22" s="510">
        <v>1</v>
      </c>
      <c r="O22" s="510">
        <v>628</v>
      </c>
      <c r="P22" s="527"/>
      <c r="Q22" s="511">
        <v>628</v>
      </c>
    </row>
    <row r="23" spans="1:17" ht="14.4" customHeight="1" x14ac:dyDescent="0.3">
      <c r="A23" s="505" t="s">
        <v>2183</v>
      </c>
      <c r="B23" s="506" t="s">
        <v>2063</v>
      </c>
      <c r="C23" s="506" t="s">
        <v>2064</v>
      </c>
      <c r="D23" s="506" t="s">
        <v>2075</v>
      </c>
      <c r="E23" s="506" t="s">
        <v>2076</v>
      </c>
      <c r="F23" s="510">
        <v>2</v>
      </c>
      <c r="G23" s="510">
        <v>940</v>
      </c>
      <c r="H23" s="510"/>
      <c r="I23" s="510">
        <v>470</v>
      </c>
      <c r="J23" s="510"/>
      <c r="K23" s="510"/>
      <c r="L23" s="510"/>
      <c r="M23" s="510"/>
      <c r="N23" s="510"/>
      <c r="O23" s="510"/>
      <c r="P23" s="527"/>
      <c r="Q23" s="511"/>
    </row>
    <row r="24" spans="1:17" ht="14.4" customHeight="1" x14ac:dyDescent="0.3">
      <c r="A24" s="505" t="s">
        <v>2183</v>
      </c>
      <c r="B24" s="506" t="s">
        <v>2063</v>
      </c>
      <c r="C24" s="506" t="s">
        <v>2064</v>
      </c>
      <c r="D24" s="506" t="s">
        <v>2083</v>
      </c>
      <c r="E24" s="506" t="s">
        <v>2084</v>
      </c>
      <c r="F24" s="510">
        <v>0</v>
      </c>
      <c r="G24" s="510">
        <v>0</v>
      </c>
      <c r="H24" s="510"/>
      <c r="I24" s="510"/>
      <c r="J24" s="510"/>
      <c r="K24" s="510"/>
      <c r="L24" s="510"/>
      <c r="M24" s="510"/>
      <c r="N24" s="510">
        <v>1</v>
      </c>
      <c r="O24" s="510">
        <v>707</v>
      </c>
      <c r="P24" s="527"/>
      <c r="Q24" s="511">
        <v>707</v>
      </c>
    </row>
    <row r="25" spans="1:17" ht="14.4" customHeight="1" x14ac:dyDescent="0.3">
      <c r="A25" s="505" t="s">
        <v>2183</v>
      </c>
      <c r="B25" s="506" t="s">
        <v>2097</v>
      </c>
      <c r="C25" s="506" t="s">
        <v>2064</v>
      </c>
      <c r="D25" s="506" t="s">
        <v>2114</v>
      </c>
      <c r="E25" s="506" t="s">
        <v>2115</v>
      </c>
      <c r="F25" s="510"/>
      <c r="G25" s="510"/>
      <c r="H25" s="510"/>
      <c r="I25" s="510"/>
      <c r="J25" s="510"/>
      <c r="K25" s="510"/>
      <c r="L25" s="510"/>
      <c r="M25" s="510"/>
      <c r="N25" s="510">
        <v>1</v>
      </c>
      <c r="O25" s="510">
        <v>179</v>
      </c>
      <c r="P25" s="527"/>
      <c r="Q25" s="511">
        <v>179</v>
      </c>
    </row>
    <row r="26" spans="1:17" ht="14.4" customHeight="1" x14ac:dyDescent="0.3">
      <c r="A26" s="505" t="s">
        <v>2184</v>
      </c>
      <c r="B26" s="506" t="s">
        <v>2097</v>
      </c>
      <c r="C26" s="506" t="s">
        <v>2064</v>
      </c>
      <c r="D26" s="506" t="s">
        <v>2102</v>
      </c>
      <c r="E26" s="506" t="s">
        <v>2103</v>
      </c>
      <c r="F26" s="510"/>
      <c r="G26" s="510"/>
      <c r="H26" s="510"/>
      <c r="I26" s="510"/>
      <c r="J26" s="510">
        <v>1</v>
      </c>
      <c r="K26" s="510">
        <v>958</v>
      </c>
      <c r="L26" s="510">
        <v>1</v>
      </c>
      <c r="M26" s="510">
        <v>958</v>
      </c>
      <c r="N26" s="510"/>
      <c r="O26" s="510"/>
      <c r="P26" s="527"/>
      <c r="Q26" s="511"/>
    </row>
    <row r="27" spans="1:17" ht="14.4" customHeight="1" x14ac:dyDescent="0.3">
      <c r="A27" s="505" t="s">
        <v>2184</v>
      </c>
      <c r="B27" s="506" t="s">
        <v>2097</v>
      </c>
      <c r="C27" s="506" t="s">
        <v>2064</v>
      </c>
      <c r="D27" s="506" t="s">
        <v>2112</v>
      </c>
      <c r="E27" s="506" t="s">
        <v>2113</v>
      </c>
      <c r="F27" s="510">
        <v>1</v>
      </c>
      <c r="G27" s="510">
        <v>355</v>
      </c>
      <c r="H27" s="510"/>
      <c r="I27" s="510">
        <v>355</v>
      </c>
      <c r="J27" s="510"/>
      <c r="K27" s="510"/>
      <c r="L27" s="510"/>
      <c r="M27" s="510"/>
      <c r="N27" s="510"/>
      <c r="O27" s="510"/>
      <c r="P27" s="527"/>
      <c r="Q27" s="511"/>
    </row>
    <row r="28" spans="1:17" ht="14.4" customHeight="1" x14ac:dyDescent="0.3">
      <c r="A28" s="505" t="s">
        <v>2185</v>
      </c>
      <c r="B28" s="506" t="s">
        <v>2063</v>
      </c>
      <c r="C28" s="506" t="s">
        <v>2064</v>
      </c>
      <c r="D28" s="506" t="s">
        <v>2085</v>
      </c>
      <c r="E28" s="506" t="s">
        <v>2086</v>
      </c>
      <c r="F28" s="510"/>
      <c r="G28" s="510"/>
      <c r="H28" s="510"/>
      <c r="I28" s="510"/>
      <c r="J28" s="510"/>
      <c r="K28" s="510"/>
      <c r="L28" s="510"/>
      <c r="M28" s="510"/>
      <c r="N28" s="510">
        <v>1</v>
      </c>
      <c r="O28" s="510">
        <v>237</v>
      </c>
      <c r="P28" s="527"/>
      <c r="Q28" s="511">
        <v>237</v>
      </c>
    </row>
    <row r="29" spans="1:17" ht="14.4" customHeight="1" x14ac:dyDescent="0.3">
      <c r="A29" s="505" t="s">
        <v>2185</v>
      </c>
      <c r="B29" s="506" t="s">
        <v>2097</v>
      </c>
      <c r="C29" s="506" t="s">
        <v>2064</v>
      </c>
      <c r="D29" s="506" t="s">
        <v>2112</v>
      </c>
      <c r="E29" s="506" t="s">
        <v>2113</v>
      </c>
      <c r="F29" s="510"/>
      <c r="G29" s="510"/>
      <c r="H29" s="510"/>
      <c r="I29" s="510"/>
      <c r="J29" s="510"/>
      <c r="K29" s="510"/>
      <c r="L29" s="510"/>
      <c r="M29" s="510"/>
      <c r="N29" s="510">
        <v>1</v>
      </c>
      <c r="O29" s="510">
        <v>358</v>
      </c>
      <c r="P29" s="527"/>
      <c r="Q29" s="511">
        <v>358</v>
      </c>
    </row>
    <row r="30" spans="1:17" ht="14.4" customHeight="1" x14ac:dyDescent="0.3">
      <c r="A30" s="505" t="s">
        <v>2185</v>
      </c>
      <c r="B30" s="506" t="s">
        <v>2097</v>
      </c>
      <c r="C30" s="506" t="s">
        <v>2064</v>
      </c>
      <c r="D30" s="506" t="s">
        <v>2114</v>
      </c>
      <c r="E30" s="506" t="s">
        <v>2115</v>
      </c>
      <c r="F30" s="510"/>
      <c r="G30" s="510"/>
      <c r="H30" s="510"/>
      <c r="I30" s="510"/>
      <c r="J30" s="510">
        <v>1</v>
      </c>
      <c r="K30" s="510">
        <v>178</v>
      </c>
      <c r="L30" s="510">
        <v>1</v>
      </c>
      <c r="M30" s="510">
        <v>178</v>
      </c>
      <c r="N30" s="510"/>
      <c r="O30" s="510"/>
      <c r="P30" s="527"/>
      <c r="Q30" s="511"/>
    </row>
    <row r="31" spans="1:17" ht="14.4" customHeight="1" thickBot="1" x14ac:dyDescent="0.35">
      <c r="A31" s="512" t="s">
        <v>2186</v>
      </c>
      <c r="B31" s="513" t="s">
        <v>2097</v>
      </c>
      <c r="C31" s="513" t="s">
        <v>2064</v>
      </c>
      <c r="D31" s="513" t="s">
        <v>2102</v>
      </c>
      <c r="E31" s="513" t="s">
        <v>2103</v>
      </c>
      <c r="F31" s="517"/>
      <c r="G31" s="517"/>
      <c r="H31" s="517"/>
      <c r="I31" s="517"/>
      <c r="J31" s="517">
        <v>2</v>
      </c>
      <c r="K31" s="517">
        <v>1916</v>
      </c>
      <c r="L31" s="517">
        <v>1</v>
      </c>
      <c r="M31" s="517">
        <v>958</v>
      </c>
      <c r="N31" s="517"/>
      <c r="O31" s="517"/>
      <c r="P31" s="529"/>
      <c r="Q31" s="518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265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209</v>
      </c>
      <c r="J4" s="269" t="s">
        <v>210</v>
      </c>
    </row>
    <row r="5" spans="1:10" ht="14.4" customHeight="1" x14ac:dyDescent="0.3">
      <c r="A5" s="112" t="str">
        <f>HYPERLINK("#'Léky Žádanky'!A1","Léky (Kč)")</f>
        <v>Léky (Kč)</v>
      </c>
      <c r="B5" s="27">
        <v>1.9531800000000001</v>
      </c>
      <c r="C5" s="29">
        <v>0.89311000000000007</v>
      </c>
      <c r="D5" s="8"/>
      <c r="E5" s="117">
        <v>7.7019099999999998</v>
      </c>
      <c r="F5" s="28">
        <v>5.6666665039062503</v>
      </c>
      <c r="G5" s="116">
        <f>E5-F5</f>
        <v>2.0352434960937495</v>
      </c>
      <c r="H5" s="122">
        <f>IF(F5&lt;0.00000001,"",E5/F5)</f>
        <v>1.3591606272736851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38.132840000000002</v>
      </c>
      <c r="C6" s="31">
        <v>9.2631099999999993</v>
      </c>
      <c r="D6" s="8"/>
      <c r="E6" s="118">
        <v>7.6244999999999994</v>
      </c>
      <c r="F6" s="30">
        <v>33.333333629608155</v>
      </c>
      <c r="G6" s="119">
        <f>E6-F6</f>
        <v>-25.708833629608158</v>
      </c>
      <c r="H6" s="123">
        <f>IF(F6&lt;0.00000001,"",E6/F6)</f>
        <v>0.22873499796694735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2180.9929100000004</v>
      </c>
      <c r="C7" s="31">
        <v>2421.09348</v>
      </c>
      <c r="D7" s="8"/>
      <c r="E7" s="118">
        <v>2827.0218999999997</v>
      </c>
      <c r="F7" s="30">
        <v>2785.0685211181644</v>
      </c>
      <c r="G7" s="119">
        <f>E7-F7</f>
        <v>41.953378881835306</v>
      </c>
      <c r="H7" s="123">
        <f>IF(F7&lt;0.00000001,"",E7/F7)</f>
        <v>1.0150636792465673</v>
      </c>
    </row>
    <row r="8" spans="1:10" ht="14.4" customHeight="1" thickBot="1" x14ac:dyDescent="0.35">
      <c r="A8" s="1" t="s">
        <v>75</v>
      </c>
      <c r="B8" s="11">
        <v>443.43965999999932</v>
      </c>
      <c r="C8" s="33">
        <v>493.39634999999942</v>
      </c>
      <c r="D8" s="8"/>
      <c r="E8" s="120">
        <v>516.16585000000089</v>
      </c>
      <c r="F8" s="32">
        <v>426.89702413415887</v>
      </c>
      <c r="G8" s="121">
        <f>E8-F8</f>
        <v>89.268825865842018</v>
      </c>
      <c r="H8" s="124">
        <f>IF(F8&lt;0.00000001,"",E8/F8)</f>
        <v>1.2091109115761556</v>
      </c>
    </row>
    <row r="9" spans="1:10" ht="14.4" customHeight="1" thickBot="1" x14ac:dyDescent="0.35">
      <c r="A9" s="2" t="s">
        <v>76</v>
      </c>
      <c r="B9" s="3">
        <v>2664.5185899999997</v>
      </c>
      <c r="C9" s="35">
        <v>2924.6460499999994</v>
      </c>
      <c r="D9" s="8"/>
      <c r="E9" s="3">
        <v>3358.5141600000006</v>
      </c>
      <c r="F9" s="34">
        <v>3250.9655453858377</v>
      </c>
      <c r="G9" s="34">
        <f>E9-F9</f>
        <v>107.54861461416294</v>
      </c>
      <c r="H9" s="125">
        <f>IF(F9&lt;0.00000001,"",E9/F9)</f>
        <v>1.0330820530432285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1800.3008500000008</v>
      </c>
      <c r="C11" s="29">
        <f>IF(ISERROR(VLOOKUP("Celkem:",'ZV Vykáz.-A'!A:H,5,0)),0,VLOOKUP("Celkem:",'ZV Vykáz.-A'!A:H,5,0)/1000)</f>
        <v>2572.1571200000012</v>
      </c>
      <c r="D11" s="8"/>
      <c r="E11" s="117">
        <f>IF(ISERROR(VLOOKUP("Celkem:",'ZV Vykáz.-A'!A:H,8,0)),0,VLOOKUP("Celkem:",'ZV Vykáz.-A'!A:H,8,0)/1000)</f>
        <v>3044.4919700000005</v>
      </c>
      <c r="F11" s="28">
        <f>C11</f>
        <v>2572.1571200000012</v>
      </c>
      <c r="G11" s="116">
        <f>E11-F11</f>
        <v>472.33484999999928</v>
      </c>
      <c r="H11" s="122">
        <f>IF(F11&lt;0.00000001,"",E11/F11)</f>
        <v>1.1836337470706295</v>
      </c>
      <c r="I11" s="116">
        <f>E11-B11</f>
        <v>1244.1911199999997</v>
      </c>
      <c r="J11" s="122">
        <f>IF(B11&lt;0.00000001,"",E11/B11)</f>
        <v>1.691101778905453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1800.3008500000008</v>
      </c>
      <c r="C13" s="37">
        <f>SUM(C11:C12)</f>
        <v>2572.1571200000012</v>
      </c>
      <c r="D13" s="8"/>
      <c r="E13" s="5">
        <f>SUM(E11:E12)</f>
        <v>3044.4919700000005</v>
      </c>
      <c r="F13" s="36">
        <f>SUM(F11:F12)</f>
        <v>2572.1571200000012</v>
      </c>
      <c r="G13" s="36">
        <f>E13-F13</f>
        <v>472.33484999999928</v>
      </c>
      <c r="H13" s="126">
        <f>IF(F13&lt;0.00000001,"",E13/F13)</f>
        <v>1.1836337470706295</v>
      </c>
      <c r="I13" s="36">
        <f>SUM(I11:I12)</f>
        <v>1244.1911199999997</v>
      </c>
      <c r="J13" s="126">
        <f>IF(B13&lt;0.00000001,"",E13/B13)</f>
        <v>1.691101778905453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0.67565707995304358</v>
      </c>
      <c r="C15" s="39">
        <f>IF(C9=0,"",C13/C9)</f>
        <v>0.87947637971439374</v>
      </c>
      <c r="D15" s="8"/>
      <c r="E15" s="6">
        <f>IF(E9=0,"",E13/E9)</f>
        <v>0.90649966769828949</v>
      </c>
      <c r="F15" s="38">
        <f>IF(F9=0,"",F13/F9)</f>
        <v>0.79119790231265807</v>
      </c>
      <c r="G15" s="38">
        <f>IF(ISERROR(F15-E15),"",E15-F15)</f>
        <v>0.11530176538563142</v>
      </c>
      <c r="H15" s="127">
        <f>IF(ISERROR(F15-E15),"",IF(F15&lt;0.00000001,"",E15/F15))</f>
        <v>1.1457306257367548</v>
      </c>
    </row>
    <row r="17" spans="1:8" ht="14.4" customHeight="1" x14ac:dyDescent="0.3">
      <c r="A17" s="113" t="s">
        <v>156</v>
      </c>
    </row>
    <row r="18" spans="1:8" ht="14.4" customHeight="1" x14ac:dyDescent="0.3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202</v>
      </c>
    </row>
    <row r="21" spans="1:8" ht="14.4" customHeight="1" x14ac:dyDescent="0.3">
      <c r="A21" s="114" t="s">
        <v>157</v>
      </c>
    </row>
    <row r="22" spans="1:8" ht="14.4" customHeight="1" x14ac:dyDescent="0.3">
      <c r="A22" s="115" t="s">
        <v>244</v>
      </c>
    </row>
    <row r="23" spans="1:8" ht="14.4" customHeight="1" x14ac:dyDescent="0.3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8" operator="greaterThan">
      <formula>0</formula>
    </cfRule>
  </conditionalFormatting>
  <conditionalFormatting sqref="G11:G13 G15">
    <cfRule type="cellIs" dxfId="57" priority="7" operator="lessThan">
      <formula>0</formula>
    </cfRule>
  </conditionalFormatting>
  <conditionalFormatting sqref="H5:H9">
    <cfRule type="cellIs" dxfId="56" priority="6" operator="greaterThan">
      <formula>1</formula>
    </cfRule>
  </conditionalFormatting>
  <conditionalFormatting sqref="H11:H13 H15">
    <cfRule type="cellIs" dxfId="55" priority="5" operator="lessThan">
      <formula>1</formula>
    </cfRule>
  </conditionalFormatting>
  <conditionalFormatting sqref="I11:I13">
    <cfRule type="cellIs" dxfId="54" priority="4" operator="lessThan">
      <formula>0</formula>
    </cfRule>
  </conditionalFormatting>
  <conditionalFormatting sqref="J11:J13">
    <cfRule type="cellIs" dxfId="53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0.90267328103304234</v>
      </c>
      <c r="C4" s="201">
        <f t="shared" ref="C4:M4" si="0">(C10+C8)/C6</f>
        <v>0.89580560053416647</v>
      </c>
      <c r="D4" s="201">
        <f t="shared" si="0"/>
        <v>0.89053945988707739</v>
      </c>
      <c r="E4" s="201">
        <f t="shared" si="0"/>
        <v>0.90649960814814667</v>
      </c>
      <c r="F4" s="201">
        <f t="shared" si="0"/>
        <v>0.90649960814814667</v>
      </c>
      <c r="G4" s="201">
        <f t="shared" si="0"/>
        <v>0.90649960814814667</v>
      </c>
      <c r="H4" s="201">
        <f t="shared" si="0"/>
        <v>0.90649960814814667</v>
      </c>
      <c r="I4" s="201">
        <f t="shared" si="0"/>
        <v>0.90649960814814667</v>
      </c>
      <c r="J4" s="201">
        <f t="shared" si="0"/>
        <v>0.90649960814814667</v>
      </c>
      <c r="K4" s="201">
        <f t="shared" si="0"/>
        <v>0.90649960814814667</v>
      </c>
      <c r="L4" s="201">
        <f t="shared" si="0"/>
        <v>0.90649960814814667</v>
      </c>
      <c r="M4" s="201">
        <f t="shared" si="0"/>
        <v>0.90649960814814667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818.73098000000198</v>
      </c>
      <c r="C5" s="201">
        <f>IF(ISERROR(VLOOKUP($A5,'Man Tab'!$A:$Q,COLUMN()+2,0)),0,VLOOKUP($A5,'Man Tab'!$A:$Q,COLUMN()+2,0))</f>
        <v>815.11960000000204</v>
      </c>
      <c r="D5" s="201">
        <f>IF(ISERROR(VLOOKUP($A5,'Man Tab'!$A:$Q,COLUMN()+2,0)),0,VLOOKUP($A5,'Man Tab'!$A:$Q,COLUMN()+2,0))</f>
        <v>883.32007999999803</v>
      </c>
      <c r="E5" s="201">
        <f>IF(ISERROR(VLOOKUP($A5,'Man Tab'!$A:$Q,COLUMN()+2,0)),0,VLOOKUP($A5,'Man Tab'!$A:$Q,COLUMN()+2,0))</f>
        <v>841.34349999999597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818.73098000000198</v>
      </c>
      <c r="C6" s="203">
        <f t="shared" ref="C6:M6" si="1">C5+B6</f>
        <v>1633.8505800000039</v>
      </c>
      <c r="D6" s="203">
        <f t="shared" si="1"/>
        <v>2517.170660000002</v>
      </c>
      <c r="E6" s="203">
        <f t="shared" si="1"/>
        <v>3358.5141599999979</v>
      </c>
      <c r="F6" s="203">
        <f t="shared" si="1"/>
        <v>3358.5141599999979</v>
      </c>
      <c r="G6" s="203">
        <f t="shared" si="1"/>
        <v>3358.5141599999979</v>
      </c>
      <c r="H6" s="203">
        <f t="shared" si="1"/>
        <v>3358.5141599999979</v>
      </c>
      <c r="I6" s="203">
        <f t="shared" si="1"/>
        <v>3358.5141599999979</v>
      </c>
      <c r="J6" s="203">
        <f t="shared" si="1"/>
        <v>3358.5141599999979</v>
      </c>
      <c r="K6" s="203">
        <f t="shared" si="1"/>
        <v>3358.5141599999979</v>
      </c>
      <c r="L6" s="203">
        <f t="shared" si="1"/>
        <v>3358.5141599999979</v>
      </c>
      <c r="M6" s="203">
        <f t="shared" si="1"/>
        <v>3358.5141599999979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739046.58</v>
      </c>
      <c r="C9" s="202">
        <v>724565.91999999993</v>
      </c>
      <c r="D9" s="202">
        <v>778027.3</v>
      </c>
      <c r="E9" s="202">
        <v>802851.97000000009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739.04657999999995</v>
      </c>
      <c r="C10" s="203">
        <f t="shared" ref="C10:M10" si="3">C9/1000+B10</f>
        <v>1463.6124999999997</v>
      </c>
      <c r="D10" s="203">
        <f t="shared" si="3"/>
        <v>2241.6397999999999</v>
      </c>
      <c r="E10" s="203">
        <f t="shared" si="3"/>
        <v>3044.4917700000001</v>
      </c>
      <c r="F10" s="203">
        <f t="shared" si="3"/>
        <v>3044.4917700000001</v>
      </c>
      <c r="G10" s="203">
        <f t="shared" si="3"/>
        <v>3044.4917700000001</v>
      </c>
      <c r="H10" s="203">
        <f t="shared" si="3"/>
        <v>3044.4917700000001</v>
      </c>
      <c r="I10" s="203">
        <f t="shared" si="3"/>
        <v>3044.4917700000001</v>
      </c>
      <c r="J10" s="203">
        <f t="shared" si="3"/>
        <v>3044.4917700000001</v>
      </c>
      <c r="K10" s="203">
        <f t="shared" si="3"/>
        <v>3044.4917700000001</v>
      </c>
      <c r="L10" s="203">
        <f t="shared" si="3"/>
        <v>3044.4917700000001</v>
      </c>
      <c r="M10" s="203">
        <f t="shared" si="3"/>
        <v>3044.4917700000001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4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0.79119790231265807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0.79119790231265807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2019</v>
      </c>
      <c r="C4" s="138" t="s">
        <v>30</v>
      </c>
      <c r="D4" s="262" t="s">
        <v>245</v>
      </c>
      <c r="E4" s="262" t="s">
        <v>246</v>
      </c>
      <c r="F4" s="262" t="s">
        <v>247</v>
      </c>
      <c r="G4" s="262" t="s">
        <v>248</v>
      </c>
      <c r="H4" s="262" t="s">
        <v>249</v>
      </c>
      <c r="I4" s="262" t="s">
        <v>250</v>
      </c>
      <c r="J4" s="262" t="s">
        <v>251</v>
      </c>
      <c r="K4" s="262" t="s">
        <v>252</v>
      </c>
      <c r="L4" s="262" t="s">
        <v>253</v>
      </c>
      <c r="M4" s="262" t="s">
        <v>254</v>
      </c>
      <c r="N4" s="262" t="s">
        <v>255</v>
      </c>
      <c r="O4" s="262" t="s">
        <v>256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" customHeight="1" x14ac:dyDescent="0.3">
      <c r="A7" s="15" t="s">
        <v>35</v>
      </c>
      <c r="B7" s="51">
        <v>17</v>
      </c>
      <c r="C7" s="52">
        <v>1.4166666666659999</v>
      </c>
      <c r="D7" s="52">
        <v>6.3383799999999999</v>
      </c>
      <c r="E7" s="52">
        <v>0.18618000000000001</v>
      </c>
      <c r="F7" s="52">
        <v>0.39244999999899999</v>
      </c>
      <c r="G7" s="52">
        <v>0.78489999999899995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7.7019099999999998</v>
      </c>
      <c r="Q7" s="95">
        <v>1.359160588235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" customHeight="1" x14ac:dyDescent="0.3">
      <c r="A9" s="15" t="s">
        <v>37</v>
      </c>
      <c r="B9" s="51">
        <v>100</v>
      </c>
      <c r="C9" s="52">
        <v>8.333333333333</v>
      </c>
      <c r="D9" s="52">
        <v>0</v>
      </c>
      <c r="E9" s="52">
        <v>2.1663100000000002</v>
      </c>
      <c r="F9" s="52">
        <v>2.770149999999</v>
      </c>
      <c r="G9" s="52">
        <v>2.6880399999989999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7.6244999999990002</v>
      </c>
      <c r="Q9" s="95">
        <v>0.22873499999999999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" customHeight="1" x14ac:dyDescent="0.3">
      <c r="A11" s="15" t="s">
        <v>39</v>
      </c>
      <c r="B11" s="51">
        <v>78.804053337268996</v>
      </c>
      <c r="C11" s="52">
        <v>6.5670044447720004</v>
      </c>
      <c r="D11" s="52">
        <v>3.8816199999999998</v>
      </c>
      <c r="E11" s="52">
        <v>3.8298800000000002</v>
      </c>
      <c r="F11" s="52">
        <v>8.3403499999990007</v>
      </c>
      <c r="G11" s="52">
        <v>5.874669999999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21.92652</v>
      </c>
      <c r="Q11" s="95">
        <v>0.83472305312100004</v>
      </c>
    </row>
    <row r="12" spans="1:17" ht="14.4" customHeight="1" x14ac:dyDescent="0.3">
      <c r="A12" s="15" t="s">
        <v>40</v>
      </c>
      <c r="B12" s="51">
        <v>30.401379155756</v>
      </c>
      <c r="C12" s="52">
        <v>2.5334482629789998</v>
      </c>
      <c r="D12" s="52">
        <v>0</v>
      </c>
      <c r="E12" s="52">
        <v>2.8220999999999998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2.8220999999999998</v>
      </c>
      <c r="Q12" s="95">
        <v>0.278484076548</v>
      </c>
    </row>
    <row r="13" spans="1:17" ht="14.4" customHeight="1" x14ac:dyDescent="0.3">
      <c r="A13" s="15" t="s">
        <v>41</v>
      </c>
      <c r="B13" s="51">
        <v>5</v>
      </c>
      <c r="C13" s="52">
        <v>0.416666666666</v>
      </c>
      <c r="D13" s="52">
        <v>0</v>
      </c>
      <c r="E13" s="52">
        <v>0.49160999999999999</v>
      </c>
      <c r="F13" s="52">
        <v>0</v>
      </c>
      <c r="G13" s="52">
        <v>0.97961999999899996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1.47123</v>
      </c>
      <c r="Q13" s="95">
        <v>0.88273799999900004</v>
      </c>
    </row>
    <row r="14" spans="1:17" ht="14.4" customHeight="1" x14ac:dyDescent="0.3">
      <c r="A14" s="15" t="s">
        <v>42</v>
      </c>
      <c r="B14" s="51">
        <v>203.284814105804</v>
      </c>
      <c r="C14" s="52">
        <v>16.940401175483</v>
      </c>
      <c r="D14" s="52">
        <v>22.832999999999998</v>
      </c>
      <c r="E14" s="52">
        <v>18.335999999999999</v>
      </c>
      <c r="F14" s="52">
        <v>18.175000000000001</v>
      </c>
      <c r="G14" s="52">
        <v>16.316999999998998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75.661000000000001</v>
      </c>
      <c r="Q14" s="95">
        <v>1.116576272548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" customHeight="1" x14ac:dyDescent="0.3">
      <c r="A17" s="15" t="s">
        <v>45</v>
      </c>
      <c r="B17" s="51">
        <v>41.947962187838002</v>
      </c>
      <c r="C17" s="52">
        <v>3.4956635156529998</v>
      </c>
      <c r="D17" s="52">
        <v>0.90991999999999995</v>
      </c>
      <c r="E17" s="52">
        <v>6.9663300000000001</v>
      </c>
      <c r="F17" s="52">
        <v>7.7546099999990004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15.63086</v>
      </c>
      <c r="Q17" s="95">
        <v>1.1178750421770001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6.9000000000000006E-2</v>
      </c>
      <c r="E18" s="52">
        <v>-6.9000000000000006E-2</v>
      </c>
      <c r="F18" s="52">
        <v>8.1999999998999998E-2</v>
      </c>
      <c r="G18" s="52">
        <v>1.0780000000000001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1.1599999999999999</v>
      </c>
      <c r="Q18" s="95" t="s">
        <v>266</v>
      </c>
    </row>
    <row r="19" spans="1:17" ht="14.4" customHeight="1" x14ac:dyDescent="0.3">
      <c r="A19" s="15" t="s">
        <v>47</v>
      </c>
      <c r="B19" s="51">
        <v>304.25286729717698</v>
      </c>
      <c r="C19" s="52">
        <v>25.354405608097998</v>
      </c>
      <c r="D19" s="52">
        <v>23.246220000000001</v>
      </c>
      <c r="E19" s="52">
        <v>25.931529999999999</v>
      </c>
      <c r="F19" s="52">
        <v>14.67501</v>
      </c>
      <c r="G19" s="52">
        <v>30.499299999999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94.352059999999</v>
      </c>
      <c r="Q19" s="95">
        <v>0.93033200480400002</v>
      </c>
    </row>
    <row r="20" spans="1:17" ht="14.4" customHeight="1" x14ac:dyDescent="0.3">
      <c r="A20" s="15" t="s">
        <v>48</v>
      </c>
      <c r="B20" s="51">
        <v>8355.2055700000092</v>
      </c>
      <c r="C20" s="52">
        <v>696.26713083333402</v>
      </c>
      <c r="D20" s="52">
        <v>703.71597000000202</v>
      </c>
      <c r="E20" s="52">
        <v>696.28813000000105</v>
      </c>
      <c r="F20" s="52">
        <v>695.70590999999797</v>
      </c>
      <c r="G20" s="52">
        <v>731.31188999999699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2827.0219000000002</v>
      </c>
      <c r="Q20" s="95">
        <v>1.0150636784389999</v>
      </c>
    </row>
    <row r="21" spans="1:17" ht="14.4" customHeight="1" x14ac:dyDescent="0.3">
      <c r="A21" s="16" t="s">
        <v>49</v>
      </c>
      <c r="B21" s="51">
        <v>616.99999999999102</v>
      </c>
      <c r="C21" s="52">
        <v>51.416666666665002</v>
      </c>
      <c r="D21" s="52">
        <v>57.439120000000003</v>
      </c>
      <c r="E21" s="52">
        <v>56.940080000000002</v>
      </c>
      <c r="F21" s="52">
        <v>56.940099999998999</v>
      </c>
      <c r="G21" s="52">
        <v>49.589079999999001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220.90837999999999</v>
      </c>
      <c r="Q21" s="95">
        <v>1.0741088168549999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77.863499999998993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77.863499999998993</v>
      </c>
      <c r="Q22" s="95" t="s">
        <v>266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" customHeight="1" x14ac:dyDescent="0.3">
      <c r="A24" s="16" t="s">
        <v>52</v>
      </c>
      <c r="B24" s="51">
        <v>-1.8189894035458601E-12</v>
      </c>
      <c r="C24" s="52">
        <v>-2.2737367544323201E-13</v>
      </c>
      <c r="D24" s="52">
        <v>0.29775000000000001</v>
      </c>
      <c r="E24" s="52">
        <v>1.23045</v>
      </c>
      <c r="F24" s="52">
        <v>0.62099999999900002</v>
      </c>
      <c r="G24" s="52">
        <v>2.2210000000000001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4.3701999999990004</v>
      </c>
      <c r="Q24" s="95"/>
    </row>
    <row r="25" spans="1:17" ht="14.4" customHeight="1" x14ac:dyDescent="0.3">
      <c r="A25" s="17" t="s">
        <v>53</v>
      </c>
      <c r="B25" s="54">
        <v>9752.8966460838401</v>
      </c>
      <c r="C25" s="55">
        <v>812.74138717365395</v>
      </c>
      <c r="D25" s="55">
        <v>818.73098000000198</v>
      </c>
      <c r="E25" s="55">
        <v>815.11960000000204</v>
      </c>
      <c r="F25" s="55">
        <v>883.32007999999803</v>
      </c>
      <c r="G25" s="55">
        <v>841.34349999999597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3358.5141600000002</v>
      </c>
      <c r="Q25" s="96">
        <v>1.033082051991</v>
      </c>
    </row>
    <row r="26" spans="1:17" ht="14.4" customHeight="1" x14ac:dyDescent="0.3">
      <c r="A26" s="15" t="s">
        <v>54</v>
      </c>
      <c r="B26" s="51">
        <v>1694.4498757958399</v>
      </c>
      <c r="C26" s="52">
        <v>141.20415631632</v>
      </c>
      <c r="D26" s="52">
        <v>141.27891</v>
      </c>
      <c r="E26" s="52">
        <v>144.65674999999999</v>
      </c>
      <c r="F26" s="52">
        <v>121.288</v>
      </c>
      <c r="G26" s="52">
        <v>142.23294999999999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549.45660999999996</v>
      </c>
      <c r="Q26" s="95">
        <v>0.97280530604399995</v>
      </c>
    </row>
    <row r="27" spans="1:17" ht="14.4" customHeight="1" x14ac:dyDescent="0.3">
      <c r="A27" s="18" t="s">
        <v>55</v>
      </c>
      <c r="B27" s="54">
        <v>11447.346521879699</v>
      </c>
      <c r="C27" s="55">
        <v>953.94554348997303</v>
      </c>
      <c r="D27" s="55">
        <v>960.00989000000197</v>
      </c>
      <c r="E27" s="55">
        <v>959.77635000000203</v>
      </c>
      <c r="F27" s="55">
        <v>1004.60808</v>
      </c>
      <c r="G27" s="55">
        <v>983.57644999999604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3907.9707699999999</v>
      </c>
      <c r="Q27" s="96">
        <v>1.0241598162150001</v>
      </c>
    </row>
    <row r="28" spans="1:17" ht="14.4" customHeight="1" x14ac:dyDescent="0.3">
      <c r="A28" s="16" t="s">
        <v>56</v>
      </c>
      <c r="B28" s="51">
        <v>1768.4791214551601</v>
      </c>
      <c r="C28" s="52">
        <v>147.373260121264</v>
      </c>
      <c r="D28" s="52">
        <v>90.74606</v>
      </c>
      <c r="E28" s="52">
        <v>145.80547999999999</v>
      </c>
      <c r="F28" s="52">
        <v>155.08705</v>
      </c>
      <c r="G28" s="52">
        <v>125.71422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517.35280999999998</v>
      </c>
      <c r="Q28" s="95">
        <v>0.87762327028300002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0.62099999999900002</v>
      </c>
      <c r="F31" s="58">
        <v>0.621</v>
      </c>
      <c r="G31" s="58">
        <v>0.621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1.863</v>
      </c>
      <c r="Q31" s="97" t="s">
        <v>266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243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261</v>
      </c>
      <c r="G4" s="353" t="s">
        <v>64</v>
      </c>
      <c r="H4" s="140" t="s">
        <v>140</v>
      </c>
      <c r="I4" s="351" t="s">
        <v>65</v>
      </c>
      <c r="J4" s="353" t="s">
        <v>263</v>
      </c>
      <c r="K4" s="354" t="s">
        <v>264</v>
      </c>
    </row>
    <row r="5" spans="1:11" ht="42" thickBot="1" x14ac:dyDescent="0.35">
      <c r="A5" s="78"/>
      <c r="B5" s="24" t="s">
        <v>257</v>
      </c>
      <c r="C5" s="25" t="s">
        <v>258</v>
      </c>
      <c r="D5" s="26" t="s">
        <v>259</v>
      </c>
      <c r="E5" s="26" t="s">
        <v>260</v>
      </c>
      <c r="F5" s="352"/>
      <c r="G5" s="352"/>
      <c r="H5" s="25" t="s">
        <v>262</v>
      </c>
      <c r="I5" s="352"/>
      <c r="J5" s="352"/>
      <c r="K5" s="355"/>
    </row>
    <row r="6" spans="1:11" ht="14.4" customHeight="1" thickBot="1" x14ac:dyDescent="0.35">
      <c r="A6" s="477" t="s">
        <v>268</v>
      </c>
      <c r="B6" s="459">
        <v>8447.2948057933008</v>
      </c>
      <c r="C6" s="459">
        <v>9677.9832000000206</v>
      </c>
      <c r="D6" s="460">
        <v>1230.68839420672</v>
      </c>
      <c r="E6" s="461">
        <v>1.1456902384130001</v>
      </c>
      <c r="F6" s="459">
        <v>9752.8966460838401</v>
      </c>
      <c r="G6" s="460">
        <v>3250.9655486946099</v>
      </c>
      <c r="H6" s="462">
        <v>841.34349999999597</v>
      </c>
      <c r="I6" s="459">
        <v>3358.5141600000002</v>
      </c>
      <c r="J6" s="460">
        <v>107.54861130538301</v>
      </c>
      <c r="K6" s="463">
        <v>0.34436068399699998</v>
      </c>
    </row>
    <row r="7" spans="1:11" ht="14.4" customHeight="1" thickBot="1" x14ac:dyDescent="0.35">
      <c r="A7" s="478" t="s">
        <v>269</v>
      </c>
      <c r="B7" s="459">
        <v>393.86775250123202</v>
      </c>
      <c r="C7" s="459">
        <v>470.50716000000102</v>
      </c>
      <c r="D7" s="460">
        <v>76.639407498769003</v>
      </c>
      <c r="E7" s="461">
        <v>1.194581574683</v>
      </c>
      <c r="F7" s="459">
        <v>434.490246598829</v>
      </c>
      <c r="G7" s="460">
        <v>144.83008219960999</v>
      </c>
      <c r="H7" s="462">
        <v>27.265229999999001</v>
      </c>
      <c r="I7" s="459">
        <v>119.20226</v>
      </c>
      <c r="J7" s="460">
        <v>-25.627822199609</v>
      </c>
      <c r="K7" s="463">
        <v>0.27434967972899998</v>
      </c>
    </row>
    <row r="8" spans="1:11" ht="14.4" customHeight="1" thickBot="1" x14ac:dyDescent="0.35">
      <c r="A8" s="479" t="s">
        <v>270</v>
      </c>
      <c r="B8" s="459">
        <v>219.68693626311901</v>
      </c>
      <c r="C8" s="459">
        <v>293.948160000001</v>
      </c>
      <c r="D8" s="460">
        <v>74.261223736881007</v>
      </c>
      <c r="E8" s="461">
        <v>1.3380320423230001</v>
      </c>
      <c r="F8" s="459">
        <v>231.205432493025</v>
      </c>
      <c r="G8" s="460">
        <v>77.068477497675005</v>
      </c>
      <c r="H8" s="462">
        <v>10.948230000000001</v>
      </c>
      <c r="I8" s="459">
        <v>43.541260000000001</v>
      </c>
      <c r="J8" s="460">
        <v>-33.527217497674997</v>
      </c>
      <c r="K8" s="463">
        <v>0.188322824124</v>
      </c>
    </row>
    <row r="9" spans="1:11" ht="14.4" customHeight="1" thickBot="1" x14ac:dyDescent="0.35">
      <c r="A9" s="480" t="s">
        <v>271</v>
      </c>
      <c r="B9" s="464">
        <v>0</v>
      </c>
      <c r="C9" s="464">
        <v>-2.0000000000000601E-5</v>
      </c>
      <c r="D9" s="465">
        <v>-2.0000000000000601E-5</v>
      </c>
      <c r="E9" s="466" t="s">
        <v>266</v>
      </c>
      <c r="F9" s="464">
        <v>0</v>
      </c>
      <c r="G9" s="465">
        <v>0</v>
      </c>
      <c r="H9" s="467">
        <v>0</v>
      </c>
      <c r="I9" s="464">
        <v>0</v>
      </c>
      <c r="J9" s="465">
        <v>0</v>
      </c>
      <c r="K9" s="468" t="s">
        <v>266</v>
      </c>
    </row>
    <row r="10" spans="1:11" ht="14.4" customHeight="1" thickBot="1" x14ac:dyDescent="0.35">
      <c r="A10" s="481" t="s">
        <v>272</v>
      </c>
      <c r="B10" s="459">
        <v>0</v>
      </c>
      <c r="C10" s="459">
        <v>-2.0000000000000601E-5</v>
      </c>
      <c r="D10" s="460">
        <v>-2.0000000000000601E-5</v>
      </c>
      <c r="E10" s="469" t="s">
        <v>266</v>
      </c>
      <c r="F10" s="459">
        <v>0</v>
      </c>
      <c r="G10" s="460">
        <v>0</v>
      </c>
      <c r="H10" s="462">
        <v>0</v>
      </c>
      <c r="I10" s="459">
        <v>0</v>
      </c>
      <c r="J10" s="460">
        <v>0</v>
      </c>
      <c r="K10" s="470" t="s">
        <v>266</v>
      </c>
    </row>
    <row r="11" spans="1:11" ht="14.4" customHeight="1" thickBot="1" x14ac:dyDescent="0.35">
      <c r="A11" s="480" t="s">
        <v>273</v>
      </c>
      <c r="B11" s="464">
        <v>15.307148625136</v>
      </c>
      <c r="C11" s="464">
        <v>21.63391</v>
      </c>
      <c r="D11" s="465">
        <v>6.3267613748629996</v>
      </c>
      <c r="E11" s="471">
        <v>1.413320699354</v>
      </c>
      <c r="F11" s="464">
        <v>17</v>
      </c>
      <c r="G11" s="465">
        <v>5.6666666666659999</v>
      </c>
      <c r="H11" s="467">
        <v>0.78489999999899995</v>
      </c>
      <c r="I11" s="464">
        <v>7.7019099999999998</v>
      </c>
      <c r="J11" s="465">
        <v>2.0352433333329998</v>
      </c>
      <c r="K11" s="472">
        <v>0.45305352941100002</v>
      </c>
    </row>
    <row r="12" spans="1:11" ht="14.4" customHeight="1" thickBot="1" x14ac:dyDescent="0.35">
      <c r="A12" s="481" t="s">
        <v>274</v>
      </c>
      <c r="B12" s="459">
        <v>10.307148625136</v>
      </c>
      <c r="C12" s="459">
        <v>12.79941</v>
      </c>
      <c r="D12" s="460">
        <v>2.4922613748629998</v>
      </c>
      <c r="E12" s="461">
        <v>1.241799305075</v>
      </c>
      <c r="F12" s="459">
        <v>10</v>
      </c>
      <c r="G12" s="460">
        <v>3.333333333333</v>
      </c>
      <c r="H12" s="462">
        <v>0.78489999999899995</v>
      </c>
      <c r="I12" s="459">
        <v>1.40991</v>
      </c>
      <c r="J12" s="460">
        <v>-1.923423333333</v>
      </c>
      <c r="K12" s="463">
        <v>0.14099100000000001</v>
      </c>
    </row>
    <row r="13" spans="1:11" ht="14.4" customHeight="1" thickBot="1" x14ac:dyDescent="0.35">
      <c r="A13" s="481" t="s">
        <v>275</v>
      </c>
      <c r="B13" s="459">
        <v>5</v>
      </c>
      <c r="C13" s="459">
        <v>8.8345000000000002</v>
      </c>
      <c r="D13" s="460">
        <v>3.8344999999999998</v>
      </c>
      <c r="E13" s="461">
        <v>1.7668999999999999</v>
      </c>
      <c r="F13" s="459">
        <v>7</v>
      </c>
      <c r="G13" s="460">
        <v>2.333333333333</v>
      </c>
      <c r="H13" s="462">
        <v>0</v>
      </c>
      <c r="I13" s="459">
        <v>6.2919999999999998</v>
      </c>
      <c r="J13" s="460">
        <v>3.9586666666660002</v>
      </c>
      <c r="K13" s="463">
        <v>0.89885714285700002</v>
      </c>
    </row>
    <row r="14" spans="1:11" ht="14.4" customHeight="1" thickBot="1" x14ac:dyDescent="0.35">
      <c r="A14" s="480" t="s">
        <v>276</v>
      </c>
      <c r="B14" s="464">
        <v>112</v>
      </c>
      <c r="C14" s="464">
        <v>88.538179999999997</v>
      </c>
      <c r="D14" s="465">
        <v>-23.461819999999001</v>
      </c>
      <c r="E14" s="471">
        <v>0.79051946428499997</v>
      </c>
      <c r="F14" s="464">
        <v>100</v>
      </c>
      <c r="G14" s="465">
        <v>33.333333333333002</v>
      </c>
      <c r="H14" s="467">
        <v>2.6880399999989999</v>
      </c>
      <c r="I14" s="464">
        <v>7.6244999999990002</v>
      </c>
      <c r="J14" s="465">
        <v>-25.708833333333001</v>
      </c>
      <c r="K14" s="472">
        <v>7.6244999999000002E-2</v>
      </c>
    </row>
    <row r="15" spans="1:11" ht="14.4" customHeight="1" thickBot="1" x14ac:dyDescent="0.35">
      <c r="A15" s="481" t="s">
        <v>277</v>
      </c>
      <c r="B15" s="459">
        <v>5</v>
      </c>
      <c r="C15" s="459">
        <v>4.4043999999999999</v>
      </c>
      <c r="D15" s="460">
        <v>-0.59559999999900004</v>
      </c>
      <c r="E15" s="461">
        <v>0.88088</v>
      </c>
      <c r="F15" s="459">
        <v>5</v>
      </c>
      <c r="G15" s="460">
        <v>1.6666666666659999</v>
      </c>
      <c r="H15" s="462">
        <v>0</v>
      </c>
      <c r="I15" s="459">
        <v>1.13256</v>
      </c>
      <c r="J15" s="460">
        <v>-0.53410666666600004</v>
      </c>
      <c r="K15" s="463">
        <v>0.22651199999900001</v>
      </c>
    </row>
    <row r="16" spans="1:11" ht="14.4" customHeight="1" thickBot="1" x14ac:dyDescent="0.35">
      <c r="A16" s="481" t="s">
        <v>278</v>
      </c>
      <c r="B16" s="459">
        <v>6</v>
      </c>
      <c r="C16" s="459">
        <v>0</v>
      </c>
      <c r="D16" s="460">
        <v>-6</v>
      </c>
      <c r="E16" s="461">
        <v>0</v>
      </c>
      <c r="F16" s="459">
        <v>5</v>
      </c>
      <c r="G16" s="460">
        <v>1.6666666666659999</v>
      </c>
      <c r="H16" s="462">
        <v>0</v>
      </c>
      <c r="I16" s="459">
        <v>0</v>
      </c>
      <c r="J16" s="460">
        <v>-1.6666666666659999</v>
      </c>
      <c r="K16" s="463">
        <v>0</v>
      </c>
    </row>
    <row r="17" spans="1:11" ht="14.4" customHeight="1" thickBot="1" x14ac:dyDescent="0.35">
      <c r="A17" s="481" t="s">
        <v>279</v>
      </c>
      <c r="B17" s="459">
        <v>4</v>
      </c>
      <c r="C17" s="459">
        <v>1.94879</v>
      </c>
      <c r="D17" s="460">
        <v>-2.0512100000000002</v>
      </c>
      <c r="E17" s="461">
        <v>0.48719750000000001</v>
      </c>
      <c r="F17" s="459">
        <v>3</v>
      </c>
      <c r="G17" s="460">
        <v>1</v>
      </c>
      <c r="H17" s="462">
        <v>5.9479999998999999E-2</v>
      </c>
      <c r="I17" s="459">
        <v>0.31133</v>
      </c>
      <c r="J17" s="460">
        <v>-0.68867</v>
      </c>
      <c r="K17" s="463">
        <v>0.10377666666599999</v>
      </c>
    </row>
    <row r="18" spans="1:11" ht="14.4" customHeight="1" thickBot="1" x14ac:dyDescent="0.35">
      <c r="A18" s="481" t="s">
        <v>280</v>
      </c>
      <c r="B18" s="459">
        <v>75</v>
      </c>
      <c r="C18" s="459">
        <v>64.540170000000003</v>
      </c>
      <c r="D18" s="460">
        <v>-10.459829999999</v>
      </c>
      <c r="E18" s="461">
        <v>0.86053559999999996</v>
      </c>
      <c r="F18" s="459">
        <v>65</v>
      </c>
      <c r="G18" s="460">
        <v>21.666666666666</v>
      </c>
      <c r="H18" s="462">
        <v>2.3697399999990001</v>
      </c>
      <c r="I18" s="459">
        <v>5.6897999999989999</v>
      </c>
      <c r="J18" s="460">
        <v>-15.976866666666</v>
      </c>
      <c r="K18" s="463">
        <v>8.7535384615000003E-2</v>
      </c>
    </row>
    <row r="19" spans="1:11" ht="14.4" customHeight="1" thickBot="1" x14ac:dyDescent="0.35">
      <c r="A19" s="481" t="s">
        <v>281</v>
      </c>
      <c r="B19" s="459">
        <v>0</v>
      </c>
      <c r="C19" s="459">
        <v>0</v>
      </c>
      <c r="D19" s="460">
        <v>0</v>
      </c>
      <c r="E19" s="461">
        <v>1</v>
      </c>
      <c r="F19" s="459">
        <v>0</v>
      </c>
      <c r="G19" s="460">
        <v>0</v>
      </c>
      <c r="H19" s="462">
        <v>0.1016</v>
      </c>
      <c r="I19" s="459">
        <v>0.1016</v>
      </c>
      <c r="J19" s="460">
        <v>0.1016</v>
      </c>
      <c r="K19" s="470" t="s">
        <v>282</v>
      </c>
    </row>
    <row r="20" spans="1:11" ht="14.4" customHeight="1" thickBot="1" x14ac:dyDescent="0.35">
      <c r="A20" s="481" t="s">
        <v>283</v>
      </c>
      <c r="B20" s="459">
        <v>17</v>
      </c>
      <c r="C20" s="459">
        <v>13.04116</v>
      </c>
      <c r="D20" s="460">
        <v>-3.9588399999989998</v>
      </c>
      <c r="E20" s="461">
        <v>0.76712705882300003</v>
      </c>
      <c r="F20" s="459">
        <v>17</v>
      </c>
      <c r="G20" s="460">
        <v>5.6666666666659999</v>
      </c>
      <c r="H20" s="462">
        <v>0</v>
      </c>
      <c r="I20" s="459">
        <v>0.18099999999999999</v>
      </c>
      <c r="J20" s="460">
        <v>-5.4856666666659999</v>
      </c>
      <c r="K20" s="463">
        <v>1.0647058823000001E-2</v>
      </c>
    </row>
    <row r="21" spans="1:11" ht="14.4" customHeight="1" thickBot="1" x14ac:dyDescent="0.35">
      <c r="A21" s="481" t="s">
        <v>284</v>
      </c>
      <c r="B21" s="459">
        <v>5</v>
      </c>
      <c r="C21" s="459">
        <v>4.53</v>
      </c>
      <c r="D21" s="460">
        <v>-0.469999999999</v>
      </c>
      <c r="E21" s="461">
        <v>0.90600000000000003</v>
      </c>
      <c r="F21" s="459">
        <v>5</v>
      </c>
      <c r="G21" s="460">
        <v>1.6666666666659999</v>
      </c>
      <c r="H21" s="462">
        <v>0.125999999999</v>
      </c>
      <c r="I21" s="459">
        <v>0.16109999999899999</v>
      </c>
      <c r="J21" s="460">
        <v>-1.5055666666659999</v>
      </c>
      <c r="K21" s="463">
        <v>3.2219999999E-2</v>
      </c>
    </row>
    <row r="22" spans="1:11" ht="14.4" customHeight="1" thickBot="1" x14ac:dyDescent="0.35">
      <c r="A22" s="481" t="s">
        <v>285</v>
      </c>
      <c r="B22" s="459">
        <v>0</v>
      </c>
      <c r="C22" s="459">
        <v>7.3660000000000003E-2</v>
      </c>
      <c r="D22" s="460">
        <v>7.3660000000000003E-2</v>
      </c>
      <c r="E22" s="469" t="s">
        <v>282</v>
      </c>
      <c r="F22" s="459">
        <v>0</v>
      </c>
      <c r="G22" s="460">
        <v>0</v>
      </c>
      <c r="H22" s="462">
        <v>3.1219999998999999E-2</v>
      </c>
      <c r="I22" s="459">
        <v>4.7109999999E-2</v>
      </c>
      <c r="J22" s="460">
        <v>4.7109999999E-2</v>
      </c>
      <c r="K22" s="470" t="s">
        <v>266</v>
      </c>
    </row>
    <row r="23" spans="1:11" ht="14.4" customHeight="1" thickBot="1" x14ac:dyDescent="0.35">
      <c r="A23" s="480" t="s">
        <v>286</v>
      </c>
      <c r="B23" s="464">
        <v>68.068300422217007</v>
      </c>
      <c r="C23" s="464">
        <v>99.870270000000005</v>
      </c>
      <c r="D23" s="465">
        <v>31.801969577783002</v>
      </c>
      <c r="E23" s="471">
        <v>1.4672067523429999</v>
      </c>
      <c r="F23" s="464">
        <v>78.804053337268996</v>
      </c>
      <c r="G23" s="465">
        <v>26.268017779089</v>
      </c>
      <c r="H23" s="467">
        <v>5.874669999999</v>
      </c>
      <c r="I23" s="464">
        <v>21.92652</v>
      </c>
      <c r="J23" s="465">
        <v>-4.3414977790889999</v>
      </c>
      <c r="K23" s="472">
        <v>0.27824101770699999</v>
      </c>
    </row>
    <row r="24" spans="1:11" ht="14.4" customHeight="1" thickBot="1" x14ac:dyDescent="0.35">
      <c r="A24" s="481" t="s">
        <v>287</v>
      </c>
      <c r="B24" s="459">
        <v>0</v>
      </c>
      <c r="C24" s="459">
        <v>14.41352</v>
      </c>
      <c r="D24" s="460">
        <v>14.41352</v>
      </c>
      <c r="E24" s="469" t="s">
        <v>266</v>
      </c>
      <c r="F24" s="459">
        <v>0</v>
      </c>
      <c r="G24" s="460">
        <v>0</v>
      </c>
      <c r="H24" s="462">
        <v>0</v>
      </c>
      <c r="I24" s="459">
        <v>0.98009999999899999</v>
      </c>
      <c r="J24" s="460">
        <v>0.98009999999899999</v>
      </c>
      <c r="K24" s="470" t="s">
        <v>266</v>
      </c>
    </row>
    <row r="25" spans="1:11" ht="14.4" customHeight="1" thickBot="1" x14ac:dyDescent="0.35">
      <c r="A25" s="481" t="s">
        <v>288</v>
      </c>
      <c r="B25" s="459">
        <v>2</v>
      </c>
      <c r="C25" s="459">
        <v>1.8016700000000001</v>
      </c>
      <c r="D25" s="460">
        <v>-0.198329999999</v>
      </c>
      <c r="E25" s="461">
        <v>0.90083500000000005</v>
      </c>
      <c r="F25" s="459">
        <v>2</v>
      </c>
      <c r="G25" s="460">
        <v>0.66666666666600005</v>
      </c>
      <c r="H25" s="462">
        <v>6.7759999998999995E-2</v>
      </c>
      <c r="I25" s="459">
        <v>6.7759999998999995E-2</v>
      </c>
      <c r="J25" s="460">
        <v>-0.59890666666600001</v>
      </c>
      <c r="K25" s="463">
        <v>3.3879999999000002E-2</v>
      </c>
    </row>
    <row r="26" spans="1:11" ht="14.4" customHeight="1" thickBot="1" x14ac:dyDescent="0.35">
      <c r="A26" s="481" t="s">
        <v>289</v>
      </c>
      <c r="B26" s="459">
        <v>15.342485616343</v>
      </c>
      <c r="C26" s="459">
        <v>21.34883</v>
      </c>
      <c r="D26" s="460">
        <v>6.0063443836569999</v>
      </c>
      <c r="E26" s="461">
        <v>1.391484439604</v>
      </c>
      <c r="F26" s="459">
        <v>20</v>
      </c>
      <c r="G26" s="460">
        <v>6.6666666666659999</v>
      </c>
      <c r="H26" s="462">
        <v>1.964429999999</v>
      </c>
      <c r="I26" s="459">
        <v>5.4167999999990002</v>
      </c>
      <c r="J26" s="460">
        <v>-1.2498666666660001</v>
      </c>
      <c r="K26" s="463">
        <v>0.27084000000000003</v>
      </c>
    </row>
    <row r="27" spans="1:11" ht="14.4" customHeight="1" thickBot="1" x14ac:dyDescent="0.35">
      <c r="A27" s="481" t="s">
        <v>290</v>
      </c>
      <c r="B27" s="459">
        <v>19.865248238214999</v>
      </c>
      <c r="C27" s="459">
        <v>22.047969999999999</v>
      </c>
      <c r="D27" s="460">
        <v>2.1827217617839998</v>
      </c>
      <c r="E27" s="461">
        <v>1.1098763899449999</v>
      </c>
      <c r="F27" s="459">
        <v>20</v>
      </c>
      <c r="G27" s="460">
        <v>6.6666666666659999</v>
      </c>
      <c r="H27" s="462">
        <v>3.1184599999990001</v>
      </c>
      <c r="I27" s="459">
        <v>5.7220699999990003</v>
      </c>
      <c r="J27" s="460">
        <v>-0.94459666666599995</v>
      </c>
      <c r="K27" s="463">
        <v>0.28610349999899998</v>
      </c>
    </row>
    <row r="28" spans="1:11" ht="14.4" customHeight="1" thickBot="1" x14ac:dyDescent="0.35">
      <c r="A28" s="481" t="s">
        <v>291</v>
      </c>
      <c r="B28" s="459">
        <v>1.8913335260090001</v>
      </c>
      <c r="C28" s="459">
        <v>1.7274</v>
      </c>
      <c r="D28" s="460">
        <v>-0.16393352600899999</v>
      </c>
      <c r="E28" s="461">
        <v>0.91332384068899997</v>
      </c>
      <c r="F28" s="459">
        <v>1.670841002358</v>
      </c>
      <c r="G28" s="460">
        <v>0.55694700078600001</v>
      </c>
      <c r="H28" s="462">
        <v>0</v>
      </c>
      <c r="I28" s="459">
        <v>0</v>
      </c>
      <c r="J28" s="460">
        <v>-0.55694700078600001</v>
      </c>
      <c r="K28" s="463">
        <v>0</v>
      </c>
    </row>
    <row r="29" spans="1:11" ht="14.4" customHeight="1" thickBot="1" x14ac:dyDescent="0.35">
      <c r="A29" s="481" t="s">
        <v>292</v>
      </c>
      <c r="B29" s="459">
        <v>2.3331688497E-2</v>
      </c>
      <c r="C29" s="459">
        <v>3.5999999999999997E-2</v>
      </c>
      <c r="D29" s="460">
        <v>1.2668311502E-2</v>
      </c>
      <c r="E29" s="461">
        <v>1.5429659111109999</v>
      </c>
      <c r="F29" s="459">
        <v>0</v>
      </c>
      <c r="G29" s="460">
        <v>0</v>
      </c>
      <c r="H29" s="462">
        <v>0</v>
      </c>
      <c r="I29" s="459">
        <v>0.34300000000000003</v>
      </c>
      <c r="J29" s="460">
        <v>0.34300000000000003</v>
      </c>
      <c r="K29" s="470" t="s">
        <v>266</v>
      </c>
    </row>
    <row r="30" spans="1:11" ht="14.4" customHeight="1" thickBot="1" x14ac:dyDescent="0.35">
      <c r="A30" s="481" t="s">
        <v>293</v>
      </c>
      <c r="B30" s="459">
        <v>0</v>
      </c>
      <c r="C30" s="459">
        <v>3.27922</v>
      </c>
      <c r="D30" s="460">
        <v>3.27922</v>
      </c>
      <c r="E30" s="469" t="s">
        <v>266</v>
      </c>
      <c r="F30" s="459">
        <v>0</v>
      </c>
      <c r="G30" s="460">
        <v>0</v>
      </c>
      <c r="H30" s="462">
        <v>0</v>
      </c>
      <c r="I30" s="459">
        <v>0</v>
      </c>
      <c r="J30" s="460">
        <v>0</v>
      </c>
      <c r="K30" s="470" t="s">
        <v>266</v>
      </c>
    </row>
    <row r="31" spans="1:11" ht="14.4" customHeight="1" thickBot="1" x14ac:dyDescent="0.35">
      <c r="A31" s="481" t="s">
        <v>294</v>
      </c>
      <c r="B31" s="459">
        <v>0.175947739208</v>
      </c>
      <c r="C31" s="459">
        <v>1.93336</v>
      </c>
      <c r="D31" s="460">
        <v>1.7574122607910001</v>
      </c>
      <c r="E31" s="461">
        <v>10.988262814291</v>
      </c>
      <c r="F31" s="459">
        <v>0</v>
      </c>
      <c r="G31" s="460">
        <v>0</v>
      </c>
      <c r="H31" s="462">
        <v>0</v>
      </c>
      <c r="I31" s="459">
        <v>0</v>
      </c>
      <c r="J31" s="460">
        <v>0</v>
      </c>
      <c r="K31" s="470" t="s">
        <v>266</v>
      </c>
    </row>
    <row r="32" spans="1:11" ht="14.4" customHeight="1" thickBot="1" x14ac:dyDescent="0.35">
      <c r="A32" s="481" t="s">
        <v>295</v>
      </c>
      <c r="B32" s="459">
        <v>9.7664597222329999</v>
      </c>
      <c r="C32" s="459">
        <v>21.901589999999999</v>
      </c>
      <c r="D32" s="460">
        <v>12.135130277767001</v>
      </c>
      <c r="E32" s="461">
        <v>2.2425311344019998</v>
      </c>
      <c r="F32" s="459">
        <v>25.133212334909999</v>
      </c>
      <c r="G32" s="460">
        <v>8.3777374449690001</v>
      </c>
      <c r="H32" s="462">
        <v>0</v>
      </c>
      <c r="I32" s="459">
        <v>7.3250599999989996</v>
      </c>
      <c r="J32" s="460">
        <v>-1.05267744497</v>
      </c>
      <c r="K32" s="463">
        <v>0.29144941372299998</v>
      </c>
    </row>
    <row r="33" spans="1:11" ht="14.4" customHeight="1" thickBot="1" x14ac:dyDescent="0.35">
      <c r="A33" s="481" t="s">
        <v>296</v>
      </c>
      <c r="B33" s="459">
        <v>9</v>
      </c>
      <c r="C33" s="459">
        <v>11.380710000000001</v>
      </c>
      <c r="D33" s="460">
        <v>2.3807100000000001</v>
      </c>
      <c r="E33" s="461">
        <v>1.2645233333329999</v>
      </c>
      <c r="F33" s="459">
        <v>10</v>
      </c>
      <c r="G33" s="460">
        <v>3.333333333333</v>
      </c>
      <c r="H33" s="462">
        <v>0.72401999999900002</v>
      </c>
      <c r="I33" s="459">
        <v>2.0717300000000001</v>
      </c>
      <c r="J33" s="460">
        <v>-1.2616033333329999</v>
      </c>
      <c r="K33" s="463">
        <v>0.207173</v>
      </c>
    </row>
    <row r="34" spans="1:11" ht="14.4" customHeight="1" thickBot="1" x14ac:dyDescent="0.35">
      <c r="A34" s="481" t="s">
        <v>297</v>
      </c>
      <c r="B34" s="459">
        <v>10.003493891710001</v>
      </c>
      <c r="C34" s="459">
        <v>0</v>
      </c>
      <c r="D34" s="460">
        <v>-10.003493891710001</v>
      </c>
      <c r="E34" s="461">
        <v>0</v>
      </c>
      <c r="F34" s="459">
        <v>0</v>
      </c>
      <c r="G34" s="460">
        <v>0</v>
      </c>
      <c r="H34" s="462">
        <v>0</v>
      </c>
      <c r="I34" s="459">
        <v>0</v>
      </c>
      <c r="J34" s="460">
        <v>0</v>
      </c>
      <c r="K34" s="463">
        <v>0</v>
      </c>
    </row>
    <row r="35" spans="1:11" ht="14.4" customHeight="1" thickBot="1" x14ac:dyDescent="0.35">
      <c r="A35" s="480" t="s">
        <v>298</v>
      </c>
      <c r="B35" s="464">
        <v>11.258408644319999</v>
      </c>
      <c r="C35" s="464">
        <v>35.320329999999998</v>
      </c>
      <c r="D35" s="465">
        <v>24.061921355679999</v>
      </c>
      <c r="E35" s="471">
        <v>3.1372400057459999</v>
      </c>
      <c r="F35" s="464">
        <v>30.401379155756</v>
      </c>
      <c r="G35" s="465">
        <v>10.133793051918</v>
      </c>
      <c r="H35" s="467">
        <v>0</v>
      </c>
      <c r="I35" s="464">
        <v>2.8220999999999998</v>
      </c>
      <c r="J35" s="465">
        <v>-7.3116930519179997</v>
      </c>
      <c r="K35" s="472">
        <v>9.2828025516000001E-2</v>
      </c>
    </row>
    <row r="36" spans="1:11" ht="14.4" customHeight="1" thickBot="1" x14ac:dyDescent="0.35">
      <c r="A36" s="481" t="s">
        <v>299</v>
      </c>
      <c r="B36" s="459">
        <v>0.63630846291200005</v>
      </c>
      <c r="C36" s="459">
        <v>0</v>
      </c>
      <c r="D36" s="460">
        <v>-0.63630846291200005</v>
      </c>
      <c r="E36" s="461">
        <v>0</v>
      </c>
      <c r="F36" s="459">
        <v>0</v>
      </c>
      <c r="G36" s="460">
        <v>0</v>
      </c>
      <c r="H36" s="462">
        <v>0</v>
      </c>
      <c r="I36" s="459">
        <v>0</v>
      </c>
      <c r="J36" s="460">
        <v>0</v>
      </c>
      <c r="K36" s="463">
        <v>0</v>
      </c>
    </row>
    <row r="37" spans="1:11" ht="14.4" customHeight="1" thickBot="1" x14ac:dyDescent="0.35">
      <c r="A37" s="481" t="s">
        <v>300</v>
      </c>
      <c r="B37" s="459">
        <v>9.0837181108710006</v>
      </c>
      <c r="C37" s="459">
        <v>24.584099999999999</v>
      </c>
      <c r="D37" s="460">
        <v>15.500381889128001</v>
      </c>
      <c r="E37" s="461">
        <v>2.706391777016</v>
      </c>
      <c r="F37" s="459">
        <v>20.204376299604998</v>
      </c>
      <c r="G37" s="460">
        <v>6.7347920998679998</v>
      </c>
      <c r="H37" s="462">
        <v>0</v>
      </c>
      <c r="I37" s="459">
        <v>2.528</v>
      </c>
      <c r="J37" s="460">
        <v>-4.2067920998680002</v>
      </c>
      <c r="K37" s="463">
        <v>0.12512140748600001</v>
      </c>
    </row>
    <row r="38" spans="1:11" ht="14.4" customHeight="1" thickBot="1" x14ac:dyDescent="0.35">
      <c r="A38" s="481" t="s">
        <v>301</v>
      </c>
      <c r="B38" s="459">
        <v>1.538382070535</v>
      </c>
      <c r="C38" s="459">
        <v>10.736230000000001</v>
      </c>
      <c r="D38" s="460">
        <v>9.1978479294640003</v>
      </c>
      <c r="E38" s="461">
        <v>6.9789099896759996</v>
      </c>
      <c r="F38" s="459">
        <v>10.197002856151</v>
      </c>
      <c r="G38" s="460">
        <v>3.3990009520500002</v>
      </c>
      <c r="H38" s="462">
        <v>0</v>
      </c>
      <c r="I38" s="459">
        <v>0.29409999999999997</v>
      </c>
      <c r="J38" s="460">
        <v>-3.1049009520499999</v>
      </c>
      <c r="K38" s="463">
        <v>2.8841808141E-2</v>
      </c>
    </row>
    <row r="39" spans="1:11" ht="14.4" customHeight="1" thickBot="1" x14ac:dyDescent="0.35">
      <c r="A39" s="480" t="s">
        <v>302</v>
      </c>
      <c r="B39" s="464">
        <v>13.053078571445001</v>
      </c>
      <c r="C39" s="464">
        <v>41.95149</v>
      </c>
      <c r="D39" s="465">
        <v>28.898411428553999</v>
      </c>
      <c r="E39" s="471">
        <v>3.213915381753</v>
      </c>
      <c r="F39" s="464">
        <v>5</v>
      </c>
      <c r="G39" s="465">
        <v>1.6666666666659999</v>
      </c>
      <c r="H39" s="467">
        <v>0.97961999999899996</v>
      </c>
      <c r="I39" s="464">
        <v>1.47123</v>
      </c>
      <c r="J39" s="465">
        <v>-0.19543666666599999</v>
      </c>
      <c r="K39" s="472">
        <v>0.29424599999899997</v>
      </c>
    </row>
    <row r="40" spans="1:11" ht="14.4" customHeight="1" thickBot="1" x14ac:dyDescent="0.35">
      <c r="A40" s="481" t="s">
        <v>303</v>
      </c>
      <c r="B40" s="459">
        <v>0</v>
      </c>
      <c r="C40" s="459">
        <v>0.1186</v>
      </c>
      <c r="D40" s="460">
        <v>0.1186</v>
      </c>
      <c r="E40" s="469" t="s">
        <v>266</v>
      </c>
      <c r="F40" s="459">
        <v>0</v>
      </c>
      <c r="G40" s="460">
        <v>0</v>
      </c>
      <c r="H40" s="462">
        <v>0</v>
      </c>
      <c r="I40" s="459">
        <v>0</v>
      </c>
      <c r="J40" s="460">
        <v>0</v>
      </c>
      <c r="K40" s="470" t="s">
        <v>266</v>
      </c>
    </row>
    <row r="41" spans="1:11" ht="14.4" customHeight="1" thickBot="1" x14ac:dyDescent="0.35">
      <c r="A41" s="481" t="s">
        <v>304</v>
      </c>
      <c r="B41" s="459">
        <v>8.0530785714450008</v>
      </c>
      <c r="C41" s="459">
        <v>17.846499999999999</v>
      </c>
      <c r="D41" s="460">
        <v>9.7934214285539998</v>
      </c>
      <c r="E41" s="461">
        <v>2.2161090124310001</v>
      </c>
      <c r="F41" s="459">
        <v>0</v>
      </c>
      <c r="G41" s="460">
        <v>0</v>
      </c>
      <c r="H41" s="462">
        <v>0</v>
      </c>
      <c r="I41" s="459">
        <v>4.6330000000000003E-2</v>
      </c>
      <c r="J41" s="460">
        <v>4.6330000000000003E-2</v>
      </c>
      <c r="K41" s="470" t="s">
        <v>266</v>
      </c>
    </row>
    <row r="42" spans="1:11" ht="14.4" customHeight="1" thickBot="1" x14ac:dyDescent="0.35">
      <c r="A42" s="481" t="s">
        <v>305</v>
      </c>
      <c r="B42" s="459">
        <v>0</v>
      </c>
      <c r="C42" s="459">
        <v>17.510950000000001</v>
      </c>
      <c r="D42" s="460">
        <v>17.510950000000001</v>
      </c>
      <c r="E42" s="469" t="s">
        <v>266</v>
      </c>
      <c r="F42" s="459">
        <v>0</v>
      </c>
      <c r="G42" s="460">
        <v>0</v>
      </c>
      <c r="H42" s="462">
        <v>0</v>
      </c>
      <c r="I42" s="459">
        <v>0</v>
      </c>
      <c r="J42" s="460">
        <v>0</v>
      </c>
      <c r="K42" s="470" t="s">
        <v>266</v>
      </c>
    </row>
    <row r="43" spans="1:11" ht="14.4" customHeight="1" thickBot="1" x14ac:dyDescent="0.35">
      <c r="A43" s="481" t="s">
        <v>306</v>
      </c>
      <c r="B43" s="459">
        <v>0</v>
      </c>
      <c r="C43" s="459">
        <v>5.5440000000000003E-2</v>
      </c>
      <c r="D43" s="460">
        <v>5.5440000000000003E-2</v>
      </c>
      <c r="E43" s="469" t="s">
        <v>282</v>
      </c>
      <c r="F43" s="459">
        <v>0</v>
      </c>
      <c r="G43" s="460">
        <v>0</v>
      </c>
      <c r="H43" s="462">
        <v>0</v>
      </c>
      <c r="I43" s="459">
        <v>0</v>
      </c>
      <c r="J43" s="460">
        <v>0</v>
      </c>
      <c r="K43" s="470" t="s">
        <v>266</v>
      </c>
    </row>
    <row r="44" spans="1:11" ht="14.4" customHeight="1" thickBot="1" x14ac:dyDescent="0.35">
      <c r="A44" s="481" t="s">
        <v>307</v>
      </c>
      <c r="B44" s="459">
        <v>5</v>
      </c>
      <c r="C44" s="459">
        <v>6.42</v>
      </c>
      <c r="D44" s="460">
        <v>1.42</v>
      </c>
      <c r="E44" s="461">
        <v>1.284</v>
      </c>
      <c r="F44" s="459">
        <v>5</v>
      </c>
      <c r="G44" s="460">
        <v>1.6666666666659999</v>
      </c>
      <c r="H44" s="462">
        <v>0.97961999999899996</v>
      </c>
      <c r="I44" s="459">
        <v>1.4249000000000001</v>
      </c>
      <c r="J44" s="460">
        <v>-0.241766666666</v>
      </c>
      <c r="K44" s="463">
        <v>0.28497999999899998</v>
      </c>
    </row>
    <row r="45" spans="1:11" ht="14.4" customHeight="1" thickBot="1" x14ac:dyDescent="0.35">
      <c r="A45" s="480" t="s">
        <v>308</v>
      </c>
      <c r="B45" s="464">
        <v>0</v>
      </c>
      <c r="C45" s="464">
        <v>0</v>
      </c>
      <c r="D45" s="465">
        <v>0</v>
      </c>
      <c r="E45" s="471">
        <v>1</v>
      </c>
      <c r="F45" s="464">
        <v>0</v>
      </c>
      <c r="G45" s="465">
        <v>0</v>
      </c>
      <c r="H45" s="467">
        <v>0</v>
      </c>
      <c r="I45" s="464">
        <v>0.13200000000000001</v>
      </c>
      <c r="J45" s="465">
        <v>0.13200000000000001</v>
      </c>
      <c r="K45" s="468" t="s">
        <v>282</v>
      </c>
    </row>
    <row r="46" spans="1:11" ht="14.4" customHeight="1" thickBot="1" x14ac:dyDescent="0.35">
      <c r="A46" s="481" t="s">
        <v>309</v>
      </c>
      <c r="B46" s="459">
        <v>0</v>
      </c>
      <c r="C46" s="459">
        <v>0</v>
      </c>
      <c r="D46" s="460">
        <v>0</v>
      </c>
      <c r="E46" s="461">
        <v>1</v>
      </c>
      <c r="F46" s="459">
        <v>0</v>
      </c>
      <c r="G46" s="460">
        <v>0</v>
      </c>
      <c r="H46" s="462">
        <v>0</v>
      </c>
      <c r="I46" s="459">
        <v>0.13200000000000001</v>
      </c>
      <c r="J46" s="460">
        <v>0.13200000000000001</v>
      </c>
      <c r="K46" s="470" t="s">
        <v>282</v>
      </c>
    </row>
    <row r="47" spans="1:11" ht="14.4" customHeight="1" thickBot="1" x14ac:dyDescent="0.35">
      <c r="A47" s="480" t="s">
        <v>310</v>
      </c>
      <c r="B47" s="464">
        <v>0</v>
      </c>
      <c r="C47" s="464">
        <v>6.6340000000000003</v>
      </c>
      <c r="D47" s="465">
        <v>6.6340000000000003</v>
      </c>
      <c r="E47" s="466" t="s">
        <v>266</v>
      </c>
      <c r="F47" s="464">
        <v>0</v>
      </c>
      <c r="G47" s="465">
        <v>0</v>
      </c>
      <c r="H47" s="467">
        <v>0.62099999999900002</v>
      </c>
      <c r="I47" s="464">
        <v>1.863</v>
      </c>
      <c r="J47" s="465">
        <v>1.863</v>
      </c>
      <c r="K47" s="468" t="s">
        <v>266</v>
      </c>
    </row>
    <row r="48" spans="1:11" ht="14.4" customHeight="1" thickBot="1" x14ac:dyDescent="0.35">
      <c r="A48" s="481" t="s">
        <v>311</v>
      </c>
      <c r="B48" s="459">
        <v>0</v>
      </c>
      <c r="C48" s="459">
        <v>6.6340000000000003</v>
      </c>
      <c r="D48" s="460">
        <v>6.6340000000000003</v>
      </c>
      <c r="E48" s="469" t="s">
        <v>266</v>
      </c>
      <c r="F48" s="459">
        <v>0</v>
      </c>
      <c r="G48" s="460">
        <v>0</v>
      </c>
      <c r="H48" s="462">
        <v>0.62099999999900002</v>
      </c>
      <c r="I48" s="459">
        <v>1.863</v>
      </c>
      <c r="J48" s="460">
        <v>1.863</v>
      </c>
      <c r="K48" s="470" t="s">
        <v>266</v>
      </c>
    </row>
    <row r="49" spans="1:11" ht="14.4" customHeight="1" thickBot="1" x14ac:dyDescent="0.35">
      <c r="A49" s="479" t="s">
        <v>42</v>
      </c>
      <c r="B49" s="459">
        <v>174.18081623811301</v>
      </c>
      <c r="C49" s="459">
        <v>176.559</v>
      </c>
      <c r="D49" s="460">
        <v>2.3781837618870001</v>
      </c>
      <c r="E49" s="461">
        <v>1.0136535343740001</v>
      </c>
      <c r="F49" s="459">
        <v>203.284814105804</v>
      </c>
      <c r="G49" s="460">
        <v>67.761604701934004</v>
      </c>
      <c r="H49" s="462">
        <v>16.316999999998998</v>
      </c>
      <c r="I49" s="459">
        <v>75.661000000000001</v>
      </c>
      <c r="J49" s="460">
        <v>7.8993952980650004</v>
      </c>
      <c r="K49" s="463">
        <v>0.37219209084900001</v>
      </c>
    </row>
    <row r="50" spans="1:11" ht="14.4" customHeight="1" thickBot="1" x14ac:dyDescent="0.35">
      <c r="A50" s="480" t="s">
        <v>312</v>
      </c>
      <c r="B50" s="464">
        <v>174.18081623811301</v>
      </c>
      <c r="C50" s="464">
        <v>176.559</v>
      </c>
      <c r="D50" s="465">
        <v>2.3781837618870001</v>
      </c>
      <c r="E50" s="471">
        <v>1.0136535343740001</v>
      </c>
      <c r="F50" s="464">
        <v>203.284814105804</v>
      </c>
      <c r="G50" s="465">
        <v>67.761604701934004</v>
      </c>
      <c r="H50" s="467">
        <v>16.316999999998998</v>
      </c>
      <c r="I50" s="464">
        <v>75.661000000000001</v>
      </c>
      <c r="J50" s="465">
        <v>7.8993952980650004</v>
      </c>
      <c r="K50" s="472">
        <v>0.37219209084900001</v>
      </c>
    </row>
    <row r="51" spans="1:11" ht="14.4" customHeight="1" thickBot="1" x14ac:dyDescent="0.35">
      <c r="A51" s="481" t="s">
        <v>313</v>
      </c>
      <c r="B51" s="459">
        <v>69.062462904773994</v>
      </c>
      <c r="C51" s="459">
        <v>71.963999999999999</v>
      </c>
      <c r="D51" s="460">
        <v>2.9015370952250001</v>
      </c>
      <c r="E51" s="461">
        <v>1.042013229375</v>
      </c>
      <c r="F51" s="459">
        <v>94.223498712031002</v>
      </c>
      <c r="G51" s="460">
        <v>31.40783290401</v>
      </c>
      <c r="H51" s="462">
        <v>7.6849999999990004</v>
      </c>
      <c r="I51" s="459">
        <v>32.283999999999999</v>
      </c>
      <c r="J51" s="460">
        <v>0.876167095989</v>
      </c>
      <c r="K51" s="463">
        <v>0.342632150591</v>
      </c>
    </row>
    <row r="52" spans="1:11" ht="14.4" customHeight="1" thickBot="1" x14ac:dyDescent="0.35">
      <c r="A52" s="481" t="s">
        <v>314</v>
      </c>
      <c r="B52" s="459">
        <v>47.858013299465</v>
      </c>
      <c r="C52" s="459">
        <v>50.67</v>
      </c>
      <c r="D52" s="460">
        <v>2.8119867005339998</v>
      </c>
      <c r="E52" s="461">
        <v>1.0587568623650001</v>
      </c>
      <c r="F52" s="459">
        <v>49.988597305486998</v>
      </c>
      <c r="G52" s="460">
        <v>16.662865768494999</v>
      </c>
      <c r="H52" s="462">
        <v>4.3019999999990004</v>
      </c>
      <c r="I52" s="459">
        <v>17.335999999999999</v>
      </c>
      <c r="J52" s="460">
        <v>0.67313423150399998</v>
      </c>
      <c r="K52" s="463">
        <v>0.34679908888099997</v>
      </c>
    </row>
    <row r="53" spans="1:11" ht="14.4" customHeight="1" thickBot="1" x14ac:dyDescent="0.35">
      <c r="A53" s="481" t="s">
        <v>315</v>
      </c>
      <c r="B53" s="459">
        <v>57.260340033871998</v>
      </c>
      <c r="C53" s="459">
        <v>53.924999999999997</v>
      </c>
      <c r="D53" s="460">
        <v>-3.3353400338719998</v>
      </c>
      <c r="E53" s="461">
        <v>0.94175130584400002</v>
      </c>
      <c r="F53" s="459">
        <v>59.072718088283999</v>
      </c>
      <c r="G53" s="460">
        <v>19.690906029428</v>
      </c>
      <c r="H53" s="462">
        <v>4.329999999999</v>
      </c>
      <c r="I53" s="459">
        <v>26.041</v>
      </c>
      <c r="J53" s="460">
        <v>6.3500939705709998</v>
      </c>
      <c r="K53" s="463">
        <v>0.44082955453400002</v>
      </c>
    </row>
    <row r="54" spans="1:11" ht="14.4" customHeight="1" thickBot="1" x14ac:dyDescent="0.35">
      <c r="A54" s="482" t="s">
        <v>316</v>
      </c>
      <c r="B54" s="464">
        <v>326.900950845821</v>
      </c>
      <c r="C54" s="464">
        <v>358.01601000000102</v>
      </c>
      <c r="D54" s="465">
        <v>31.115059154179999</v>
      </c>
      <c r="E54" s="471">
        <v>1.095181916949</v>
      </c>
      <c r="F54" s="464">
        <v>346.20082948501602</v>
      </c>
      <c r="G54" s="465">
        <v>115.400276495005</v>
      </c>
      <c r="H54" s="467">
        <v>31.577299999998999</v>
      </c>
      <c r="I54" s="464">
        <v>111.14292</v>
      </c>
      <c r="J54" s="465">
        <v>-4.2573564950050002</v>
      </c>
      <c r="K54" s="472">
        <v>0.32103597257499999</v>
      </c>
    </row>
    <row r="55" spans="1:11" ht="14.4" customHeight="1" thickBot="1" x14ac:dyDescent="0.35">
      <c r="A55" s="479" t="s">
        <v>45</v>
      </c>
      <c r="B55" s="459">
        <v>49.224879796737</v>
      </c>
      <c r="C55" s="459">
        <v>65.361429999999999</v>
      </c>
      <c r="D55" s="460">
        <v>16.136550203262001</v>
      </c>
      <c r="E55" s="461">
        <v>1.327812891974</v>
      </c>
      <c r="F55" s="459">
        <v>41.947962187838002</v>
      </c>
      <c r="G55" s="460">
        <v>13.982654062611999</v>
      </c>
      <c r="H55" s="462">
        <v>0</v>
      </c>
      <c r="I55" s="459">
        <v>15.63086</v>
      </c>
      <c r="J55" s="460">
        <v>1.6482059373869999</v>
      </c>
      <c r="K55" s="463">
        <v>0.372625014059</v>
      </c>
    </row>
    <row r="56" spans="1:11" ht="14.4" customHeight="1" thickBot="1" x14ac:dyDescent="0.35">
      <c r="A56" s="483" t="s">
        <v>317</v>
      </c>
      <c r="B56" s="459">
        <v>49.224879796737</v>
      </c>
      <c r="C56" s="459">
        <v>65.361429999999999</v>
      </c>
      <c r="D56" s="460">
        <v>16.136550203262001</v>
      </c>
      <c r="E56" s="461">
        <v>1.327812891974</v>
      </c>
      <c r="F56" s="459">
        <v>41.947962187838002</v>
      </c>
      <c r="G56" s="460">
        <v>13.982654062611999</v>
      </c>
      <c r="H56" s="462">
        <v>0</v>
      </c>
      <c r="I56" s="459">
        <v>15.63086</v>
      </c>
      <c r="J56" s="460">
        <v>1.6482059373869999</v>
      </c>
      <c r="K56" s="463">
        <v>0.372625014059</v>
      </c>
    </row>
    <row r="57" spans="1:11" ht="14.4" customHeight="1" thickBot="1" x14ac:dyDescent="0.35">
      <c r="A57" s="481" t="s">
        <v>318</v>
      </c>
      <c r="B57" s="459">
        <v>9.0359589681079999</v>
      </c>
      <c r="C57" s="459">
        <v>25.666499999999999</v>
      </c>
      <c r="D57" s="460">
        <v>16.630541031892001</v>
      </c>
      <c r="E57" s="461">
        <v>2.840484345998</v>
      </c>
      <c r="F57" s="459">
        <v>2.671590151527</v>
      </c>
      <c r="G57" s="460">
        <v>0.89053005050900003</v>
      </c>
      <c r="H57" s="462">
        <v>0</v>
      </c>
      <c r="I57" s="459">
        <v>0</v>
      </c>
      <c r="J57" s="460">
        <v>-0.89053005050900003</v>
      </c>
      <c r="K57" s="463">
        <v>0</v>
      </c>
    </row>
    <row r="58" spans="1:11" ht="14.4" customHeight="1" thickBot="1" x14ac:dyDescent="0.35">
      <c r="A58" s="481" t="s">
        <v>319</v>
      </c>
      <c r="B58" s="459">
        <v>17.922860519602001</v>
      </c>
      <c r="C58" s="459">
        <v>0.13855999999999999</v>
      </c>
      <c r="D58" s="460">
        <v>-17.784300519601999</v>
      </c>
      <c r="E58" s="461">
        <v>7.7309087929999997E-3</v>
      </c>
      <c r="F58" s="459">
        <v>7.0870666130000001E-3</v>
      </c>
      <c r="G58" s="460">
        <v>2.362355537E-3</v>
      </c>
      <c r="H58" s="462">
        <v>0</v>
      </c>
      <c r="I58" s="459">
        <v>1.2882</v>
      </c>
      <c r="J58" s="460">
        <v>1.2858376444620001</v>
      </c>
      <c r="K58" s="463">
        <v>0</v>
      </c>
    </row>
    <row r="59" spans="1:11" ht="14.4" customHeight="1" thickBot="1" x14ac:dyDescent="0.35">
      <c r="A59" s="481" t="s">
        <v>320</v>
      </c>
      <c r="B59" s="459">
        <v>5.4168036834809996</v>
      </c>
      <c r="C59" s="459">
        <v>4.5111999999999997</v>
      </c>
      <c r="D59" s="460">
        <v>-0.90560368348099995</v>
      </c>
      <c r="E59" s="461">
        <v>0.832815856656</v>
      </c>
      <c r="F59" s="459">
        <v>7.3033762092499996</v>
      </c>
      <c r="G59" s="460">
        <v>2.434458736416</v>
      </c>
      <c r="H59" s="462">
        <v>0</v>
      </c>
      <c r="I59" s="459">
        <v>0.29039999999999999</v>
      </c>
      <c r="J59" s="460">
        <v>-2.144058736416</v>
      </c>
      <c r="K59" s="463">
        <v>3.9762432014000003E-2</v>
      </c>
    </row>
    <row r="60" spans="1:11" ht="14.4" customHeight="1" thickBot="1" x14ac:dyDescent="0.35">
      <c r="A60" s="481" t="s">
        <v>321</v>
      </c>
      <c r="B60" s="459">
        <v>16.849256625544999</v>
      </c>
      <c r="C60" s="459">
        <v>35.045169999999999</v>
      </c>
      <c r="D60" s="460">
        <v>18.195913374454001</v>
      </c>
      <c r="E60" s="461">
        <v>2.0799238078469999</v>
      </c>
      <c r="F60" s="459">
        <v>31.798459093710999</v>
      </c>
      <c r="G60" s="460">
        <v>10.59948636457</v>
      </c>
      <c r="H60" s="462">
        <v>0</v>
      </c>
      <c r="I60" s="459">
        <v>14.05226</v>
      </c>
      <c r="J60" s="460">
        <v>3.4527736354290002</v>
      </c>
      <c r="K60" s="463">
        <v>0.44191638212899997</v>
      </c>
    </row>
    <row r="61" spans="1:11" ht="14.4" customHeight="1" thickBot="1" x14ac:dyDescent="0.35">
      <c r="A61" s="481" t="s">
        <v>322</v>
      </c>
      <c r="B61" s="459">
        <v>0</v>
      </c>
      <c r="C61" s="459">
        <v>0</v>
      </c>
      <c r="D61" s="460">
        <v>0</v>
      </c>
      <c r="E61" s="461">
        <v>1</v>
      </c>
      <c r="F61" s="459">
        <v>2.7899157457000001E-2</v>
      </c>
      <c r="G61" s="460">
        <v>9.2997191520000008E-3</v>
      </c>
      <c r="H61" s="462">
        <v>0</v>
      </c>
      <c r="I61" s="459">
        <v>0</v>
      </c>
      <c r="J61" s="460">
        <v>-9.2997191520000008E-3</v>
      </c>
      <c r="K61" s="463">
        <v>0</v>
      </c>
    </row>
    <row r="62" spans="1:11" ht="14.4" customHeight="1" thickBot="1" x14ac:dyDescent="0.35">
      <c r="A62" s="481" t="s">
        <v>323</v>
      </c>
      <c r="B62" s="459">
        <v>0</v>
      </c>
      <c r="C62" s="459">
        <v>0</v>
      </c>
      <c r="D62" s="460">
        <v>0</v>
      </c>
      <c r="E62" s="461">
        <v>1</v>
      </c>
      <c r="F62" s="459">
        <v>0.105374874353</v>
      </c>
      <c r="G62" s="460">
        <v>3.5124958116999998E-2</v>
      </c>
      <c r="H62" s="462">
        <v>0</v>
      </c>
      <c r="I62" s="459">
        <v>0</v>
      </c>
      <c r="J62" s="460">
        <v>-3.5124958116999998E-2</v>
      </c>
      <c r="K62" s="463">
        <v>0</v>
      </c>
    </row>
    <row r="63" spans="1:11" ht="14.4" customHeight="1" thickBot="1" x14ac:dyDescent="0.35">
      <c r="A63" s="481" t="s">
        <v>324</v>
      </c>
      <c r="B63" s="459">
        <v>0</v>
      </c>
      <c r="C63" s="459">
        <v>0</v>
      </c>
      <c r="D63" s="460">
        <v>0</v>
      </c>
      <c r="E63" s="461">
        <v>1</v>
      </c>
      <c r="F63" s="459">
        <v>3.4175634924999997E-2</v>
      </c>
      <c r="G63" s="460">
        <v>1.1391878308E-2</v>
      </c>
      <c r="H63" s="462">
        <v>0</v>
      </c>
      <c r="I63" s="459">
        <v>0</v>
      </c>
      <c r="J63" s="460">
        <v>-1.1391878308E-2</v>
      </c>
      <c r="K63" s="463">
        <v>0</v>
      </c>
    </row>
    <row r="64" spans="1:11" ht="14.4" customHeight="1" thickBot="1" x14ac:dyDescent="0.35">
      <c r="A64" s="484" t="s">
        <v>46</v>
      </c>
      <c r="B64" s="464">
        <v>0</v>
      </c>
      <c r="C64" s="464">
        <v>26.673999999999999</v>
      </c>
      <c r="D64" s="465">
        <v>26.673999999999999</v>
      </c>
      <c r="E64" s="466" t="s">
        <v>266</v>
      </c>
      <c r="F64" s="464">
        <v>0</v>
      </c>
      <c r="G64" s="465">
        <v>0</v>
      </c>
      <c r="H64" s="467">
        <v>1.0780000000000001</v>
      </c>
      <c r="I64" s="464">
        <v>1.1599999999999999</v>
      </c>
      <c r="J64" s="465">
        <v>1.1599999999999999</v>
      </c>
      <c r="K64" s="468" t="s">
        <v>266</v>
      </c>
    </row>
    <row r="65" spans="1:11" ht="14.4" customHeight="1" thickBot="1" x14ac:dyDescent="0.35">
      <c r="A65" s="480" t="s">
        <v>325</v>
      </c>
      <c r="B65" s="464">
        <v>0</v>
      </c>
      <c r="C65" s="464">
        <v>26.673999999999999</v>
      </c>
      <c r="D65" s="465">
        <v>26.673999999999999</v>
      </c>
      <c r="E65" s="466" t="s">
        <v>266</v>
      </c>
      <c r="F65" s="464">
        <v>0</v>
      </c>
      <c r="G65" s="465">
        <v>0</v>
      </c>
      <c r="H65" s="467">
        <v>1.0780000000000001</v>
      </c>
      <c r="I65" s="464">
        <v>1.1599999999999999</v>
      </c>
      <c r="J65" s="465">
        <v>1.1599999999999999</v>
      </c>
      <c r="K65" s="468" t="s">
        <v>266</v>
      </c>
    </row>
    <row r="66" spans="1:11" ht="14.4" customHeight="1" thickBot="1" x14ac:dyDescent="0.35">
      <c r="A66" s="481" t="s">
        <v>326</v>
      </c>
      <c r="B66" s="459">
        <v>0</v>
      </c>
      <c r="C66" s="459">
        <v>26.673999999999999</v>
      </c>
      <c r="D66" s="460">
        <v>26.673999999999999</v>
      </c>
      <c r="E66" s="469" t="s">
        <v>266</v>
      </c>
      <c r="F66" s="459">
        <v>0</v>
      </c>
      <c r="G66" s="460">
        <v>0</v>
      </c>
      <c r="H66" s="462">
        <v>1.0780000000000001</v>
      </c>
      <c r="I66" s="459">
        <v>1.1599999999999999</v>
      </c>
      <c r="J66" s="460">
        <v>1.1599999999999999</v>
      </c>
      <c r="K66" s="470" t="s">
        <v>266</v>
      </c>
    </row>
    <row r="67" spans="1:11" ht="14.4" customHeight="1" thickBot="1" x14ac:dyDescent="0.35">
      <c r="A67" s="479" t="s">
        <v>47</v>
      </c>
      <c r="B67" s="459">
        <v>277.67607104908302</v>
      </c>
      <c r="C67" s="459">
        <v>265.98057999999997</v>
      </c>
      <c r="D67" s="460">
        <v>-11.695491049081999</v>
      </c>
      <c r="E67" s="461">
        <v>0.95788081052499996</v>
      </c>
      <c r="F67" s="459">
        <v>304.25286729717698</v>
      </c>
      <c r="G67" s="460">
        <v>101.41762243239199</v>
      </c>
      <c r="H67" s="462">
        <v>30.499299999999</v>
      </c>
      <c r="I67" s="459">
        <v>94.352059999999</v>
      </c>
      <c r="J67" s="460">
        <v>-7.0655624323920003</v>
      </c>
      <c r="K67" s="463">
        <v>0.31011066826799999</v>
      </c>
    </row>
    <row r="68" spans="1:11" ht="14.4" customHeight="1" thickBot="1" x14ac:dyDescent="0.35">
      <c r="A68" s="480" t="s">
        <v>327</v>
      </c>
      <c r="B68" s="464">
        <v>31.805800769249998</v>
      </c>
      <c r="C68" s="464">
        <v>37.13176</v>
      </c>
      <c r="D68" s="465">
        <v>5.3259592307489996</v>
      </c>
      <c r="E68" s="471">
        <v>1.167452448985</v>
      </c>
      <c r="F68" s="464">
        <v>37.452611300465001</v>
      </c>
      <c r="G68" s="465">
        <v>12.484203766821</v>
      </c>
      <c r="H68" s="467">
        <v>3.7842199999989998</v>
      </c>
      <c r="I68" s="464">
        <v>13.92272</v>
      </c>
      <c r="J68" s="465">
        <v>1.4385162331779999</v>
      </c>
      <c r="K68" s="472">
        <v>0.371742303582</v>
      </c>
    </row>
    <row r="69" spans="1:11" ht="14.4" customHeight="1" thickBot="1" x14ac:dyDescent="0.35">
      <c r="A69" s="481" t="s">
        <v>328</v>
      </c>
      <c r="B69" s="459">
        <v>16.224555655404</v>
      </c>
      <c r="C69" s="459">
        <v>16.944299999999998</v>
      </c>
      <c r="D69" s="460">
        <v>0.71974434459500003</v>
      </c>
      <c r="E69" s="461">
        <v>1.0443614210379999</v>
      </c>
      <c r="F69" s="459">
        <v>17.256468825620001</v>
      </c>
      <c r="G69" s="460">
        <v>5.7521562752059996</v>
      </c>
      <c r="H69" s="462">
        <v>1.238899999999</v>
      </c>
      <c r="I69" s="459">
        <v>6.0419</v>
      </c>
      <c r="J69" s="460">
        <v>0.28974372479299998</v>
      </c>
      <c r="K69" s="463">
        <v>0.35012377451299997</v>
      </c>
    </row>
    <row r="70" spans="1:11" ht="14.4" customHeight="1" thickBot="1" x14ac:dyDescent="0.35">
      <c r="A70" s="481" t="s">
        <v>329</v>
      </c>
      <c r="B70" s="459">
        <v>15.581245113845</v>
      </c>
      <c r="C70" s="459">
        <v>20.187460000000002</v>
      </c>
      <c r="D70" s="460">
        <v>4.6062148861540004</v>
      </c>
      <c r="E70" s="461">
        <v>1.295625596831</v>
      </c>
      <c r="F70" s="459">
        <v>20.196142474843999</v>
      </c>
      <c r="G70" s="460">
        <v>6.7320474916139998</v>
      </c>
      <c r="H70" s="462">
        <v>2.5453199999990002</v>
      </c>
      <c r="I70" s="459">
        <v>7.8808199999989998</v>
      </c>
      <c r="J70" s="460">
        <v>1.148772508385</v>
      </c>
      <c r="K70" s="463">
        <v>0.39021412182100002</v>
      </c>
    </row>
    <row r="71" spans="1:11" ht="14.4" customHeight="1" thickBot="1" x14ac:dyDescent="0.35">
      <c r="A71" s="480" t="s">
        <v>330</v>
      </c>
      <c r="B71" s="464">
        <v>19.183857260347999</v>
      </c>
      <c r="C71" s="464">
        <v>13.82133</v>
      </c>
      <c r="D71" s="465">
        <v>-5.3625272603480001</v>
      </c>
      <c r="E71" s="471">
        <v>0.72046668260799995</v>
      </c>
      <c r="F71" s="464">
        <v>2.9999999999989999</v>
      </c>
      <c r="G71" s="465">
        <v>0.99999999999900002</v>
      </c>
      <c r="H71" s="467">
        <v>0.80999999999899996</v>
      </c>
      <c r="I71" s="464">
        <v>5.50007</v>
      </c>
      <c r="J71" s="465">
        <v>4.50007</v>
      </c>
      <c r="K71" s="472">
        <v>1.8333566666659999</v>
      </c>
    </row>
    <row r="72" spans="1:11" ht="14.4" customHeight="1" thickBot="1" x14ac:dyDescent="0.35">
      <c r="A72" s="481" t="s">
        <v>331</v>
      </c>
      <c r="B72" s="459">
        <v>3.9752112676050002</v>
      </c>
      <c r="C72" s="459">
        <v>3.375</v>
      </c>
      <c r="D72" s="460">
        <v>-0.60021126760499999</v>
      </c>
      <c r="E72" s="461">
        <v>0.84901147959099998</v>
      </c>
      <c r="F72" s="459">
        <v>2.9999999999989999</v>
      </c>
      <c r="G72" s="460">
        <v>0.99999999999900002</v>
      </c>
      <c r="H72" s="462">
        <v>0.80999999999899996</v>
      </c>
      <c r="I72" s="459">
        <v>1.62</v>
      </c>
      <c r="J72" s="460">
        <v>0.62</v>
      </c>
      <c r="K72" s="463">
        <v>0.54</v>
      </c>
    </row>
    <row r="73" spans="1:11" ht="14.4" customHeight="1" thickBot="1" x14ac:dyDescent="0.35">
      <c r="A73" s="481" t="s">
        <v>332</v>
      </c>
      <c r="B73" s="459">
        <v>15.208645992741999</v>
      </c>
      <c r="C73" s="459">
        <v>10.44633</v>
      </c>
      <c r="D73" s="460">
        <v>-4.7623159927419998</v>
      </c>
      <c r="E73" s="461">
        <v>0.68686785167999997</v>
      </c>
      <c r="F73" s="459">
        <v>0</v>
      </c>
      <c r="G73" s="460">
        <v>0</v>
      </c>
      <c r="H73" s="462">
        <v>0</v>
      </c>
      <c r="I73" s="459">
        <v>3.8800699999999999</v>
      </c>
      <c r="J73" s="460">
        <v>3.8800699999999999</v>
      </c>
      <c r="K73" s="470" t="s">
        <v>266</v>
      </c>
    </row>
    <row r="74" spans="1:11" ht="14.4" customHeight="1" thickBot="1" x14ac:dyDescent="0.35">
      <c r="A74" s="480" t="s">
        <v>333</v>
      </c>
      <c r="B74" s="464">
        <v>102.521261121094</v>
      </c>
      <c r="C74" s="464">
        <v>87.742140000000006</v>
      </c>
      <c r="D74" s="465">
        <v>-14.779121121093</v>
      </c>
      <c r="E74" s="471">
        <v>0.855843354251</v>
      </c>
      <c r="F74" s="464">
        <v>89.207864192391</v>
      </c>
      <c r="G74" s="465">
        <v>29.735954730797001</v>
      </c>
      <c r="H74" s="467">
        <v>9.3791699999990001</v>
      </c>
      <c r="I74" s="464">
        <v>33.74926</v>
      </c>
      <c r="J74" s="465">
        <v>4.0133052692020001</v>
      </c>
      <c r="K74" s="472">
        <v>0.37832157854600001</v>
      </c>
    </row>
    <row r="75" spans="1:11" ht="14.4" customHeight="1" thickBot="1" x14ac:dyDescent="0.35">
      <c r="A75" s="481" t="s">
        <v>334</v>
      </c>
      <c r="B75" s="459">
        <v>97.317452660363998</v>
      </c>
      <c r="C75" s="459">
        <v>80.918779999999998</v>
      </c>
      <c r="D75" s="460">
        <v>-16.398672660363999</v>
      </c>
      <c r="E75" s="461">
        <v>0.83149299316699998</v>
      </c>
      <c r="F75" s="459">
        <v>84.035857422754006</v>
      </c>
      <c r="G75" s="460">
        <v>28.011952474251</v>
      </c>
      <c r="H75" s="462">
        <v>7.6520899999990002</v>
      </c>
      <c r="I75" s="459">
        <v>30.608360000000001</v>
      </c>
      <c r="J75" s="460">
        <v>2.5964075257479999</v>
      </c>
      <c r="K75" s="463">
        <v>0.36422975785200001</v>
      </c>
    </row>
    <row r="76" spans="1:11" ht="14.4" customHeight="1" thickBot="1" x14ac:dyDescent="0.35">
      <c r="A76" s="481" t="s">
        <v>335</v>
      </c>
      <c r="B76" s="459">
        <v>0</v>
      </c>
      <c r="C76" s="459">
        <v>1.8452500000000001</v>
      </c>
      <c r="D76" s="460">
        <v>1.8452500000000001</v>
      </c>
      <c r="E76" s="469" t="s">
        <v>282</v>
      </c>
      <c r="F76" s="459">
        <v>0</v>
      </c>
      <c r="G76" s="460">
        <v>0</v>
      </c>
      <c r="H76" s="462">
        <v>0</v>
      </c>
      <c r="I76" s="459">
        <v>0</v>
      </c>
      <c r="J76" s="460">
        <v>0</v>
      </c>
      <c r="K76" s="470" t="s">
        <v>266</v>
      </c>
    </row>
    <row r="77" spans="1:11" ht="14.4" customHeight="1" thickBot="1" x14ac:dyDescent="0.35">
      <c r="A77" s="481" t="s">
        <v>336</v>
      </c>
      <c r="B77" s="459">
        <v>5.2038084607290003</v>
      </c>
      <c r="C77" s="459">
        <v>4.97811</v>
      </c>
      <c r="D77" s="460">
        <v>-0.22569846072899999</v>
      </c>
      <c r="E77" s="461">
        <v>0.95662821519399999</v>
      </c>
      <c r="F77" s="459">
        <v>5.1720067696359999</v>
      </c>
      <c r="G77" s="460">
        <v>1.7240022565449999</v>
      </c>
      <c r="H77" s="462">
        <v>0.47941999999899998</v>
      </c>
      <c r="I77" s="459">
        <v>1.89324</v>
      </c>
      <c r="J77" s="460">
        <v>0.169237743454</v>
      </c>
      <c r="K77" s="463">
        <v>0.36605520532399999</v>
      </c>
    </row>
    <row r="78" spans="1:11" ht="14.4" customHeight="1" thickBot="1" x14ac:dyDescent="0.35">
      <c r="A78" s="481" t="s">
        <v>337</v>
      </c>
      <c r="B78" s="459">
        <v>0</v>
      </c>
      <c r="C78" s="459">
        <v>0</v>
      </c>
      <c r="D78" s="460">
        <v>0</v>
      </c>
      <c r="E78" s="461">
        <v>1</v>
      </c>
      <c r="F78" s="459">
        <v>0</v>
      </c>
      <c r="G78" s="460">
        <v>0</v>
      </c>
      <c r="H78" s="462">
        <v>1.2476599999989999</v>
      </c>
      <c r="I78" s="459">
        <v>1.2476599999989999</v>
      </c>
      <c r="J78" s="460">
        <v>1.2476599999989999</v>
      </c>
      <c r="K78" s="470" t="s">
        <v>282</v>
      </c>
    </row>
    <row r="79" spans="1:11" ht="14.4" customHeight="1" thickBot="1" x14ac:dyDescent="0.35">
      <c r="A79" s="480" t="s">
        <v>338</v>
      </c>
      <c r="B79" s="464">
        <v>124.165151898391</v>
      </c>
      <c r="C79" s="464">
        <v>126.10535</v>
      </c>
      <c r="D79" s="465">
        <v>1.940198101609</v>
      </c>
      <c r="E79" s="471">
        <v>1.0156259471510001</v>
      </c>
      <c r="F79" s="464">
        <v>174.59239180432101</v>
      </c>
      <c r="G79" s="465">
        <v>58.197463934772998</v>
      </c>
      <c r="H79" s="467">
        <v>9.3509099999990006</v>
      </c>
      <c r="I79" s="464">
        <v>33.447580000000002</v>
      </c>
      <c r="J79" s="465">
        <v>-24.749883934772999</v>
      </c>
      <c r="K79" s="472">
        <v>0.19157524365299999</v>
      </c>
    </row>
    <row r="80" spans="1:11" ht="14.4" customHeight="1" thickBot="1" x14ac:dyDescent="0.35">
      <c r="A80" s="481" t="s">
        <v>339</v>
      </c>
      <c r="B80" s="459">
        <v>0</v>
      </c>
      <c r="C80" s="459">
        <v>13.2858</v>
      </c>
      <c r="D80" s="460">
        <v>13.2858</v>
      </c>
      <c r="E80" s="469" t="s">
        <v>282</v>
      </c>
      <c r="F80" s="459">
        <v>10.628575378261001</v>
      </c>
      <c r="G80" s="460">
        <v>3.5428584594200001</v>
      </c>
      <c r="H80" s="462">
        <v>0</v>
      </c>
      <c r="I80" s="459">
        <v>0</v>
      </c>
      <c r="J80" s="460">
        <v>-3.5428584594200001</v>
      </c>
      <c r="K80" s="463">
        <v>0</v>
      </c>
    </row>
    <row r="81" spans="1:11" ht="14.4" customHeight="1" thickBot="1" x14ac:dyDescent="0.35">
      <c r="A81" s="481" t="s">
        <v>340</v>
      </c>
      <c r="B81" s="459">
        <v>100.59505185530099</v>
      </c>
      <c r="C81" s="459">
        <v>98.559629999999999</v>
      </c>
      <c r="D81" s="460">
        <v>-2.0354218553000001</v>
      </c>
      <c r="E81" s="461">
        <v>0.97976618314899999</v>
      </c>
      <c r="F81" s="459">
        <v>135.45111291702</v>
      </c>
      <c r="G81" s="460">
        <v>45.150370972339999</v>
      </c>
      <c r="H81" s="462">
        <v>9.3509099999990006</v>
      </c>
      <c r="I81" s="459">
        <v>32.982579999999999</v>
      </c>
      <c r="J81" s="460">
        <v>-12.167790972340001</v>
      </c>
      <c r="K81" s="463">
        <v>0.24350172759499999</v>
      </c>
    </row>
    <row r="82" spans="1:11" ht="14.4" customHeight="1" thickBot="1" x14ac:dyDescent="0.35">
      <c r="A82" s="481" t="s">
        <v>341</v>
      </c>
      <c r="B82" s="459">
        <v>1.0167256597900001</v>
      </c>
      <c r="C82" s="459">
        <v>0.46500000000000002</v>
      </c>
      <c r="D82" s="460">
        <v>-0.55172565978999999</v>
      </c>
      <c r="E82" s="461">
        <v>0.457350510948</v>
      </c>
      <c r="F82" s="459">
        <v>1</v>
      </c>
      <c r="G82" s="460">
        <v>0.33333333333300003</v>
      </c>
      <c r="H82" s="462">
        <v>0</v>
      </c>
      <c r="I82" s="459">
        <v>0.46499999999899999</v>
      </c>
      <c r="J82" s="460">
        <v>0.13166666666599999</v>
      </c>
      <c r="K82" s="463">
        <v>0.46499999999899999</v>
      </c>
    </row>
    <row r="83" spans="1:11" ht="14.4" customHeight="1" thickBot="1" x14ac:dyDescent="0.35">
      <c r="A83" s="481" t="s">
        <v>342</v>
      </c>
      <c r="B83" s="459">
        <v>5.311851304478</v>
      </c>
      <c r="C83" s="459">
        <v>5.5876000000000001</v>
      </c>
      <c r="D83" s="460">
        <v>0.27574869552100001</v>
      </c>
      <c r="E83" s="461">
        <v>1.0519119756390001</v>
      </c>
      <c r="F83" s="459">
        <v>7.279258868036</v>
      </c>
      <c r="G83" s="460">
        <v>2.4264196226779999</v>
      </c>
      <c r="H83" s="462">
        <v>0</v>
      </c>
      <c r="I83" s="459">
        <v>0</v>
      </c>
      <c r="J83" s="460">
        <v>-2.4264196226779999</v>
      </c>
      <c r="K83" s="463">
        <v>0</v>
      </c>
    </row>
    <row r="84" spans="1:11" ht="14.4" customHeight="1" thickBot="1" x14ac:dyDescent="0.35">
      <c r="A84" s="481" t="s">
        <v>343</v>
      </c>
      <c r="B84" s="459">
        <v>17.241523078821</v>
      </c>
      <c r="C84" s="459">
        <v>7.04894</v>
      </c>
      <c r="D84" s="460">
        <v>-10.192583078821</v>
      </c>
      <c r="E84" s="461">
        <v>0.40883511089899999</v>
      </c>
      <c r="F84" s="459">
        <v>11.718043436945999</v>
      </c>
      <c r="G84" s="460">
        <v>3.9060144789820002</v>
      </c>
      <c r="H84" s="462">
        <v>0</v>
      </c>
      <c r="I84" s="459">
        <v>0</v>
      </c>
      <c r="J84" s="460">
        <v>-3.9060144789820002</v>
      </c>
      <c r="K84" s="463">
        <v>0</v>
      </c>
    </row>
    <row r="85" spans="1:11" ht="14.4" customHeight="1" thickBot="1" x14ac:dyDescent="0.35">
      <c r="A85" s="481" t="s">
        <v>344</v>
      </c>
      <c r="B85" s="459">
        <v>0</v>
      </c>
      <c r="C85" s="459">
        <v>1.15838</v>
      </c>
      <c r="D85" s="460">
        <v>1.15838</v>
      </c>
      <c r="E85" s="469" t="s">
        <v>282</v>
      </c>
      <c r="F85" s="459">
        <v>8.5154012040559994</v>
      </c>
      <c r="G85" s="460">
        <v>2.8384670680180002</v>
      </c>
      <c r="H85" s="462">
        <v>0</v>
      </c>
      <c r="I85" s="459">
        <v>0</v>
      </c>
      <c r="J85" s="460">
        <v>-2.8384670680180002</v>
      </c>
      <c r="K85" s="463">
        <v>0</v>
      </c>
    </row>
    <row r="86" spans="1:11" ht="14.4" customHeight="1" thickBot="1" x14ac:dyDescent="0.35">
      <c r="A86" s="480" t="s">
        <v>345</v>
      </c>
      <c r="B86" s="464">
        <v>0</v>
      </c>
      <c r="C86" s="464">
        <v>0</v>
      </c>
      <c r="D86" s="465">
        <v>0</v>
      </c>
      <c r="E86" s="471">
        <v>1</v>
      </c>
      <c r="F86" s="464">
        <v>0</v>
      </c>
      <c r="G86" s="465">
        <v>0</v>
      </c>
      <c r="H86" s="467">
        <v>0</v>
      </c>
      <c r="I86" s="464">
        <v>3.243E-2</v>
      </c>
      <c r="J86" s="465">
        <v>3.243E-2</v>
      </c>
      <c r="K86" s="468" t="s">
        <v>282</v>
      </c>
    </row>
    <row r="87" spans="1:11" ht="14.4" customHeight="1" thickBot="1" x14ac:dyDescent="0.35">
      <c r="A87" s="481" t="s">
        <v>346</v>
      </c>
      <c r="B87" s="459">
        <v>0</v>
      </c>
      <c r="C87" s="459">
        <v>0</v>
      </c>
      <c r="D87" s="460">
        <v>0</v>
      </c>
      <c r="E87" s="461">
        <v>1</v>
      </c>
      <c r="F87" s="459">
        <v>0</v>
      </c>
      <c r="G87" s="460">
        <v>0</v>
      </c>
      <c r="H87" s="462">
        <v>0</v>
      </c>
      <c r="I87" s="459">
        <v>3.243E-2</v>
      </c>
      <c r="J87" s="460">
        <v>3.243E-2</v>
      </c>
      <c r="K87" s="470" t="s">
        <v>282</v>
      </c>
    </row>
    <row r="88" spans="1:11" ht="14.4" customHeight="1" thickBot="1" x14ac:dyDescent="0.35">
      <c r="A88" s="480" t="s">
        <v>347</v>
      </c>
      <c r="B88" s="464">
        <v>0</v>
      </c>
      <c r="C88" s="464">
        <v>0.57599999999999996</v>
      </c>
      <c r="D88" s="465">
        <v>0.57599999999999996</v>
      </c>
      <c r="E88" s="466" t="s">
        <v>266</v>
      </c>
      <c r="F88" s="464">
        <v>0</v>
      </c>
      <c r="G88" s="465">
        <v>0</v>
      </c>
      <c r="H88" s="467">
        <v>7.1749999999989997</v>
      </c>
      <c r="I88" s="464">
        <v>7.6999999999990001</v>
      </c>
      <c r="J88" s="465">
        <v>7.6999999999990001</v>
      </c>
      <c r="K88" s="468" t="s">
        <v>266</v>
      </c>
    </row>
    <row r="89" spans="1:11" ht="14.4" customHeight="1" thickBot="1" x14ac:dyDescent="0.35">
      <c r="A89" s="481" t="s">
        <v>348</v>
      </c>
      <c r="B89" s="459">
        <v>0</v>
      </c>
      <c r="C89" s="459">
        <v>0.57599999999999996</v>
      </c>
      <c r="D89" s="460">
        <v>0.57599999999999996</v>
      </c>
      <c r="E89" s="469" t="s">
        <v>266</v>
      </c>
      <c r="F89" s="459">
        <v>0</v>
      </c>
      <c r="G89" s="460">
        <v>0</v>
      </c>
      <c r="H89" s="462">
        <v>7.1749999999989997</v>
      </c>
      <c r="I89" s="459">
        <v>7.6999999999990001</v>
      </c>
      <c r="J89" s="460">
        <v>7.6999999999990001</v>
      </c>
      <c r="K89" s="470" t="s">
        <v>266</v>
      </c>
    </row>
    <row r="90" spans="1:11" ht="14.4" customHeight="1" thickBot="1" x14ac:dyDescent="0.35">
      <c r="A90" s="480" t="s">
        <v>349</v>
      </c>
      <c r="B90" s="464">
        <v>0</v>
      </c>
      <c r="C90" s="464">
        <v>0.60399999999999998</v>
      </c>
      <c r="D90" s="465">
        <v>0.60399999999999998</v>
      </c>
      <c r="E90" s="466" t="s">
        <v>266</v>
      </c>
      <c r="F90" s="464">
        <v>0</v>
      </c>
      <c r="G90" s="465">
        <v>0</v>
      </c>
      <c r="H90" s="467">
        <v>0</v>
      </c>
      <c r="I90" s="464">
        <v>0</v>
      </c>
      <c r="J90" s="465">
        <v>0</v>
      </c>
      <c r="K90" s="472">
        <v>0</v>
      </c>
    </row>
    <row r="91" spans="1:11" ht="14.4" customHeight="1" thickBot="1" x14ac:dyDescent="0.35">
      <c r="A91" s="481" t="s">
        <v>350</v>
      </c>
      <c r="B91" s="459">
        <v>0</v>
      </c>
      <c r="C91" s="459">
        <v>0.60399999999999998</v>
      </c>
      <c r="D91" s="460">
        <v>0.60399999999999998</v>
      </c>
      <c r="E91" s="469" t="s">
        <v>266</v>
      </c>
      <c r="F91" s="459">
        <v>0</v>
      </c>
      <c r="G91" s="460">
        <v>0</v>
      </c>
      <c r="H91" s="462">
        <v>0</v>
      </c>
      <c r="I91" s="459">
        <v>0</v>
      </c>
      <c r="J91" s="460">
        <v>0</v>
      </c>
      <c r="K91" s="463">
        <v>0</v>
      </c>
    </row>
    <row r="92" spans="1:11" ht="14.4" customHeight="1" thickBot="1" x14ac:dyDescent="0.35">
      <c r="A92" s="478" t="s">
        <v>48</v>
      </c>
      <c r="B92" s="459">
        <v>7007.1670369685098</v>
      </c>
      <c r="C92" s="459">
        <v>7985.9707500000104</v>
      </c>
      <c r="D92" s="460">
        <v>978.80371303150298</v>
      </c>
      <c r="E92" s="461">
        <v>1.1396860825299999</v>
      </c>
      <c r="F92" s="459">
        <v>8355.2055700000092</v>
      </c>
      <c r="G92" s="460">
        <v>2785.0685233333402</v>
      </c>
      <c r="H92" s="462">
        <v>731.31188999999699</v>
      </c>
      <c r="I92" s="459">
        <v>2827.0219000000002</v>
      </c>
      <c r="J92" s="460">
        <v>41.953376666661001</v>
      </c>
      <c r="K92" s="463">
        <v>0.33835455947900001</v>
      </c>
    </row>
    <row r="93" spans="1:11" ht="14.4" customHeight="1" thickBot="1" x14ac:dyDescent="0.35">
      <c r="A93" s="484" t="s">
        <v>351</v>
      </c>
      <c r="B93" s="464">
        <v>5305.0870369685099</v>
      </c>
      <c r="C93" s="464">
        <v>5909.6660000000102</v>
      </c>
      <c r="D93" s="465">
        <v>604.57896303149903</v>
      </c>
      <c r="E93" s="471">
        <v>1.1139621195310001</v>
      </c>
      <c r="F93" s="464">
        <v>6058.1300000000101</v>
      </c>
      <c r="G93" s="465">
        <v>2019.37666666667</v>
      </c>
      <c r="H93" s="467">
        <v>545.45499999999799</v>
      </c>
      <c r="I93" s="464">
        <v>2107.8270000000002</v>
      </c>
      <c r="J93" s="465">
        <v>88.450333333328004</v>
      </c>
      <c r="K93" s="472">
        <v>0.34793360327299999</v>
      </c>
    </row>
    <row r="94" spans="1:11" ht="14.4" customHeight="1" thickBot="1" x14ac:dyDescent="0.35">
      <c r="A94" s="480" t="s">
        <v>352</v>
      </c>
      <c r="B94" s="464">
        <v>4727.99999999999</v>
      </c>
      <c r="C94" s="464">
        <v>5583.1260000000102</v>
      </c>
      <c r="D94" s="465">
        <v>855.12600000002396</v>
      </c>
      <c r="E94" s="471">
        <v>1.180864213197</v>
      </c>
      <c r="F94" s="464">
        <v>5727.9200000000101</v>
      </c>
      <c r="G94" s="465">
        <v>1909.30666666667</v>
      </c>
      <c r="H94" s="467">
        <v>485.85499999999797</v>
      </c>
      <c r="I94" s="464">
        <v>1932.3119999999999</v>
      </c>
      <c r="J94" s="465">
        <v>23.005333333328</v>
      </c>
      <c r="K94" s="472">
        <v>0.33734968365399998</v>
      </c>
    </row>
    <row r="95" spans="1:11" ht="14.4" customHeight="1" thickBot="1" x14ac:dyDescent="0.35">
      <c r="A95" s="481" t="s">
        <v>353</v>
      </c>
      <c r="B95" s="459">
        <v>4727.99999999999</v>
      </c>
      <c r="C95" s="459">
        <v>5583.1260000000102</v>
      </c>
      <c r="D95" s="460">
        <v>855.12600000002396</v>
      </c>
      <c r="E95" s="461">
        <v>1.180864213197</v>
      </c>
      <c r="F95" s="459">
        <v>5727.9200000000101</v>
      </c>
      <c r="G95" s="460">
        <v>1909.30666666667</v>
      </c>
      <c r="H95" s="462">
        <v>485.85499999999797</v>
      </c>
      <c r="I95" s="459">
        <v>1932.3119999999999</v>
      </c>
      <c r="J95" s="460">
        <v>23.005333333328</v>
      </c>
      <c r="K95" s="463">
        <v>0.33734968365399998</v>
      </c>
    </row>
    <row r="96" spans="1:11" ht="14.4" customHeight="1" thickBot="1" x14ac:dyDescent="0.35">
      <c r="A96" s="480" t="s">
        <v>354</v>
      </c>
      <c r="B96" s="464">
        <v>565.81903696852498</v>
      </c>
      <c r="C96" s="464">
        <v>317.70000000000101</v>
      </c>
      <c r="D96" s="465">
        <v>-248.119036968524</v>
      </c>
      <c r="E96" s="471">
        <v>0.56148694059799997</v>
      </c>
      <c r="F96" s="464">
        <v>317.76</v>
      </c>
      <c r="G96" s="465">
        <v>105.92</v>
      </c>
      <c r="H96" s="467">
        <v>34.599999999999</v>
      </c>
      <c r="I96" s="464">
        <v>147.4</v>
      </c>
      <c r="J96" s="465">
        <v>41.479999999999002</v>
      </c>
      <c r="K96" s="472">
        <v>0.463872104733</v>
      </c>
    </row>
    <row r="97" spans="1:11" ht="14.4" customHeight="1" thickBot="1" x14ac:dyDescent="0.35">
      <c r="A97" s="481" t="s">
        <v>355</v>
      </c>
      <c r="B97" s="459">
        <v>565.81903696852498</v>
      </c>
      <c r="C97" s="459">
        <v>317.70000000000101</v>
      </c>
      <c r="D97" s="460">
        <v>-248.119036968524</v>
      </c>
      <c r="E97" s="461">
        <v>0.56148694059799997</v>
      </c>
      <c r="F97" s="459">
        <v>317.76</v>
      </c>
      <c r="G97" s="460">
        <v>105.92</v>
      </c>
      <c r="H97" s="462">
        <v>34.599999999999</v>
      </c>
      <c r="I97" s="459">
        <v>147.4</v>
      </c>
      <c r="J97" s="460">
        <v>41.479999999999002</v>
      </c>
      <c r="K97" s="463">
        <v>0.463872104733</v>
      </c>
    </row>
    <row r="98" spans="1:11" ht="14.4" customHeight="1" thickBot="1" x14ac:dyDescent="0.35">
      <c r="A98" s="480" t="s">
        <v>356</v>
      </c>
      <c r="B98" s="464">
        <v>11.268000000000001</v>
      </c>
      <c r="C98" s="464">
        <v>8.84</v>
      </c>
      <c r="D98" s="465">
        <v>-2.4279999999989998</v>
      </c>
      <c r="E98" s="471">
        <v>0.784522541711</v>
      </c>
      <c r="F98" s="464">
        <v>12.45</v>
      </c>
      <c r="G98" s="465">
        <v>4.1500000000000004</v>
      </c>
      <c r="H98" s="467">
        <v>0</v>
      </c>
      <c r="I98" s="464">
        <v>3.1150000000000002</v>
      </c>
      <c r="J98" s="465">
        <v>-1.0349999999999999</v>
      </c>
      <c r="K98" s="472">
        <v>0.250200803212</v>
      </c>
    </row>
    <row r="99" spans="1:11" ht="14.4" customHeight="1" thickBot="1" x14ac:dyDescent="0.35">
      <c r="A99" s="481" t="s">
        <v>357</v>
      </c>
      <c r="B99" s="459">
        <v>11.268000000000001</v>
      </c>
      <c r="C99" s="459">
        <v>8.84</v>
      </c>
      <c r="D99" s="460">
        <v>-2.4279999999989998</v>
      </c>
      <c r="E99" s="461">
        <v>0.784522541711</v>
      </c>
      <c r="F99" s="459">
        <v>12.45</v>
      </c>
      <c r="G99" s="460">
        <v>4.1500000000000004</v>
      </c>
      <c r="H99" s="462">
        <v>0</v>
      </c>
      <c r="I99" s="459">
        <v>3.1150000000000002</v>
      </c>
      <c r="J99" s="460">
        <v>-1.0349999999999999</v>
      </c>
      <c r="K99" s="463">
        <v>0.250200803212</v>
      </c>
    </row>
    <row r="100" spans="1:11" ht="14.4" customHeight="1" thickBot="1" x14ac:dyDescent="0.35">
      <c r="A100" s="483" t="s">
        <v>358</v>
      </c>
      <c r="B100" s="459">
        <v>0</v>
      </c>
      <c r="C100" s="459">
        <v>0</v>
      </c>
      <c r="D100" s="460">
        <v>0</v>
      </c>
      <c r="E100" s="469" t="s">
        <v>266</v>
      </c>
      <c r="F100" s="459">
        <v>0</v>
      </c>
      <c r="G100" s="460">
        <v>0</v>
      </c>
      <c r="H100" s="462">
        <v>24.999999999999002</v>
      </c>
      <c r="I100" s="459">
        <v>24.999999999999002</v>
      </c>
      <c r="J100" s="460">
        <v>24.999999999999002</v>
      </c>
      <c r="K100" s="470" t="s">
        <v>282</v>
      </c>
    </row>
    <row r="101" spans="1:11" ht="14.4" customHeight="1" thickBot="1" x14ac:dyDescent="0.35">
      <c r="A101" s="481" t="s">
        <v>359</v>
      </c>
      <c r="B101" s="459">
        <v>0</v>
      </c>
      <c r="C101" s="459">
        <v>0</v>
      </c>
      <c r="D101" s="460">
        <v>0</v>
      </c>
      <c r="E101" s="469" t="s">
        <v>266</v>
      </c>
      <c r="F101" s="459">
        <v>0</v>
      </c>
      <c r="G101" s="460">
        <v>0</v>
      </c>
      <c r="H101" s="462">
        <v>24.999999999999002</v>
      </c>
      <c r="I101" s="459">
        <v>24.999999999999002</v>
      </c>
      <c r="J101" s="460">
        <v>24.999999999999002</v>
      </c>
      <c r="K101" s="470" t="s">
        <v>282</v>
      </c>
    </row>
    <row r="102" spans="1:11" ht="14.4" customHeight="1" thickBot="1" x14ac:dyDescent="0.35">
      <c r="A102" s="479" t="s">
        <v>360</v>
      </c>
      <c r="B102" s="459">
        <v>1607.52</v>
      </c>
      <c r="C102" s="459">
        <v>1964.4567</v>
      </c>
      <c r="D102" s="460">
        <v>356.93670000000401</v>
      </c>
      <c r="E102" s="461">
        <v>1.222041840848</v>
      </c>
      <c r="F102" s="459">
        <v>2141.36</v>
      </c>
      <c r="G102" s="460">
        <v>713.78666666666595</v>
      </c>
      <c r="H102" s="462">
        <v>176.13854999999899</v>
      </c>
      <c r="I102" s="459">
        <v>680.48419999999999</v>
      </c>
      <c r="J102" s="460">
        <v>-33.302466666666</v>
      </c>
      <c r="K102" s="463">
        <v>0.317781316546</v>
      </c>
    </row>
    <row r="103" spans="1:11" ht="14.4" customHeight="1" thickBot="1" x14ac:dyDescent="0.35">
      <c r="A103" s="480" t="s">
        <v>361</v>
      </c>
      <c r="B103" s="464">
        <v>425.520000000001</v>
      </c>
      <c r="C103" s="464">
        <v>520.000190000001</v>
      </c>
      <c r="D103" s="465">
        <v>94.480189999998998</v>
      </c>
      <c r="E103" s="471">
        <v>1.2220346634699999</v>
      </c>
      <c r="F103" s="464">
        <v>566.82999999999902</v>
      </c>
      <c r="G103" s="465">
        <v>188.94333333333299</v>
      </c>
      <c r="H103" s="467">
        <v>46.624799999998999</v>
      </c>
      <c r="I103" s="464">
        <v>180.13120000000001</v>
      </c>
      <c r="J103" s="465">
        <v>-8.8121333333329996</v>
      </c>
      <c r="K103" s="472">
        <v>0.31778699080799999</v>
      </c>
    </row>
    <row r="104" spans="1:11" ht="14.4" customHeight="1" thickBot="1" x14ac:dyDescent="0.35">
      <c r="A104" s="481" t="s">
        <v>362</v>
      </c>
      <c r="B104" s="459">
        <v>425.520000000001</v>
      </c>
      <c r="C104" s="459">
        <v>520.000190000001</v>
      </c>
      <c r="D104" s="460">
        <v>94.480189999998998</v>
      </c>
      <c r="E104" s="461">
        <v>1.2220346634699999</v>
      </c>
      <c r="F104" s="459">
        <v>566.82999999999902</v>
      </c>
      <c r="G104" s="460">
        <v>188.94333333333299</v>
      </c>
      <c r="H104" s="462">
        <v>46.624799999998999</v>
      </c>
      <c r="I104" s="459">
        <v>180.13120000000001</v>
      </c>
      <c r="J104" s="460">
        <v>-8.8121333333329996</v>
      </c>
      <c r="K104" s="463">
        <v>0.31778699080799999</v>
      </c>
    </row>
    <row r="105" spans="1:11" ht="14.4" customHeight="1" thickBot="1" x14ac:dyDescent="0.35">
      <c r="A105" s="480" t="s">
        <v>363</v>
      </c>
      <c r="B105" s="464">
        <v>1182</v>
      </c>
      <c r="C105" s="464">
        <v>1444.45651</v>
      </c>
      <c r="D105" s="465">
        <v>262.45651000000402</v>
      </c>
      <c r="E105" s="471">
        <v>1.222044424703</v>
      </c>
      <c r="F105" s="464">
        <v>1574.53</v>
      </c>
      <c r="G105" s="465">
        <v>524.84333333333302</v>
      </c>
      <c r="H105" s="467">
        <v>129.51374999999899</v>
      </c>
      <c r="I105" s="464">
        <v>500.35300000000001</v>
      </c>
      <c r="J105" s="465">
        <v>-24.490333333333002</v>
      </c>
      <c r="K105" s="472">
        <v>0.31777927381499999</v>
      </c>
    </row>
    <row r="106" spans="1:11" ht="14.4" customHeight="1" thickBot="1" x14ac:dyDescent="0.35">
      <c r="A106" s="481" t="s">
        <v>364</v>
      </c>
      <c r="B106" s="459">
        <v>1182</v>
      </c>
      <c r="C106" s="459">
        <v>1444.45651</v>
      </c>
      <c r="D106" s="460">
        <v>262.45651000000402</v>
      </c>
      <c r="E106" s="461">
        <v>1.222044424703</v>
      </c>
      <c r="F106" s="459">
        <v>1574.53</v>
      </c>
      <c r="G106" s="460">
        <v>524.84333333333302</v>
      </c>
      <c r="H106" s="462">
        <v>129.51374999999899</v>
      </c>
      <c r="I106" s="459">
        <v>500.35300000000001</v>
      </c>
      <c r="J106" s="460">
        <v>-24.490333333333002</v>
      </c>
      <c r="K106" s="463">
        <v>0.31777927381499999</v>
      </c>
    </row>
    <row r="107" spans="1:11" ht="14.4" customHeight="1" thickBot="1" x14ac:dyDescent="0.35">
      <c r="A107" s="479" t="s">
        <v>365</v>
      </c>
      <c r="B107" s="459">
        <v>0</v>
      </c>
      <c r="C107" s="459">
        <v>0</v>
      </c>
      <c r="D107" s="460">
        <v>0</v>
      </c>
      <c r="E107" s="461">
        <v>1</v>
      </c>
      <c r="F107" s="459">
        <v>25.87557</v>
      </c>
      <c r="G107" s="460">
        <v>8.6251899999999999</v>
      </c>
      <c r="H107" s="462">
        <v>0</v>
      </c>
      <c r="I107" s="459">
        <v>0</v>
      </c>
      <c r="J107" s="460">
        <v>-8.6251899999999999</v>
      </c>
      <c r="K107" s="463">
        <v>0</v>
      </c>
    </row>
    <row r="108" spans="1:11" ht="14.4" customHeight="1" thickBot="1" x14ac:dyDescent="0.35">
      <c r="A108" s="480" t="s">
        <v>366</v>
      </c>
      <c r="B108" s="464">
        <v>0</v>
      </c>
      <c r="C108" s="464">
        <v>0</v>
      </c>
      <c r="D108" s="465">
        <v>0</v>
      </c>
      <c r="E108" s="471">
        <v>1</v>
      </c>
      <c r="F108" s="464">
        <v>25.87557</v>
      </c>
      <c r="G108" s="465">
        <v>8.6251899999999999</v>
      </c>
      <c r="H108" s="467">
        <v>0</v>
      </c>
      <c r="I108" s="464">
        <v>0</v>
      </c>
      <c r="J108" s="465">
        <v>-8.6251899999999999</v>
      </c>
      <c r="K108" s="472">
        <v>0</v>
      </c>
    </row>
    <row r="109" spans="1:11" ht="14.4" customHeight="1" thickBot="1" x14ac:dyDescent="0.35">
      <c r="A109" s="481" t="s">
        <v>367</v>
      </c>
      <c r="B109" s="459">
        <v>0</v>
      </c>
      <c r="C109" s="459">
        <v>0</v>
      </c>
      <c r="D109" s="460">
        <v>0</v>
      </c>
      <c r="E109" s="461">
        <v>1</v>
      </c>
      <c r="F109" s="459">
        <v>25.87557</v>
      </c>
      <c r="G109" s="460">
        <v>8.6251899999999999</v>
      </c>
      <c r="H109" s="462">
        <v>0</v>
      </c>
      <c r="I109" s="459">
        <v>0</v>
      </c>
      <c r="J109" s="460">
        <v>-8.6251899999999999</v>
      </c>
      <c r="K109" s="463">
        <v>0</v>
      </c>
    </row>
    <row r="110" spans="1:11" ht="14.4" customHeight="1" thickBot="1" x14ac:dyDescent="0.35">
      <c r="A110" s="479" t="s">
        <v>368</v>
      </c>
      <c r="B110" s="459">
        <v>94.56</v>
      </c>
      <c r="C110" s="459">
        <v>111.84805</v>
      </c>
      <c r="D110" s="460">
        <v>17.288049999999</v>
      </c>
      <c r="E110" s="461">
        <v>1.1828262478839999</v>
      </c>
      <c r="F110" s="459">
        <v>129.84</v>
      </c>
      <c r="G110" s="460">
        <v>43.28</v>
      </c>
      <c r="H110" s="462">
        <v>9.7183399999989994</v>
      </c>
      <c r="I110" s="459">
        <v>38.710700000000003</v>
      </c>
      <c r="J110" s="460">
        <v>-4.5692999999990001</v>
      </c>
      <c r="K110" s="463">
        <v>0.29814155884100002</v>
      </c>
    </row>
    <row r="111" spans="1:11" ht="14.4" customHeight="1" thickBot="1" x14ac:dyDescent="0.35">
      <c r="A111" s="480" t="s">
        <v>369</v>
      </c>
      <c r="B111" s="464">
        <v>94.56</v>
      </c>
      <c r="C111" s="464">
        <v>111.84805</v>
      </c>
      <c r="D111" s="465">
        <v>17.288049999999</v>
      </c>
      <c r="E111" s="471">
        <v>1.1828262478839999</v>
      </c>
      <c r="F111" s="464">
        <v>129.84</v>
      </c>
      <c r="G111" s="465">
        <v>43.28</v>
      </c>
      <c r="H111" s="467">
        <v>9.7183399999989994</v>
      </c>
      <c r="I111" s="464">
        <v>38.710700000000003</v>
      </c>
      <c r="J111" s="465">
        <v>-4.5692999999990001</v>
      </c>
      <c r="K111" s="472">
        <v>0.29814155884100002</v>
      </c>
    </row>
    <row r="112" spans="1:11" ht="14.4" customHeight="1" thickBot="1" x14ac:dyDescent="0.35">
      <c r="A112" s="481" t="s">
        <v>370</v>
      </c>
      <c r="B112" s="459">
        <v>94.56</v>
      </c>
      <c r="C112" s="459">
        <v>111.84805</v>
      </c>
      <c r="D112" s="460">
        <v>17.288049999999</v>
      </c>
      <c r="E112" s="461">
        <v>1.1828262478839999</v>
      </c>
      <c r="F112" s="459">
        <v>129.84</v>
      </c>
      <c r="G112" s="460">
        <v>43.28</v>
      </c>
      <c r="H112" s="462">
        <v>9.7183399999989994</v>
      </c>
      <c r="I112" s="459">
        <v>38.710700000000003</v>
      </c>
      <c r="J112" s="460">
        <v>-4.5692999999990001</v>
      </c>
      <c r="K112" s="463">
        <v>0.29814155884100002</v>
      </c>
    </row>
    <row r="113" spans="1:11" ht="14.4" customHeight="1" thickBot="1" x14ac:dyDescent="0.35">
      <c r="A113" s="478" t="s">
        <v>371</v>
      </c>
      <c r="B113" s="459">
        <v>19.884170801726</v>
      </c>
      <c r="C113" s="459">
        <v>77.025099999999995</v>
      </c>
      <c r="D113" s="460">
        <v>57.140929198273</v>
      </c>
      <c r="E113" s="461">
        <v>3.873689316393</v>
      </c>
      <c r="F113" s="459">
        <v>0</v>
      </c>
      <c r="G113" s="460">
        <v>0</v>
      </c>
      <c r="H113" s="462">
        <v>1.599999999999</v>
      </c>
      <c r="I113" s="459">
        <v>2.3752</v>
      </c>
      <c r="J113" s="460">
        <v>2.3752</v>
      </c>
      <c r="K113" s="470" t="s">
        <v>266</v>
      </c>
    </row>
    <row r="114" spans="1:11" ht="14.4" customHeight="1" thickBot="1" x14ac:dyDescent="0.35">
      <c r="A114" s="479" t="s">
        <v>372</v>
      </c>
      <c r="B114" s="459">
        <v>19.884170801726</v>
      </c>
      <c r="C114" s="459">
        <v>77.025099999999995</v>
      </c>
      <c r="D114" s="460">
        <v>57.140929198273</v>
      </c>
      <c r="E114" s="461">
        <v>3.873689316393</v>
      </c>
      <c r="F114" s="459">
        <v>0</v>
      </c>
      <c r="G114" s="460">
        <v>0</v>
      </c>
      <c r="H114" s="462">
        <v>1.599999999999</v>
      </c>
      <c r="I114" s="459">
        <v>2.3752</v>
      </c>
      <c r="J114" s="460">
        <v>2.3752</v>
      </c>
      <c r="K114" s="470" t="s">
        <v>266</v>
      </c>
    </row>
    <row r="115" spans="1:11" ht="14.4" customHeight="1" thickBot="1" x14ac:dyDescent="0.35">
      <c r="A115" s="480" t="s">
        <v>373</v>
      </c>
      <c r="B115" s="464">
        <v>0</v>
      </c>
      <c r="C115" s="464">
        <v>24.025099999999998</v>
      </c>
      <c r="D115" s="465">
        <v>24.025099999999998</v>
      </c>
      <c r="E115" s="466" t="s">
        <v>266</v>
      </c>
      <c r="F115" s="464">
        <v>0</v>
      </c>
      <c r="G115" s="465">
        <v>0</v>
      </c>
      <c r="H115" s="467">
        <v>1.1999999999990001</v>
      </c>
      <c r="I115" s="464">
        <v>1.9752000000000001</v>
      </c>
      <c r="J115" s="465">
        <v>1.9752000000000001</v>
      </c>
      <c r="K115" s="468" t="s">
        <v>266</v>
      </c>
    </row>
    <row r="116" spans="1:11" ht="14.4" customHeight="1" thickBot="1" x14ac:dyDescent="0.35">
      <c r="A116" s="481" t="s">
        <v>374</v>
      </c>
      <c r="B116" s="459">
        <v>0</v>
      </c>
      <c r="C116" s="459">
        <v>1.7251000000000001</v>
      </c>
      <c r="D116" s="460">
        <v>1.7251000000000001</v>
      </c>
      <c r="E116" s="469" t="s">
        <v>266</v>
      </c>
      <c r="F116" s="459">
        <v>0</v>
      </c>
      <c r="G116" s="460">
        <v>0</v>
      </c>
      <c r="H116" s="462">
        <v>0</v>
      </c>
      <c r="I116" s="459">
        <v>0.7752</v>
      </c>
      <c r="J116" s="460">
        <v>0.7752</v>
      </c>
      <c r="K116" s="470" t="s">
        <v>266</v>
      </c>
    </row>
    <row r="117" spans="1:11" ht="14.4" customHeight="1" thickBot="1" x14ac:dyDescent="0.35">
      <c r="A117" s="481" t="s">
        <v>375</v>
      </c>
      <c r="B117" s="459">
        <v>0</v>
      </c>
      <c r="C117" s="459">
        <v>21.4</v>
      </c>
      <c r="D117" s="460">
        <v>21.4</v>
      </c>
      <c r="E117" s="469" t="s">
        <v>282</v>
      </c>
      <c r="F117" s="459">
        <v>0</v>
      </c>
      <c r="G117" s="460">
        <v>0</v>
      </c>
      <c r="H117" s="462">
        <v>1.1999999999990001</v>
      </c>
      <c r="I117" s="459">
        <v>1.1999999999990001</v>
      </c>
      <c r="J117" s="460">
        <v>1.1999999999990001</v>
      </c>
      <c r="K117" s="470" t="s">
        <v>266</v>
      </c>
    </row>
    <row r="118" spans="1:11" ht="14.4" customHeight="1" thickBot="1" x14ac:dyDescent="0.35">
      <c r="A118" s="481" t="s">
        <v>376</v>
      </c>
      <c r="B118" s="459">
        <v>0</v>
      </c>
      <c r="C118" s="459">
        <v>0.9</v>
      </c>
      <c r="D118" s="460">
        <v>0.9</v>
      </c>
      <c r="E118" s="469" t="s">
        <v>282</v>
      </c>
      <c r="F118" s="459">
        <v>0</v>
      </c>
      <c r="G118" s="460">
        <v>0</v>
      </c>
      <c r="H118" s="462">
        <v>0</v>
      </c>
      <c r="I118" s="459">
        <v>0</v>
      </c>
      <c r="J118" s="460">
        <v>0</v>
      </c>
      <c r="K118" s="470" t="s">
        <v>266</v>
      </c>
    </row>
    <row r="119" spans="1:11" ht="14.4" customHeight="1" thickBot="1" x14ac:dyDescent="0.35">
      <c r="A119" s="483" t="s">
        <v>377</v>
      </c>
      <c r="B119" s="459">
        <v>19.884170801726</v>
      </c>
      <c r="C119" s="459">
        <v>53</v>
      </c>
      <c r="D119" s="460">
        <v>33.115829198272998</v>
      </c>
      <c r="E119" s="461">
        <v>2.6654367702070001</v>
      </c>
      <c r="F119" s="459">
        <v>0</v>
      </c>
      <c r="G119" s="460">
        <v>0</v>
      </c>
      <c r="H119" s="462">
        <v>0.39999999999899999</v>
      </c>
      <c r="I119" s="459">
        <v>0.39999999999899999</v>
      </c>
      <c r="J119" s="460">
        <v>0.39999999999899999</v>
      </c>
      <c r="K119" s="470" t="s">
        <v>266</v>
      </c>
    </row>
    <row r="120" spans="1:11" ht="14.4" customHeight="1" thickBot="1" x14ac:dyDescent="0.35">
      <c r="A120" s="481" t="s">
        <v>378</v>
      </c>
      <c r="B120" s="459">
        <v>19.884170801726</v>
      </c>
      <c r="C120" s="459">
        <v>53</v>
      </c>
      <c r="D120" s="460">
        <v>33.115829198272998</v>
      </c>
      <c r="E120" s="461">
        <v>2.6654367702070001</v>
      </c>
      <c r="F120" s="459">
        <v>0</v>
      </c>
      <c r="G120" s="460">
        <v>0</v>
      </c>
      <c r="H120" s="462">
        <v>0.39999999999899999</v>
      </c>
      <c r="I120" s="459">
        <v>0.39999999999899999</v>
      </c>
      <c r="J120" s="460">
        <v>0.39999999999899999</v>
      </c>
      <c r="K120" s="470" t="s">
        <v>266</v>
      </c>
    </row>
    <row r="121" spans="1:11" ht="14.4" customHeight="1" thickBot="1" x14ac:dyDescent="0.35">
      <c r="A121" s="478" t="s">
        <v>379</v>
      </c>
      <c r="B121" s="459">
        <v>699.47489467600599</v>
      </c>
      <c r="C121" s="459">
        <v>786.46418000000199</v>
      </c>
      <c r="D121" s="460">
        <v>86.989285323995006</v>
      </c>
      <c r="E121" s="461">
        <v>1.1243636990920001</v>
      </c>
      <c r="F121" s="459">
        <v>616.99999999999102</v>
      </c>
      <c r="G121" s="460">
        <v>205.66666666666401</v>
      </c>
      <c r="H121" s="462">
        <v>49.589079999999001</v>
      </c>
      <c r="I121" s="459">
        <v>298.77188000000001</v>
      </c>
      <c r="J121" s="460">
        <v>93.105213333335996</v>
      </c>
      <c r="K121" s="463">
        <v>0.48423319286799998</v>
      </c>
    </row>
    <row r="122" spans="1:11" ht="14.4" customHeight="1" thickBot="1" x14ac:dyDescent="0.35">
      <c r="A122" s="479" t="s">
        <v>380</v>
      </c>
      <c r="B122" s="459">
        <v>614.47489467600599</v>
      </c>
      <c r="C122" s="459">
        <v>652.44700000000103</v>
      </c>
      <c r="D122" s="460">
        <v>37.972105323994001</v>
      </c>
      <c r="E122" s="461">
        <v>1.0617960239749999</v>
      </c>
      <c r="F122" s="459">
        <v>616.99999999999102</v>
      </c>
      <c r="G122" s="460">
        <v>205.66666666666401</v>
      </c>
      <c r="H122" s="462">
        <v>49.589079999999001</v>
      </c>
      <c r="I122" s="459">
        <v>220.90837999999999</v>
      </c>
      <c r="J122" s="460">
        <v>15.241713333336</v>
      </c>
      <c r="K122" s="463">
        <v>0.35803627228500001</v>
      </c>
    </row>
    <row r="123" spans="1:11" ht="14.4" customHeight="1" thickBot="1" x14ac:dyDescent="0.35">
      <c r="A123" s="480" t="s">
        <v>381</v>
      </c>
      <c r="B123" s="464">
        <v>614.47489467600599</v>
      </c>
      <c r="C123" s="464">
        <v>652.44700000000103</v>
      </c>
      <c r="D123" s="465">
        <v>37.972105323994001</v>
      </c>
      <c r="E123" s="471">
        <v>1.0617960239749999</v>
      </c>
      <c r="F123" s="464">
        <v>616.99999999999102</v>
      </c>
      <c r="G123" s="465">
        <v>205.66666666666401</v>
      </c>
      <c r="H123" s="467">
        <v>49.589079999999001</v>
      </c>
      <c r="I123" s="464">
        <v>220.90837999999999</v>
      </c>
      <c r="J123" s="465">
        <v>15.241713333336</v>
      </c>
      <c r="K123" s="472">
        <v>0.35803627228500001</v>
      </c>
    </row>
    <row r="124" spans="1:11" ht="14.4" customHeight="1" thickBot="1" x14ac:dyDescent="0.35">
      <c r="A124" s="481" t="s">
        <v>382</v>
      </c>
      <c r="B124" s="459">
        <v>131.75198748296199</v>
      </c>
      <c r="C124" s="459">
        <v>123.08499999999999</v>
      </c>
      <c r="D124" s="460">
        <v>-8.6669874829609999</v>
      </c>
      <c r="E124" s="461">
        <v>0.93421740613899995</v>
      </c>
      <c r="F124" s="459">
        <v>125.999999999998</v>
      </c>
      <c r="G124" s="460">
        <v>41.999999999998998</v>
      </c>
      <c r="H124" s="462">
        <v>10.556990000000001</v>
      </c>
      <c r="I124" s="459">
        <v>42.228020000000001</v>
      </c>
      <c r="J124" s="460">
        <v>0.22802</v>
      </c>
      <c r="K124" s="463">
        <v>0.33514301587299999</v>
      </c>
    </row>
    <row r="125" spans="1:11" ht="14.4" customHeight="1" thickBot="1" x14ac:dyDescent="0.35">
      <c r="A125" s="481" t="s">
        <v>383</v>
      </c>
      <c r="B125" s="459">
        <v>362.06609240490099</v>
      </c>
      <c r="C125" s="459">
        <v>420.222000000001</v>
      </c>
      <c r="D125" s="460">
        <v>58.155907595099002</v>
      </c>
      <c r="E125" s="461">
        <v>1.1606223526999999</v>
      </c>
      <c r="F125" s="459">
        <v>381.99999999999397</v>
      </c>
      <c r="G125" s="460">
        <v>127.333333333331</v>
      </c>
      <c r="H125" s="462">
        <v>29.937489999998999</v>
      </c>
      <c r="I125" s="459">
        <v>142.30193</v>
      </c>
      <c r="J125" s="460">
        <v>14.968596666668001</v>
      </c>
      <c r="K125" s="463">
        <v>0.37251814136099998</v>
      </c>
    </row>
    <row r="126" spans="1:11" ht="14.4" customHeight="1" thickBot="1" x14ac:dyDescent="0.35">
      <c r="A126" s="481" t="s">
        <v>384</v>
      </c>
      <c r="B126" s="459">
        <v>0.31882680157499999</v>
      </c>
      <c r="C126" s="459">
        <v>0.3</v>
      </c>
      <c r="D126" s="460">
        <v>-1.8826801575E-2</v>
      </c>
      <c r="E126" s="461">
        <v>0.94094975239699996</v>
      </c>
      <c r="F126" s="459">
        <v>0</v>
      </c>
      <c r="G126" s="460">
        <v>0</v>
      </c>
      <c r="H126" s="462">
        <v>2.5089999998999999E-2</v>
      </c>
      <c r="I126" s="459">
        <v>0.10036</v>
      </c>
      <c r="J126" s="460">
        <v>0.10036</v>
      </c>
      <c r="K126" s="470" t="s">
        <v>266</v>
      </c>
    </row>
    <row r="127" spans="1:11" ht="14.4" customHeight="1" thickBot="1" x14ac:dyDescent="0.35">
      <c r="A127" s="481" t="s">
        <v>385</v>
      </c>
      <c r="B127" s="459">
        <v>120.337987986568</v>
      </c>
      <c r="C127" s="459">
        <v>108.84</v>
      </c>
      <c r="D127" s="460">
        <v>-11.497987986567001</v>
      </c>
      <c r="E127" s="461">
        <v>0.90445254919899998</v>
      </c>
      <c r="F127" s="459">
        <v>108.999999999998</v>
      </c>
      <c r="G127" s="460">
        <v>36.333333333332</v>
      </c>
      <c r="H127" s="462">
        <v>9.0695099999989992</v>
      </c>
      <c r="I127" s="459">
        <v>36.27807</v>
      </c>
      <c r="J127" s="460">
        <v>-5.5263333332000002E-2</v>
      </c>
      <c r="K127" s="463">
        <v>0.33282633027500003</v>
      </c>
    </row>
    <row r="128" spans="1:11" ht="14.4" customHeight="1" thickBot="1" x14ac:dyDescent="0.35">
      <c r="A128" s="479" t="s">
        <v>386</v>
      </c>
      <c r="B128" s="459">
        <v>85</v>
      </c>
      <c r="C128" s="459">
        <v>134.01718</v>
      </c>
      <c r="D128" s="460">
        <v>49.017180000000003</v>
      </c>
      <c r="E128" s="461">
        <v>1.576672705882</v>
      </c>
      <c r="F128" s="459">
        <v>0</v>
      </c>
      <c r="G128" s="460">
        <v>0</v>
      </c>
      <c r="H128" s="462">
        <v>0</v>
      </c>
      <c r="I128" s="459">
        <v>77.863499999998993</v>
      </c>
      <c r="J128" s="460">
        <v>77.863499999998993</v>
      </c>
      <c r="K128" s="470" t="s">
        <v>266</v>
      </c>
    </row>
    <row r="129" spans="1:11" ht="14.4" customHeight="1" thickBot="1" x14ac:dyDescent="0.35">
      <c r="A129" s="480" t="s">
        <v>387</v>
      </c>
      <c r="B129" s="464">
        <v>85</v>
      </c>
      <c r="C129" s="464">
        <v>99.703999999999994</v>
      </c>
      <c r="D129" s="465">
        <v>14.704000000000001</v>
      </c>
      <c r="E129" s="471">
        <v>1.172988235294</v>
      </c>
      <c r="F129" s="464">
        <v>0</v>
      </c>
      <c r="G129" s="465">
        <v>0</v>
      </c>
      <c r="H129" s="467">
        <v>0</v>
      </c>
      <c r="I129" s="464">
        <v>77.863499999998993</v>
      </c>
      <c r="J129" s="465">
        <v>77.863499999998993</v>
      </c>
      <c r="K129" s="468" t="s">
        <v>266</v>
      </c>
    </row>
    <row r="130" spans="1:11" ht="14.4" customHeight="1" thickBot="1" x14ac:dyDescent="0.35">
      <c r="A130" s="481" t="s">
        <v>388</v>
      </c>
      <c r="B130" s="459">
        <v>85</v>
      </c>
      <c r="C130" s="459">
        <v>89.781999999999996</v>
      </c>
      <c r="D130" s="460">
        <v>4.782</v>
      </c>
      <c r="E130" s="461">
        <v>1.056258823529</v>
      </c>
      <c r="F130" s="459">
        <v>0</v>
      </c>
      <c r="G130" s="460">
        <v>0</v>
      </c>
      <c r="H130" s="462">
        <v>0</v>
      </c>
      <c r="I130" s="459">
        <v>77.863499999998993</v>
      </c>
      <c r="J130" s="460">
        <v>77.863499999998993</v>
      </c>
      <c r="K130" s="470" t="s">
        <v>266</v>
      </c>
    </row>
    <row r="131" spans="1:11" ht="14.4" customHeight="1" thickBot="1" x14ac:dyDescent="0.35">
      <c r="A131" s="481" t="s">
        <v>389</v>
      </c>
      <c r="B131" s="459">
        <v>0</v>
      </c>
      <c r="C131" s="459">
        <v>9.9220000000000006</v>
      </c>
      <c r="D131" s="460">
        <v>9.9220000000000006</v>
      </c>
      <c r="E131" s="469" t="s">
        <v>282</v>
      </c>
      <c r="F131" s="459">
        <v>0</v>
      </c>
      <c r="G131" s="460">
        <v>0</v>
      </c>
      <c r="H131" s="462">
        <v>0</v>
      </c>
      <c r="I131" s="459">
        <v>0</v>
      </c>
      <c r="J131" s="460">
        <v>0</v>
      </c>
      <c r="K131" s="470" t="s">
        <v>266</v>
      </c>
    </row>
    <row r="132" spans="1:11" ht="14.4" customHeight="1" thickBot="1" x14ac:dyDescent="0.35">
      <c r="A132" s="480" t="s">
        <v>390</v>
      </c>
      <c r="B132" s="464">
        <v>0</v>
      </c>
      <c r="C132" s="464">
        <v>4.2350000000000003</v>
      </c>
      <c r="D132" s="465">
        <v>4.2350000000000003</v>
      </c>
      <c r="E132" s="466" t="s">
        <v>282</v>
      </c>
      <c r="F132" s="464">
        <v>0</v>
      </c>
      <c r="G132" s="465">
        <v>0</v>
      </c>
      <c r="H132" s="467">
        <v>0</v>
      </c>
      <c r="I132" s="464">
        <v>0</v>
      </c>
      <c r="J132" s="465">
        <v>0</v>
      </c>
      <c r="K132" s="468" t="s">
        <v>266</v>
      </c>
    </row>
    <row r="133" spans="1:11" ht="14.4" customHeight="1" thickBot="1" x14ac:dyDescent="0.35">
      <c r="A133" s="481" t="s">
        <v>391</v>
      </c>
      <c r="B133" s="459">
        <v>0</v>
      </c>
      <c r="C133" s="459">
        <v>4.2350000000000003</v>
      </c>
      <c r="D133" s="460">
        <v>4.2350000000000003</v>
      </c>
      <c r="E133" s="469" t="s">
        <v>282</v>
      </c>
      <c r="F133" s="459">
        <v>0</v>
      </c>
      <c r="G133" s="460">
        <v>0</v>
      </c>
      <c r="H133" s="462">
        <v>0</v>
      </c>
      <c r="I133" s="459">
        <v>0</v>
      </c>
      <c r="J133" s="460">
        <v>0</v>
      </c>
      <c r="K133" s="470" t="s">
        <v>266</v>
      </c>
    </row>
    <row r="134" spans="1:11" ht="14.4" customHeight="1" thickBot="1" x14ac:dyDescent="0.35">
      <c r="A134" s="480" t="s">
        <v>392</v>
      </c>
      <c r="B134" s="464">
        <v>0</v>
      </c>
      <c r="C134" s="464">
        <v>30.07818</v>
      </c>
      <c r="D134" s="465">
        <v>30.07818</v>
      </c>
      <c r="E134" s="466" t="s">
        <v>266</v>
      </c>
      <c r="F134" s="464">
        <v>0</v>
      </c>
      <c r="G134" s="465">
        <v>0</v>
      </c>
      <c r="H134" s="467">
        <v>0</v>
      </c>
      <c r="I134" s="464">
        <v>0</v>
      </c>
      <c r="J134" s="465">
        <v>0</v>
      </c>
      <c r="K134" s="468" t="s">
        <v>266</v>
      </c>
    </row>
    <row r="135" spans="1:11" ht="14.4" customHeight="1" thickBot="1" x14ac:dyDescent="0.35">
      <c r="A135" s="481" t="s">
        <v>393</v>
      </c>
      <c r="B135" s="459">
        <v>0</v>
      </c>
      <c r="C135" s="459">
        <v>30.07818</v>
      </c>
      <c r="D135" s="460">
        <v>30.07818</v>
      </c>
      <c r="E135" s="469" t="s">
        <v>266</v>
      </c>
      <c r="F135" s="459">
        <v>0</v>
      </c>
      <c r="G135" s="460">
        <v>0</v>
      </c>
      <c r="H135" s="462">
        <v>0</v>
      </c>
      <c r="I135" s="459">
        <v>0</v>
      </c>
      <c r="J135" s="460">
        <v>0</v>
      </c>
      <c r="K135" s="470" t="s">
        <v>266</v>
      </c>
    </row>
    <row r="136" spans="1:11" ht="14.4" customHeight="1" thickBot="1" x14ac:dyDescent="0.35">
      <c r="A136" s="477" t="s">
        <v>394</v>
      </c>
      <c r="B136" s="459">
        <v>8185.9956118887303</v>
      </c>
      <c r="C136" s="459">
        <v>10881.56798</v>
      </c>
      <c r="D136" s="460">
        <v>2695.57236811127</v>
      </c>
      <c r="E136" s="461">
        <v>1.329290717453</v>
      </c>
      <c r="F136" s="459">
        <v>14766.2159031585</v>
      </c>
      <c r="G136" s="460">
        <v>4922.0719677194802</v>
      </c>
      <c r="H136" s="462">
        <v>1079.98489</v>
      </c>
      <c r="I136" s="459">
        <v>4272.1613799999996</v>
      </c>
      <c r="J136" s="460">
        <v>-649.91058771948406</v>
      </c>
      <c r="K136" s="463">
        <v>0.28931998610999998</v>
      </c>
    </row>
    <row r="137" spans="1:11" ht="14.4" customHeight="1" thickBot="1" x14ac:dyDescent="0.35">
      <c r="A137" s="478" t="s">
        <v>395</v>
      </c>
      <c r="B137" s="459">
        <v>8185.8066867303796</v>
      </c>
      <c r="C137" s="459">
        <v>10829.228580000001</v>
      </c>
      <c r="D137" s="460">
        <v>2643.4218932696199</v>
      </c>
      <c r="E137" s="461">
        <v>1.322927476109</v>
      </c>
      <c r="F137" s="459">
        <v>14735.9739551107</v>
      </c>
      <c r="G137" s="460">
        <v>4911.9913183702201</v>
      </c>
      <c r="H137" s="462">
        <v>1053.3754899999999</v>
      </c>
      <c r="I137" s="459">
        <v>4229.7739000000001</v>
      </c>
      <c r="J137" s="460">
        <v>-682.21741837022205</v>
      </c>
      <c r="K137" s="463">
        <v>0.28703728120599997</v>
      </c>
    </row>
    <row r="138" spans="1:11" ht="14.4" customHeight="1" thickBot="1" x14ac:dyDescent="0.35">
      <c r="A138" s="479" t="s">
        <v>396</v>
      </c>
      <c r="B138" s="459">
        <v>8185.8066867303796</v>
      </c>
      <c r="C138" s="459">
        <v>10829.228580000001</v>
      </c>
      <c r="D138" s="460">
        <v>2643.4218932696199</v>
      </c>
      <c r="E138" s="461">
        <v>1.322927476109</v>
      </c>
      <c r="F138" s="459">
        <v>14735.9739551107</v>
      </c>
      <c r="G138" s="460">
        <v>4911.9913183702201</v>
      </c>
      <c r="H138" s="462">
        <v>1053.3754899999999</v>
      </c>
      <c r="I138" s="459">
        <v>4229.7739000000001</v>
      </c>
      <c r="J138" s="460">
        <v>-682.21741837022205</v>
      </c>
      <c r="K138" s="463">
        <v>0.28703728120599997</v>
      </c>
    </row>
    <row r="139" spans="1:11" ht="14.4" customHeight="1" thickBot="1" x14ac:dyDescent="0.35">
      <c r="A139" s="480" t="s">
        <v>397</v>
      </c>
      <c r="B139" s="464">
        <v>1698.0858165383599</v>
      </c>
      <c r="C139" s="464">
        <v>1723.7994699999999</v>
      </c>
      <c r="D139" s="465">
        <v>25.71365346164</v>
      </c>
      <c r="E139" s="471">
        <v>1.0151427290720001</v>
      </c>
      <c r="F139" s="464">
        <v>1768.4791214551601</v>
      </c>
      <c r="G139" s="465">
        <v>589.49304048505496</v>
      </c>
      <c r="H139" s="467">
        <v>125.71422</v>
      </c>
      <c r="I139" s="464">
        <v>517.35280999999998</v>
      </c>
      <c r="J139" s="465">
        <v>-72.140230485055</v>
      </c>
      <c r="K139" s="472">
        <v>0.29254109009399998</v>
      </c>
    </row>
    <row r="140" spans="1:11" ht="14.4" customHeight="1" thickBot="1" x14ac:dyDescent="0.35">
      <c r="A140" s="481" t="s">
        <v>398</v>
      </c>
      <c r="B140" s="459">
        <v>274.44016306272698</v>
      </c>
      <c r="C140" s="459">
        <v>334.9042</v>
      </c>
      <c r="D140" s="460">
        <v>60.464036937273001</v>
      </c>
      <c r="E140" s="461">
        <v>1.220317741625</v>
      </c>
      <c r="F140" s="459">
        <v>385.38966491188802</v>
      </c>
      <c r="G140" s="460">
        <v>128.46322163729599</v>
      </c>
      <c r="H140" s="462">
        <v>3.1120000000000001</v>
      </c>
      <c r="I140" s="459">
        <v>34.735320000000002</v>
      </c>
      <c r="J140" s="460">
        <v>-93.727901637295005</v>
      </c>
      <c r="K140" s="463">
        <v>9.0130387921999996E-2</v>
      </c>
    </row>
    <row r="141" spans="1:11" ht="14.4" customHeight="1" thickBot="1" x14ac:dyDescent="0.35">
      <c r="A141" s="481" t="s">
        <v>399</v>
      </c>
      <c r="B141" s="459">
        <v>5.3547154972459996</v>
      </c>
      <c r="C141" s="459">
        <v>1.9523999999999999</v>
      </c>
      <c r="D141" s="460">
        <v>-3.4023154972460001</v>
      </c>
      <c r="E141" s="461">
        <v>0.36461320886300003</v>
      </c>
      <c r="F141" s="459">
        <v>2.041236862331</v>
      </c>
      <c r="G141" s="460">
        <v>0.68041228744299997</v>
      </c>
      <c r="H141" s="462">
        <v>0</v>
      </c>
      <c r="I141" s="459">
        <v>4.5920799999990001</v>
      </c>
      <c r="J141" s="460">
        <v>3.911667712556</v>
      </c>
      <c r="K141" s="463">
        <v>0</v>
      </c>
    </row>
    <row r="142" spans="1:11" ht="14.4" customHeight="1" thickBot="1" x14ac:dyDescent="0.35">
      <c r="A142" s="481" t="s">
        <v>400</v>
      </c>
      <c r="B142" s="459">
        <v>0</v>
      </c>
      <c r="C142" s="459">
        <v>0.74999999999900002</v>
      </c>
      <c r="D142" s="460">
        <v>0.74999999999900002</v>
      </c>
      <c r="E142" s="469" t="s">
        <v>282</v>
      </c>
      <c r="F142" s="459">
        <v>0.76902374531600004</v>
      </c>
      <c r="G142" s="460">
        <v>0.25634124843799999</v>
      </c>
      <c r="H142" s="462">
        <v>0</v>
      </c>
      <c r="I142" s="459">
        <v>0</v>
      </c>
      <c r="J142" s="460">
        <v>-0.25634124843799999</v>
      </c>
      <c r="K142" s="463">
        <v>0</v>
      </c>
    </row>
    <row r="143" spans="1:11" ht="14.4" customHeight="1" thickBot="1" x14ac:dyDescent="0.35">
      <c r="A143" s="481" t="s">
        <v>401</v>
      </c>
      <c r="B143" s="459">
        <v>1418.29093797839</v>
      </c>
      <c r="C143" s="459">
        <v>1386.1928700000001</v>
      </c>
      <c r="D143" s="460">
        <v>-32.098067978385998</v>
      </c>
      <c r="E143" s="461">
        <v>0.97736848828400003</v>
      </c>
      <c r="F143" s="459">
        <v>1380.27919593563</v>
      </c>
      <c r="G143" s="460">
        <v>460.09306531187599</v>
      </c>
      <c r="H143" s="462">
        <v>122.60222</v>
      </c>
      <c r="I143" s="459">
        <v>478.02541000000002</v>
      </c>
      <c r="J143" s="460">
        <v>17.932344688122999</v>
      </c>
      <c r="K143" s="463">
        <v>0.34632515755299997</v>
      </c>
    </row>
    <row r="144" spans="1:11" ht="14.4" customHeight="1" thickBot="1" x14ac:dyDescent="0.35">
      <c r="A144" s="480" t="s">
        <v>402</v>
      </c>
      <c r="B144" s="464">
        <v>2.4433016079860002</v>
      </c>
      <c r="C144" s="464">
        <v>5.8963200000000002</v>
      </c>
      <c r="D144" s="465">
        <v>3.453018392013</v>
      </c>
      <c r="E144" s="471">
        <v>2.4132591656820002</v>
      </c>
      <c r="F144" s="464">
        <v>0</v>
      </c>
      <c r="G144" s="465">
        <v>0</v>
      </c>
      <c r="H144" s="467">
        <v>0</v>
      </c>
      <c r="I144" s="464">
        <v>0</v>
      </c>
      <c r="J144" s="465">
        <v>0</v>
      </c>
      <c r="K144" s="468" t="s">
        <v>266</v>
      </c>
    </row>
    <row r="145" spans="1:11" ht="14.4" customHeight="1" thickBot="1" x14ac:dyDescent="0.35">
      <c r="A145" s="481" t="s">
        <v>403</v>
      </c>
      <c r="B145" s="459">
        <v>0</v>
      </c>
      <c r="C145" s="459">
        <v>5.8963200000000002</v>
      </c>
      <c r="D145" s="460">
        <v>5.8963200000000002</v>
      </c>
      <c r="E145" s="469" t="s">
        <v>282</v>
      </c>
      <c r="F145" s="459">
        <v>0</v>
      </c>
      <c r="G145" s="460">
        <v>0</v>
      </c>
      <c r="H145" s="462">
        <v>0</v>
      </c>
      <c r="I145" s="459">
        <v>0</v>
      </c>
      <c r="J145" s="460">
        <v>0</v>
      </c>
      <c r="K145" s="470" t="s">
        <v>266</v>
      </c>
    </row>
    <row r="146" spans="1:11" ht="14.4" customHeight="1" thickBot="1" x14ac:dyDescent="0.35">
      <c r="A146" s="481" t="s">
        <v>404</v>
      </c>
      <c r="B146" s="459">
        <v>2.4433016079860002</v>
      </c>
      <c r="C146" s="459">
        <v>0</v>
      </c>
      <c r="D146" s="460">
        <v>-2.4433016079860002</v>
      </c>
      <c r="E146" s="461">
        <v>0</v>
      </c>
      <c r="F146" s="459">
        <v>0</v>
      </c>
      <c r="G146" s="460">
        <v>0</v>
      </c>
      <c r="H146" s="462">
        <v>0</v>
      </c>
      <c r="I146" s="459">
        <v>0</v>
      </c>
      <c r="J146" s="460">
        <v>0</v>
      </c>
      <c r="K146" s="470" t="s">
        <v>266</v>
      </c>
    </row>
    <row r="147" spans="1:11" ht="14.4" customHeight="1" thickBot="1" x14ac:dyDescent="0.35">
      <c r="A147" s="483" t="s">
        <v>405</v>
      </c>
      <c r="B147" s="459">
        <v>7.2378722200130001</v>
      </c>
      <c r="C147" s="459">
        <v>4.3528399999999996</v>
      </c>
      <c r="D147" s="460">
        <v>-2.8850322200130001</v>
      </c>
      <c r="E147" s="461">
        <v>0.601397740618</v>
      </c>
      <c r="F147" s="459">
        <v>1.9147108602709999</v>
      </c>
      <c r="G147" s="460">
        <v>0.63823695342300002</v>
      </c>
      <c r="H147" s="462">
        <v>1.4675100000000001</v>
      </c>
      <c r="I147" s="459">
        <v>2.0507399999999998</v>
      </c>
      <c r="J147" s="460">
        <v>1.412503046576</v>
      </c>
      <c r="K147" s="463">
        <v>1.0710442200700001</v>
      </c>
    </row>
    <row r="148" spans="1:11" ht="14.4" customHeight="1" thickBot="1" x14ac:dyDescent="0.35">
      <c r="A148" s="481" t="s">
        <v>406</v>
      </c>
      <c r="B148" s="459">
        <v>0</v>
      </c>
      <c r="C148" s="459">
        <v>0</v>
      </c>
      <c r="D148" s="460">
        <v>0</v>
      </c>
      <c r="E148" s="461">
        <v>1</v>
      </c>
      <c r="F148" s="459">
        <v>1.9147108602709999</v>
      </c>
      <c r="G148" s="460">
        <v>0.63823695342300002</v>
      </c>
      <c r="H148" s="462">
        <v>1.4675100000000001</v>
      </c>
      <c r="I148" s="459">
        <v>2.0507399999999998</v>
      </c>
      <c r="J148" s="460">
        <v>1.412503046576</v>
      </c>
      <c r="K148" s="463">
        <v>1.0710442200700001</v>
      </c>
    </row>
    <row r="149" spans="1:11" ht="14.4" customHeight="1" thickBot="1" x14ac:dyDescent="0.35">
      <c r="A149" s="481" t="s">
        <v>407</v>
      </c>
      <c r="B149" s="459">
        <v>7.2378722200130001</v>
      </c>
      <c r="C149" s="459">
        <v>4.3528399999999996</v>
      </c>
      <c r="D149" s="460">
        <v>-2.8850322200130001</v>
      </c>
      <c r="E149" s="461">
        <v>0.601397740618</v>
      </c>
      <c r="F149" s="459">
        <v>0</v>
      </c>
      <c r="G149" s="460">
        <v>0</v>
      </c>
      <c r="H149" s="462">
        <v>0</v>
      </c>
      <c r="I149" s="459">
        <v>0</v>
      </c>
      <c r="J149" s="460">
        <v>0</v>
      </c>
      <c r="K149" s="470" t="s">
        <v>266</v>
      </c>
    </row>
    <row r="150" spans="1:11" ht="14.4" customHeight="1" thickBot="1" x14ac:dyDescent="0.35">
      <c r="A150" s="480" t="s">
        <v>408</v>
      </c>
      <c r="B150" s="464">
        <v>0.67555724673799999</v>
      </c>
      <c r="C150" s="464">
        <v>0</v>
      </c>
      <c r="D150" s="465">
        <v>-0.67555724673799999</v>
      </c>
      <c r="E150" s="471">
        <v>0</v>
      </c>
      <c r="F150" s="464">
        <v>0</v>
      </c>
      <c r="G150" s="465">
        <v>0</v>
      </c>
      <c r="H150" s="467">
        <v>0</v>
      </c>
      <c r="I150" s="464">
        <v>0</v>
      </c>
      <c r="J150" s="465">
        <v>0</v>
      </c>
      <c r="K150" s="472">
        <v>0</v>
      </c>
    </row>
    <row r="151" spans="1:11" ht="14.4" customHeight="1" thickBot="1" x14ac:dyDescent="0.35">
      <c r="A151" s="481" t="s">
        <v>409</v>
      </c>
      <c r="B151" s="459">
        <v>0.67555724673799999</v>
      </c>
      <c r="C151" s="459">
        <v>0</v>
      </c>
      <c r="D151" s="460">
        <v>-0.67555724673799999</v>
      </c>
      <c r="E151" s="461">
        <v>0</v>
      </c>
      <c r="F151" s="459">
        <v>0</v>
      </c>
      <c r="G151" s="460">
        <v>0</v>
      </c>
      <c r="H151" s="462">
        <v>0</v>
      </c>
      <c r="I151" s="459">
        <v>0</v>
      </c>
      <c r="J151" s="460">
        <v>0</v>
      </c>
      <c r="K151" s="463">
        <v>0</v>
      </c>
    </row>
    <row r="152" spans="1:11" ht="14.4" customHeight="1" thickBot="1" x14ac:dyDescent="0.35">
      <c r="A152" s="480" t="s">
        <v>410</v>
      </c>
      <c r="B152" s="464">
        <v>6477.3641391172796</v>
      </c>
      <c r="C152" s="464">
        <v>8741.9782799999994</v>
      </c>
      <c r="D152" s="465">
        <v>2264.6141408827202</v>
      </c>
      <c r="E152" s="471">
        <v>1.349619705214</v>
      </c>
      <c r="F152" s="464">
        <v>12965.5801227952</v>
      </c>
      <c r="G152" s="465">
        <v>4321.8600409317396</v>
      </c>
      <c r="H152" s="467">
        <v>926.19376</v>
      </c>
      <c r="I152" s="464">
        <v>3512.1898500000002</v>
      </c>
      <c r="J152" s="465">
        <v>-809.67019093174201</v>
      </c>
      <c r="K152" s="472">
        <v>0.27088566934399999</v>
      </c>
    </row>
    <row r="153" spans="1:11" ht="14.4" customHeight="1" thickBot="1" x14ac:dyDescent="0.35">
      <c r="A153" s="481" t="s">
        <v>411</v>
      </c>
      <c r="B153" s="459">
        <v>1857.7501543554799</v>
      </c>
      <c r="C153" s="459">
        <v>2206.2078000000001</v>
      </c>
      <c r="D153" s="460">
        <v>348.45764564452401</v>
      </c>
      <c r="E153" s="461">
        <v>1.187569703508</v>
      </c>
      <c r="F153" s="459">
        <v>0</v>
      </c>
      <c r="G153" s="460">
        <v>0</v>
      </c>
      <c r="H153" s="462">
        <v>0</v>
      </c>
      <c r="I153" s="459">
        <v>0</v>
      </c>
      <c r="J153" s="460">
        <v>0</v>
      </c>
      <c r="K153" s="470" t="s">
        <v>266</v>
      </c>
    </row>
    <row r="154" spans="1:11" ht="14.4" customHeight="1" thickBot="1" x14ac:dyDescent="0.35">
      <c r="A154" s="481" t="s">
        <v>412</v>
      </c>
      <c r="B154" s="459">
        <v>4619.6139847617997</v>
      </c>
      <c r="C154" s="459">
        <v>6535.7704800000001</v>
      </c>
      <c r="D154" s="460">
        <v>1916.1564952382</v>
      </c>
      <c r="E154" s="461">
        <v>1.4147871448910001</v>
      </c>
      <c r="F154" s="459">
        <v>12965.5801227952</v>
      </c>
      <c r="G154" s="460">
        <v>4321.8600409317396</v>
      </c>
      <c r="H154" s="462">
        <v>926.19376</v>
      </c>
      <c r="I154" s="459">
        <v>3512.1898500000002</v>
      </c>
      <c r="J154" s="460">
        <v>-809.67019093174201</v>
      </c>
      <c r="K154" s="463">
        <v>0.27088566934399999</v>
      </c>
    </row>
    <row r="155" spans="1:11" ht="14.4" customHeight="1" thickBot="1" x14ac:dyDescent="0.35">
      <c r="A155" s="480" t="s">
        <v>413</v>
      </c>
      <c r="B155" s="464">
        <v>0</v>
      </c>
      <c r="C155" s="464">
        <v>353.20166999999998</v>
      </c>
      <c r="D155" s="465">
        <v>353.20166999999998</v>
      </c>
      <c r="E155" s="466" t="s">
        <v>266</v>
      </c>
      <c r="F155" s="464">
        <v>0</v>
      </c>
      <c r="G155" s="465">
        <v>0</v>
      </c>
      <c r="H155" s="467">
        <v>0</v>
      </c>
      <c r="I155" s="464">
        <v>198.18049999999999</v>
      </c>
      <c r="J155" s="465">
        <v>198.18049999999999</v>
      </c>
      <c r="K155" s="468" t="s">
        <v>266</v>
      </c>
    </row>
    <row r="156" spans="1:11" ht="14.4" customHeight="1" thickBot="1" x14ac:dyDescent="0.35">
      <c r="A156" s="481" t="s">
        <v>414</v>
      </c>
      <c r="B156" s="459">
        <v>0</v>
      </c>
      <c r="C156" s="459">
        <v>88.379760000000005</v>
      </c>
      <c r="D156" s="460">
        <v>88.379760000000005</v>
      </c>
      <c r="E156" s="469" t="s">
        <v>266</v>
      </c>
      <c r="F156" s="459">
        <v>0</v>
      </c>
      <c r="G156" s="460">
        <v>0</v>
      </c>
      <c r="H156" s="462">
        <v>0</v>
      </c>
      <c r="I156" s="459">
        <v>0</v>
      </c>
      <c r="J156" s="460">
        <v>0</v>
      </c>
      <c r="K156" s="470" t="s">
        <v>266</v>
      </c>
    </row>
    <row r="157" spans="1:11" ht="14.4" customHeight="1" thickBot="1" x14ac:dyDescent="0.35">
      <c r="A157" s="481" t="s">
        <v>415</v>
      </c>
      <c r="B157" s="459">
        <v>0</v>
      </c>
      <c r="C157" s="459">
        <v>264.82191</v>
      </c>
      <c r="D157" s="460">
        <v>264.82191</v>
      </c>
      <c r="E157" s="469" t="s">
        <v>266</v>
      </c>
      <c r="F157" s="459">
        <v>0</v>
      </c>
      <c r="G157" s="460">
        <v>0</v>
      </c>
      <c r="H157" s="462">
        <v>0</v>
      </c>
      <c r="I157" s="459">
        <v>198.18049999999999</v>
      </c>
      <c r="J157" s="460">
        <v>198.18049999999999</v>
      </c>
      <c r="K157" s="470" t="s">
        <v>266</v>
      </c>
    </row>
    <row r="158" spans="1:11" ht="14.4" customHeight="1" thickBot="1" x14ac:dyDescent="0.35">
      <c r="A158" s="478" t="s">
        <v>416</v>
      </c>
      <c r="B158" s="459">
        <v>0.18892515835699999</v>
      </c>
      <c r="C158" s="459">
        <v>21.3994</v>
      </c>
      <c r="D158" s="460">
        <v>21.210474841642</v>
      </c>
      <c r="E158" s="461">
        <v>113.269191811638</v>
      </c>
      <c r="F158" s="459">
        <v>0</v>
      </c>
      <c r="G158" s="460">
        <v>0</v>
      </c>
      <c r="H158" s="462">
        <v>22.728400000000001</v>
      </c>
      <c r="I158" s="459">
        <v>26.86346</v>
      </c>
      <c r="J158" s="460">
        <v>26.86346</v>
      </c>
      <c r="K158" s="470" t="s">
        <v>266</v>
      </c>
    </row>
    <row r="159" spans="1:11" ht="14.4" customHeight="1" thickBot="1" x14ac:dyDescent="0.35">
      <c r="A159" s="479" t="s">
        <v>417</v>
      </c>
      <c r="B159" s="459">
        <v>0</v>
      </c>
      <c r="C159" s="459">
        <v>21.395</v>
      </c>
      <c r="D159" s="460">
        <v>21.395</v>
      </c>
      <c r="E159" s="469" t="s">
        <v>266</v>
      </c>
      <c r="F159" s="459">
        <v>0</v>
      </c>
      <c r="G159" s="460">
        <v>0</v>
      </c>
      <c r="H159" s="462">
        <v>25.620999999999999</v>
      </c>
      <c r="I159" s="459">
        <v>26.863</v>
      </c>
      <c r="J159" s="460">
        <v>26.863</v>
      </c>
      <c r="K159" s="470" t="s">
        <v>266</v>
      </c>
    </row>
    <row r="160" spans="1:11" ht="14.4" customHeight="1" thickBot="1" x14ac:dyDescent="0.35">
      <c r="A160" s="480" t="s">
        <v>418</v>
      </c>
      <c r="B160" s="464">
        <v>0</v>
      </c>
      <c r="C160" s="464">
        <v>21.395</v>
      </c>
      <c r="D160" s="465">
        <v>21.395</v>
      </c>
      <c r="E160" s="466" t="s">
        <v>266</v>
      </c>
      <c r="F160" s="464">
        <v>0</v>
      </c>
      <c r="G160" s="465">
        <v>0</v>
      </c>
      <c r="H160" s="467">
        <v>0.621</v>
      </c>
      <c r="I160" s="464">
        <v>1.863</v>
      </c>
      <c r="J160" s="465">
        <v>1.863</v>
      </c>
      <c r="K160" s="468" t="s">
        <v>266</v>
      </c>
    </row>
    <row r="161" spans="1:11" ht="14.4" customHeight="1" thickBot="1" x14ac:dyDescent="0.35">
      <c r="A161" s="481" t="s">
        <v>419</v>
      </c>
      <c r="B161" s="459">
        <v>0</v>
      </c>
      <c r="C161" s="459">
        <v>21.395</v>
      </c>
      <c r="D161" s="460">
        <v>21.395</v>
      </c>
      <c r="E161" s="469" t="s">
        <v>266</v>
      </c>
      <c r="F161" s="459">
        <v>0</v>
      </c>
      <c r="G161" s="460">
        <v>0</v>
      </c>
      <c r="H161" s="462">
        <v>0.621</v>
      </c>
      <c r="I161" s="459">
        <v>1.863</v>
      </c>
      <c r="J161" s="460">
        <v>1.863</v>
      </c>
      <c r="K161" s="470" t="s">
        <v>266</v>
      </c>
    </row>
    <row r="162" spans="1:11" ht="14.4" customHeight="1" thickBot="1" x14ac:dyDescent="0.35">
      <c r="A162" s="480" t="s">
        <v>420</v>
      </c>
      <c r="B162" s="464">
        <v>0</v>
      </c>
      <c r="C162" s="464">
        <v>0</v>
      </c>
      <c r="D162" s="465">
        <v>0</v>
      </c>
      <c r="E162" s="466" t="s">
        <v>266</v>
      </c>
      <c r="F162" s="464">
        <v>0</v>
      </c>
      <c r="G162" s="465">
        <v>0</v>
      </c>
      <c r="H162" s="467">
        <v>25</v>
      </c>
      <c r="I162" s="464">
        <v>25</v>
      </c>
      <c r="J162" s="465">
        <v>25</v>
      </c>
      <c r="K162" s="468" t="s">
        <v>282</v>
      </c>
    </row>
    <row r="163" spans="1:11" ht="14.4" customHeight="1" thickBot="1" x14ac:dyDescent="0.35">
      <c r="A163" s="481" t="s">
        <v>421</v>
      </c>
      <c r="B163" s="459">
        <v>0</v>
      </c>
      <c r="C163" s="459">
        <v>0</v>
      </c>
      <c r="D163" s="460">
        <v>0</v>
      </c>
      <c r="E163" s="469" t="s">
        <v>266</v>
      </c>
      <c r="F163" s="459">
        <v>0</v>
      </c>
      <c r="G163" s="460">
        <v>0</v>
      </c>
      <c r="H163" s="462">
        <v>25</v>
      </c>
      <c r="I163" s="459">
        <v>25</v>
      </c>
      <c r="J163" s="460">
        <v>25</v>
      </c>
      <c r="K163" s="470" t="s">
        <v>282</v>
      </c>
    </row>
    <row r="164" spans="1:11" ht="14.4" customHeight="1" thickBot="1" x14ac:dyDescent="0.35">
      <c r="A164" s="484" t="s">
        <v>422</v>
      </c>
      <c r="B164" s="464">
        <v>0.18892515835699999</v>
      </c>
      <c r="C164" s="464">
        <v>4.4000000000000003E-3</v>
      </c>
      <c r="D164" s="465">
        <v>-0.18452515835700001</v>
      </c>
      <c r="E164" s="471">
        <v>2.3289645689000001E-2</v>
      </c>
      <c r="F164" s="464">
        <v>0</v>
      </c>
      <c r="G164" s="465">
        <v>0</v>
      </c>
      <c r="H164" s="467">
        <v>-2.8925999999999998</v>
      </c>
      <c r="I164" s="464">
        <v>4.5999999900000002E-4</v>
      </c>
      <c r="J164" s="465">
        <v>4.5999999900000002E-4</v>
      </c>
      <c r="K164" s="468" t="s">
        <v>266</v>
      </c>
    </row>
    <row r="165" spans="1:11" ht="14.4" customHeight="1" thickBot="1" x14ac:dyDescent="0.35">
      <c r="A165" s="480" t="s">
        <v>423</v>
      </c>
      <c r="B165" s="464">
        <v>0</v>
      </c>
      <c r="C165" s="464">
        <v>4.4000000000000003E-3</v>
      </c>
      <c r="D165" s="465">
        <v>4.4000000000000003E-3</v>
      </c>
      <c r="E165" s="466" t="s">
        <v>266</v>
      </c>
      <c r="F165" s="464">
        <v>0</v>
      </c>
      <c r="G165" s="465">
        <v>0</v>
      </c>
      <c r="H165" s="467">
        <v>0</v>
      </c>
      <c r="I165" s="464">
        <v>4.6000000000000001E-4</v>
      </c>
      <c r="J165" s="465">
        <v>4.6000000000000001E-4</v>
      </c>
      <c r="K165" s="468" t="s">
        <v>266</v>
      </c>
    </row>
    <row r="166" spans="1:11" ht="14.4" customHeight="1" thickBot="1" x14ac:dyDescent="0.35">
      <c r="A166" s="481" t="s">
        <v>424</v>
      </c>
      <c r="B166" s="459">
        <v>0</v>
      </c>
      <c r="C166" s="459">
        <v>4.4000000000000003E-3</v>
      </c>
      <c r="D166" s="460">
        <v>4.4000000000000003E-3</v>
      </c>
      <c r="E166" s="469" t="s">
        <v>266</v>
      </c>
      <c r="F166" s="459">
        <v>0</v>
      </c>
      <c r="G166" s="460">
        <v>0</v>
      </c>
      <c r="H166" s="462">
        <v>0</v>
      </c>
      <c r="I166" s="459">
        <v>4.6000000000000001E-4</v>
      </c>
      <c r="J166" s="460">
        <v>4.6000000000000001E-4</v>
      </c>
      <c r="K166" s="470" t="s">
        <v>266</v>
      </c>
    </row>
    <row r="167" spans="1:11" ht="14.4" customHeight="1" thickBot="1" x14ac:dyDescent="0.35">
      <c r="A167" s="480" t="s">
        <v>425</v>
      </c>
      <c r="B167" s="464">
        <v>0.18892515835699999</v>
      </c>
      <c r="C167" s="464">
        <v>0</v>
      </c>
      <c r="D167" s="465">
        <v>-0.18892515835699999</v>
      </c>
      <c r="E167" s="471">
        <v>0</v>
      </c>
      <c r="F167" s="464">
        <v>0</v>
      </c>
      <c r="G167" s="465">
        <v>0</v>
      </c>
      <c r="H167" s="467">
        <v>-2.8925999999999998</v>
      </c>
      <c r="I167" s="464">
        <v>-8.8817841970012504E-16</v>
      </c>
      <c r="J167" s="465">
        <v>-8.8817841970012504E-16</v>
      </c>
      <c r="K167" s="468" t="s">
        <v>282</v>
      </c>
    </row>
    <row r="168" spans="1:11" ht="14.4" customHeight="1" thickBot="1" x14ac:dyDescent="0.35">
      <c r="A168" s="481" t="s">
        <v>426</v>
      </c>
      <c r="B168" s="459">
        <v>0.18892515835699999</v>
      </c>
      <c r="C168" s="459">
        <v>0</v>
      </c>
      <c r="D168" s="460">
        <v>-0.18892515835699999</v>
      </c>
      <c r="E168" s="461">
        <v>0</v>
      </c>
      <c r="F168" s="459">
        <v>0</v>
      </c>
      <c r="G168" s="460">
        <v>0</v>
      </c>
      <c r="H168" s="462">
        <v>0</v>
      </c>
      <c r="I168" s="459">
        <v>0</v>
      </c>
      <c r="J168" s="460">
        <v>0</v>
      </c>
      <c r="K168" s="463">
        <v>0</v>
      </c>
    </row>
    <row r="169" spans="1:11" ht="14.4" customHeight="1" thickBot="1" x14ac:dyDescent="0.35">
      <c r="A169" s="478" t="s">
        <v>427</v>
      </c>
      <c r="B169" s="459">
        <v>0</v>
      </c>
      <c r="C169" s="459">
        <v>30.94</v>
      </c>
      <c r="D169" s="460">
        <v>30.94</v>
      </c>
      <c r="E169" s="469" t="s">
        <v>282</v>
      </c>
      <c r="F169" s="459">
        <v>30.24194804779</v>
      </c>
      <c r="G169" s="460">
        <v>10.080649349263</v>
      </c>
      <c r="H169" s="462">
        <v>3.8809999999999998</v>
      </c>
      <c r="I169" s="459">
        <v>15.52402</v>
      </c>
      <c r="J169" s="460">
        <v>5.443370650736</v>
      </c>
      <c r="K169" s="463">
        <v>0.51332738140599998</v>
      </c>
    </row>
    <row r="170" spans="1:11" ht="14.4" customHeight="1" thickBot="1" x14ac:dyDescent="0.35">
      <c r="A170" s="484" t="s">
        <v>428</v>
      </c>
      <c r="B170" s="464">
        <v>0</v>
      </c>
      <c r="C170" s="464">
        <v>30.94</v>
      </c>
      <c r="D170" s="465">
        <v>30.94</v>
      </c>
      <c r="E170" s="466" t="s">
        <v>282</v>
      </c>
      <c r="F170" s="464">
        <v>30.24194804779</v>
      </c>
      <c r="G170" s="465">
        <v>10.080649349263</v>
      </c>
      <c r="H170" s="467">
        <v>3.8809999999999998</v>
      </c>
      <c r="I170" s="464">
        <v>15.52402</v>
      </c>
      <c r="J170" s="465">
        <v>5.443370650736</v>
      </c>
      <c r="K170" s="472">
        <v>0.51332738140599998</v>
      </c>
    </row>
    <row r="171" spans="1:11" ht="14.4" customHeight="1" thickBot="1" x14ac:dyDescent="0.35">
      <c r="A171" s="483" t="s">
        <v>429</v>
      </c>
      <c r="B171" s="459">
        <v>0</v>
      </c>
      <c r="C171" s="459">
        <v>30.94</v>
      </c>
      <c r="D171" s="460">
        <v>30.94</v>
      </c>
      <c r="E171" s="469" t="s">
        <v>282</v>
      </c>
      <c r="F171" s="459">
        <v>30.24194804779</v>
      </c>
      <c r="G171" s="460">
        <v>10.080649349263</v>
      </c>
      <c r="H171" s="462">
        <v>3.8809999999999998</v>
      </c>
      <c r="I171" s="459">
        <v>15.52402</v>
      </c>
      <c r="J171" s="460">
        <v>5.443370650736</v>
      </c>
      <c r="K171" s="463">
        <v>0.51332738140599998</v>
      </c>
    </row>
    <row r="172" spans="1:11" ht="14.4" customHeight="1" thickBot="1" x14ac:dyDescent="0.35">
      <c r="A172" s="481" t="s">
        <v>430</v>
      </c>
      <c r="B172" s="459">
        <v>0</v>
      </c>
      <c r="C172" s="459">
        <v>30.94</v>
      </c>
      <c r="D172" s="460">
        <v>30.94</v>
      </c>
      <c r="E172" s="469" t="s">
        <v>282</v>
      </c>
      <c r="F172" s="459">
        <v>30.24194804779</v>
      </c>
      <c r="G172" s="460">
        <v>10.080649349263</v>
      </c>
      <c r="H172" s="462">
        <v>3.8809999999999998</v>
      </c>
      <c r="I172" s="459">
        <v>15.52402</v>
      </c>
      <c r="J172" s="460">
        <v>5.443370650736</v>
      </c>
      <c r="K172" s="463">
        <v>0.51332738140599998</v>
      </c>
    </row>
    <row r="173" spans="1:11" ht="14.4" customHeight="1" thickBot="1" x14ac:dyDescent="0.35">
      <c r="A173" s="477" t="s">
        <v>431</v>
      </c>
      <c r="B173" s="459">
        <v>1538.0739334673001</v>
      </c>
      <c r="C173" s="459">
        <v>1528.3313000000001</v>
      </c>
      <c r="D173" s="460">
        <v>-9.7426334672960007</v>
      </c>
      <c r="E173" s="461">
        <v>0.99366569236000002</v>
      </c>
      <c r="F173" s="459">
        <v>1694.4498757958399</v>
      </c>
      <c r="G173" s="460">
        <v>564.81662526527896</v>
      </c>
      <c r="H173" s="462">
        <v>142.23294999999999</v>
      </c>
      <c r="I173" s="459">
        <v>549.45660999999996</v>
      </c>
      <c r="J173" s="460">
        <v>-15.360015265277999</v>
      </c>
      <c r="K173" s="463">
        <v>0.32426843534799998</v>
      </c>
    </row>
    <row r="174" spans="1:11" ht="14.4" customHeight="1" thickBot="1" x14ac:dyDescent="0.35">
      <c r="A174" s="482" t="s">
        <v>432</v>
      </c>
      <c r="B174" s="464">
        <v>1538.0739334673001</v>
      </c>
      <c r="C174" s="464">
        <v>1528.3313000000001</v>
      </c>
      <c r="D174" s="465">
        <v>-9.7426334672960007</v>
      </c>
      <c r="E174" s="471">
        <v>0.99366569236000002</v>
      </c>
      <c r="F174" s="464">
        <v>1694.4498757958399</v>
      </c>
      <c r="G174" s="465">
        <v>564.81662526527896</v>
      </c>
      <c r="H174" s="467">
        <v>142.23294999999999</v>
      </c>
      <c r="I174" s="464">
        <v>549.45660999999996</v>
      </c>
      <c r="J174" s="465">
        <v>-15.360015265277999</v>
      </c>
      <c r="K174" s="472">
        <v>0.32426843534799998</v>
      </c>
    </row>
    <row r="175" spans="1:11" ht="14.4" customHeight="1" thickBot="1" x14ac:dyDescent="0.35">
      <c r="A175" s="484" t="s">
        <v>54</v>
      </c>
      <c r="B175" s="464">
        <v>1538.0739334673001</v>
      </c>
      <c r="C175" s="464">
        <v>1528.3313000000001</v>
      </c>
      <c r="D175" s="465">
        <v>-9.7426334672960007</v>
      </c>
      <c r="E175" s="471">
        <v>0.99366569236000002</v>
      </c>
      <c r="F175" s="464">
        <v>1694.4498757958399</v>
      </c>
      <c r="G175" s="465">
        <v>564.81662526527896</v>
      </c>
      <c r="H175" s="467">
        <v>142.23294999999999</v>
      </c>
      <c r="I175" s="464">
        <v>549.45660999999996</v>
      </c>
      <c r="J175" s="465">
        <v>-15.360015265277999</v>
      </c>
      <c r="K175" s="472">
        <v>0.32426843534799998</v>
      </c>
    </row>
    <row r="176" spans="1:11" ht="14.4" customHeight="1" thickBot="1" x14ac:dyDescent="0.35">
      <c r="A176" s="483" t="s">
        <v>433</v>
      </c>
      <c r="B176" s="459">
        <v>0</v>
      </c>
      <c r="C176" s="459">
        <v>0.77176</v>
      </c>
      <c r="D176" s="460">
        <v>0.77176</v>
      </c>
      <c r="E176" s="469" t="s">
        <v>282</v>
      </c>
      <c r="F176" s="459">
        <v>0.36763563678700001</v>
      </c>
      <c r="G176" s="460">
        <v>0.12254521226200001</v>
      </c>
      <c r="H176" s="462">
        <v>0.19327</v>
      </c>
      <c r="I176" s="459">
        <v>0.35991000000000001</v>
      </c>
      <c r="J176" s="460">
        <v>0.23736478773700001</v>
      </c>
      <c r="K176" s="463">
        <v>0.97898561506399995</v>
      </c>
    </row>
    <row r="177" spans="1:11" ht="14.4" customHeight="1" thickBot="1" x14ac:dyDescent="0.35">
      <c r="A177" s="481" t="s">
        <v>434</v>
      </c>
      <c r="B177" s="459">
        <v>0</v>
      </c>
      <c r="C177" s="459">
        <v>0.77176</v>
      </c>
      <c r="D177" s="460">
        <v>0.77176</v>
      </c>
      <c r="E177" s="469" t="s">
        <v>282</v>
      </c>
      <c r="F177" s="459">
        <v>0.36763563678700001</v>
      </c>
      <c r="G177" s="460">
        <v>0.12254521226200001</v>
      </c>
      <c r="H177" s="462">
        <v>0.19327</v>
      </c>
      <c r="I177" s="459">
        <v>0.35991000000000001</v>
      </c>
      <c r="J177" s="460">
        <v>0.23736478773700001</v>
      </c>
      <c r="K177" s="463">
        <v>0.97898561506399995</v>
      </c>
    </row>
    <row r="178" spans="1:11" ht="14.4" customHeight="1" thickBot="1" x14ac:dyDescent="0.35">
      <c r="A178" s="480" t="s">
        <v>435</v>
      </c>
      <c r="B178" s="464">
        <v>29.904941162067999</v>
      </c>
      <c r="C178" s="464">
        <v>43.722000000000001</v>
      </c>
      <c r="D178" s="465">
        <v>13.817058837931</v>
      </c>
      <c r="E178" s="471">
        <v>1.462032637451</v>
      </c>
      <c r="F178" s="464">
        <v>19.075942050914001</v>
      </c>
      <c r="G178" s="465">
        <v>6.3586473503040004</v>
      </c>
      <c r="H178" s="467">
        <v>0.33</v>
      </c>
      <c r="I178" s="464">
        <v>2.665</v>
      </c>
      <c r="J178" s="465">
        <v>-3.6936473503039999</v>
      </c>
      <c r="K178" s="472">
        <v>0.13970476492700001</v>
      </c>
    </row>
    <row r="179" spans="1:11" ht="14.4" customHeight="1" thickBot="1" x14ac:dyDescent="0.35">
      <c r="A179" s="481" t="s">
        <v>436</v>
      </c>
      <c r="B179" s="459">
        <v>29.904941162067999</v>
      </c>
      <c r="C179" s="459">
        <v>43.722000000000001</v>
      </c>
      <c r="D179" s="460">
        <v>13.817058837931</v>
      </c>
      <c r="E179" s="461">
        <v>1.462032637451</v>
      </c>
      <c r="F179" s="459">
        <v>19.075942050914001</v>
      </c>
      <c r="G179" s="460">
        <v>6.3586473503040004</v>
      </c>
      <c r="H179" s="462">
        <v>0.33</v>
      </c>
      <c r="I179" s="459">
        <v>2.665</v>
      </c>
      <c r="J179" s="460">
        <v>-3.6936473503039999</v>
      </c>
      <c r="K179" s="463">
        <v>0.13970476492700001</v>
      </c>
    </row>
    <row r="180" spans="1:11" ht="14.4" customHeight="1" thickBot="1" x14ac:dyDescent="0.35">
      <c r="A180" s="480" t="s">
        <v>437</v>
      </c>
      <c r="B180" s="464">
        <v>3.1881447575530002</v>
      </c>
      <c r="C180" s="464">
        <v>3.0180600000000002</v>
      </c>
      <c r="D180" s="465">
        <v>-0.17008475755300001</v>
      </c>
      <c r="E180" s="471">
        <v>0.94665086735699999</v>
      </c>
      <c r="F180" s="464">
        <v>2.1811123786689999</v>
      </c>
      <c r="G180" s="465">
        <v>0.72703745955599997</v>
      </c>
      <c r="H180" s="467">
        <v>0.29399999999999998</v>
      </c>
      <c r="I180" s="464">
        <v>0.95799999999999996</v>
      </c>
      <c r="J180" s="465">
        <v>0.23096254044299999</v>
      </c>
      <c r="K180" s="472">
        <v>0.43922541973000001</v>
      </c>
    </row>
    <row r="181" spans="1:11" ht="14.4" customHeight="1" thickBot="1" x14ac:dyDescent="0.35">
      <c r="A181" s="481" t="s">
        <v>438</v>
      </c>
      <c r="B181" s="459">
        <v>0</v>
      </c>
      <c r="C181" s="459">
        <v>1.1100000000000001</v>
      </c>
      <c r="D181" s="460">
        <v>1.1100000000000001</v>
      </c>
      <c r="E181" s="469" t="s">
        <v>282</v>
      </c>
      <c r="F181" s="459">
        <v>0</v>
      </c>
      <c r="G181" s="460">
        <v>0</v>
      </c>
      <c r="H181" s="462">
        <v>0</v>
      </c>
      <c r="I181" s="459">
        <v>0.37</v>
      </c>
      <c r="J181" s="460">
        <v>0.37</v>
      </c>
      <c r="K181" s="470" t="s">
        <v>282</v>
      </c>
    </row>
    <row r="182" spans="1:11" ht="14.4" customHeight="1" thickBot="1" x14ac:dyDescent="0.35">
      <c r="A182" s="481" t="s">
        <v>439</v>
      </c>
      <c r="B182" s="459">
        <v>3.1881447575530002</v>
      </c>
      <c r="C182" s="459">
        <v>1.9080600000000001</v>
      </c>
      <c r="D182" s="460">
        <v>-1.2800847575530001</v>
      </c>
      <c r="E182" s="461">
        <v>0.59848599894300003</v>
      </c>
      <c r="F182" s="459">
        <v>2.1811123786689999</v>
      </c>
      <c r="G182" s="460">
        <v>0.72703745955599997</v>
      </c>
      <c r="H182" s="462">
        <v>0.29399999999999998</v>
      </c>
      <c r="I182" s="459">
        <v>0.58799999999999997</v>
      </c>
      <c r="J182" s="460">
        <v>-0.139037459556</v>
      </c>
      <c r="K182" s="463">
        <v>0.26958720960400001</v>
      </c>
    </row>
    <row r="183" spans="1:11" ht="14.4" customHeight="1" thickBot="1" x14ac:dyDescent="0.35">
      <c r="A183" s="480" t="s">
        <v>440</v>
      </c>
      <c r="B183" s="464">
        <v>37.171299949249999</v>
      </c>
      <c r="C183" s="464">
        <v>46.637210000000003</v>
      </c>
      <c r="D183" s="465">
        <v>9.4659100507490006</v>
      </c>
      <c r="E183" s="471">
        <v>1.254656416742</v>
      </c>
      <c r="F183" s="464">
        <v>53.413986999800997</v>
      </c>
      <c r="G183" s="465">
        <v>17.804662333267</v>
      </c>
      <c r="H183" s="467">
        <v>0</v>
      </c>
      <c r="I183" s="464">
        <v>13.630990000000001</v>
      </c>
      <c r="J183" s="465">
        <v>-4.1736723332669996</v>
      </c>
      <c r="K183" s="472">
        <v>0.255195142052</v>
      </c>
    </row>
    <row r="184" spans="1:11" ht="14.4" customHeight="1" thickBot="1" x14ac:dyDescent="0.35">
      <c r="A184" s="481" t="s">
        <v>441</v>
      </c>
      <c r="B184" s="459">
        <v>37.171299949249999</v>
      </c>
      <c r="C184" s="459">
        <v>46.637210000000003</v>
      </c>
      <c r="D184" s="460">
        <v>9.4659100507490006</v>
      </c>
      <c r="E184" s="461">
        <v>1.254656416742</v>
      </c>
      <c r="F184" s="459">
        <v>53.413986999800997</v>
      </c>
      <c r="G184" s="460">
        <v>17.804662333267</v>
      </c>
      <c r="H184" s="462">
        <v>0</v>
      </c>
      <c r="I184" s="459">
        <v>13.630990000000001</v>
      </c>
      <c r="J184" s="460">
        <v>-4.1736723332669996</v>
      </c>
      <c r="K184" s="463">
        <v>0.255195142052</v>
      </c>
    </row>
    <row r="185" spans="1:11" ht="14.4" customHeight="1" thickBot="1" x14ac:dyDescent="0.35">
      <c r="A185" s="480" t="s">
        <v>442</v>
      </c>
      <c r="B185" s="464">
        <v>0</v>
      </c>
      <c r="C185" s="464">
        <v>0.998</v>
      </c>
      <c r="D185" s="465">
        <v>0.998</v>
      </c>
      <c r="E185" s="466" t="s">
        <v>282</v>
      </c>
      <c r="F185" s="464">
        <v>0</v>
      </c>
      <c r="G185" s="465">
        <v>0</v>
      </c>
      <c r="H185" s="467">
        <v>0.16800000000000001</v>
      </c>
      <c r="I185" s="464">
        <v>0.35199999999999998</v>
      </c>
      <c r="J185" s="465">
        <v>0.35199999999999998</v>
      </c>
      <c r="K185" s="468" t="s">
        <v>282</v>
      </c>
    </row>
    <row r="186" spans="1:11" ht="14.4" customHeight="1" thickBot="1" x14ac:dyDescent="0.35">
      <c r="A186" s="481" t="s">
        <v>443</v>
      </c>
      <c r="B186" s="459">
        <v>0</v>
      </c>
      <c r="C186" s="459">
        <v>0.998</v>
      </c>
      <c r="D186" s="460">
        <v>0.998</v>
      </c>
      <c r="E186" s="469" t="s">
        <v>282</v>
      </c>
      <c r="F186" s="459">
        <v>0</v>
      </c>
      <c r="G186" s="460">
        <v>0</v>
      </c>
      <c r="H186" s="462">
        <v>0.16800000000000001</v>
      </c>
      <c r="I186" s="459">
        <v>0.35199999999999998</v>
      </c>
      <c r="J186" s="460">
        <v>0.35199999999999998</v>
      </c>
      <c r="K186" s="470" t="s">
        <v>282</v>
      </c>
    </row>
    <row r="187" spans="1:11" ht="14.4" customHeight="1" thickBot="1" x14ac:dyDescent="0.35">
      <c r="A187" s="480" t="s">
        <v>444</v>
      </c>
      <c r="B187" s="464">
        <v>719.65661228571605</v>
      </c>
      <c r="C187" s="464">
        <v>602.74932000000001</v>
      </c>
      <c r="D187" s="465">
        <v>-116.907292285716</v>
      </c>
      <c r="E187" s="471">
        <v>0.83755128447299998</v>
      </c>
      <c r="F187" s="464">
        <v>809.31168654265298</v>
      </c>
      <c r="G187" s="465">
        <v>269.77056218088501</v>
      </c>
      <c r="H187" s="467">
        <v>42.243540000000003</v>
      </c>
      <c r="I187" s="464">
        <v>217.62404000000001</v>
      </c>
      <c r="J187" s="465">
        <v>-52.146522180883998</v>
      </c>
      <c r="K187" s="472">
        <v>0.26890015752700003</v>
      </c>
    </row>
    <row r="188" spans="1:11" ht="14.4" customHeight="1" thickBot="1" x14ac:dyDescent="0.35">
      <c r="A188" s="481" t="s">
        <v>445</v>
      </c>
      <c r="B188" s="459">
        <v>719.65661228571605</v>
      </c>
      <c r="C188" s="459">
        <v>602.74932000000001</v>
      </c>
      <c r="D188" s="460">
        <v>-116.907292285716</v>
      </c>
      <c r="E188" s="461">
        <v>0.83755128447299998</v>
      </c>
      <c r="F188" s="459">
        <v>809.31168654265298</v>
      </c>
      <c r="G188" s="460">
        <v>269.77056218088501</v>
      </c>
      <c r="H188" s="462">
        <v>42.243540000000003</v>
      </c>
      <c r="I188" s="459">
        <v>217.62404000000001</v>
      </c>
      <c r="J188" s="460">
        <v>-52.146522180883998</v>
      </c>
      <c r="K188" s="463">
        <v>0.26890015752700003</v>
      </c>
    </row>
    <row r="189" spans="1:11" ht="14.4" customHeight="1" thickBot="1" x14ac:dyDescent="0.35">
      <c r="A189" s="480" t="s">
        <v>446</v>
      </c>
      <c r="B189" s="464">
        <v>0</v>
      </c>
      <c r="C189" s="464">
        <v>9.2200000000000004E-2</v>
      </c>
      <c r="D189" s="465">
        <v>9.2200000000000004E-2</v>
      </c>
      <c r="E189" s="466" t="s">
        <v>282</v>
      </c>
      <c r="F189" s="464">
        <v>0</v>
      </c>
      <c r="G189" s="465">
        <v>0</v>
      </c>
      <c r="H189" s="467">
        <v>0</v>
      </c>
      <c r="I189" s="464">
        <v>0</v>
      </c>
      <c r="J189" s="465">
        <v>0</v>
      </c>
      <c r="K189" s="472">
        <v>0</v>
      </c>
    </row>
    <row r="190" spans="1:11" ht="14.4" customHeight="1" thickBot="1" x14ac:dyDescent="0.35">
      <c r="A190" s="481" t="s">
        <v>447</v>
      </c>
      <c r="B190" s="459">
        <v>0</v>
      </c>
      <c r="C190" s="459">
        <v>9.2200000000000004E-2</v>
      </c>
      <c r="D190" s="460">
        <v>9.2200000000000004E-2</v>
      </c>
      <c r="E190" s="469" t="s">
        <v>282</v>
      </c>
      <c r="F190" s="459">
        <v>0</v>
      </c>
      <c r="G190" s="460">
        <v>0</v>
      </c>
      <c r="H190" s="462">
        <v>0</v>
      </c>
      <c r="I190" s="459">
        <v>0</v>
      </c>
      <c r="J190" s="460">
        <v>0</v>
      </c>
      <c r="K190" s="463">
        <v>0</v>
      </c>
    </row>
    <row r="191" spans="1:11" ht="14.4" customHeight="1" thickBot="1" x14ac:dyDescent="0.35">
      <c r="A191" s="480" t="s">
        <v>448</v>
      </c>
      <c r="B191" s="464">
        <v>748.152935312708</v>
      </c>
      <c r="C191" s="464">
        <v>830.34275000000002</v>
      </c>
      <c r="D191" s="465">
        <v>82.189814687291005</v>
      </c>
      <c r="E191" s="471">
        <v>1.1098569701559999</v>
      </c>
      <c r="F191" s="464">
        <v>810.09951218700996</v>
      </c>
      <c r="G191" s="465">
        <v>270.03317072900302</v>
      </c>
      <c r="H191" s="467">
        <v>99.004140000000007</v>
      </c>
      <c r="I191" s="464">
        <v>313.86667</v>
      </c>
      <c r="J191" s="465">
        <v>43.833499270996001</v>
      </c>
      <c r="K191" s="472">
        <v>0.38744211702100001</v>
      </c>
    </row>
    <row r="192" spans="1:11" ht="14.4" customHeight="1" thickBot="1" x14ac:dyDescent="0.35">
      <c r="A192" s="481" t="s">
        <v>449</v>
      </c>
      <c r="B192" s="459">
        <v>748.152935312708</v>
      </c>
      <c r="C192" s="459">
        <v>830.34275000000002</v>
      </c>
      <c r="D192" s="460">
        <v>82.189814687291005</v>
      </c>
      <c r="E192" s="461">
        <v>1.1098569701559999</v>
      </c>
      <c r="F192" s="459">
        <v>810.09951218700996</v>
      </c>
      <c r="G192" s="460">
        <v>270.03317072900302</v>
      </c>
      <c r="H192" s="462">
        <v>99.004140000000007</v>
      </c>
      <c r="I192" s="459">
        <v>313.86667</v>
      </c>
      <c r="J192" s="460">
        <v>43.833499270996001</v>
      </c>
      <c r="K192" s="463">
        <v>0.38744211702100001</v>
      </c>
    </row>
    <row r="193" spans="1:11" ht="14.4" customHeight="1" thickBot="1" x14ac:dyDescent="0.35">
      <c r="A193" s="477" t="s">
        <v>450</v>
      </c>
      <c r="B193" s="459">
        <v>0</v>
      </c>
      <c r="C193" s="459">
        <v>12.10398</v>
      </c>
      <c r="D193" s="460">
        <v>12.10398</v>
      </c>
      <c r="E193" s="469" t="s">
        <v>266</v>
      </c>
      <c r="F193" s="459">
        <v>0</v>
      </c>
      <c r="G193" s="460">
        <v>0</v>
      </c>
      <c r="H193" s="462">
        <v>4.6933600000000002</v>
      </c>
      <c r="I193" s="459">
        <v>15.792199999999999</v>
      </c>
      <c r="J193" s="460">
        <v>15.792199999999999</v>
      </c>
      <c r="K193" s="470" t="s">
        <v>282</v>
      </c>
    </row>
    <row r="194" spans="1:11" ht="14.4" customHeight="1" thickBot="1" x14ac:dyDescent="0.35">
      <c r="A194" s="482" t="s">
        <v>451</v>
      </c>
      <c r="B194" s="464">
        <v>0</v>
      </c>
      <c r="C194" s="464">
        <v>12.10398</v>
      </c>
      <c r="D194" s="465">
        <v>12.10398</v>
      </c>
      <c r="E194" s="466" t="s">
        <v>266</v>
      </c>
      <c r="F194" s="464">
        <v>0</v>
      </c>
      <c r="G194" s="465">
        <v>0</v>
      </c>
      <c r="H194" s="467">
        <v>4.6933600000000002</v>
      </c>
      <c r="I194" s="464">
        <v>15.792199999999999</v>
      </c>
      <c r="J194" s="465">
        <v>15.792199999999999</v>
      </c>
      <c r="K194" s="468" t="s">
        <v>282</v>
      </c>
    </row>
    <row r="195" spans="1:11" ht="14.4" customHeight="1" thickBot="1" x14ac:dyDescent="0.35">
      <c r="A195" s="484" t="s">
        <v>452</v>
      </c>
      <c r="B195" s="464">
        <v>0</v>
      </c>
      <c r="C195" s="464">
        <v>12.10398</v>
      </c>
      <c r="D195" s="465">
        <v>12.10398</v>
      </c>
      <c r="E195" s="466" t="s">
        <v>266</v>
      </c>
      <c r="F195" s="464">
        <v>0</v>
      </c>
      <c r="G195" s="465">
        <v>0</v>
      </c>
      <c r="H195" s="467">
        <v>4.6933600000000002</v>
      </c>
      <c r="I195" s="464">
        <v>15.792199999999999</v>
      </c>
      <c r="J195" s="465">
        <v>15.792199999999999</v>
      </c>
      <c r="K195" s="468" t="s">
        <v>282</v>
      </c>
    </row>
    <row r="196" spans="1:11" ht="14.4" customHeight="1" thickBot="1" x14ac:dyDescent="0.35">
      <c r="A196" s="480" t="s">
        <v>453</v>
      </c>
      <c r="B196" s="464">
        <v>0</v>
      </c>
      <c r="C196" s="464">
        <v>12.10398</v>
      </c>
      <c r="D196" s="465">
        <v>12.10398</v>
      </c>
      <c r="E196" s="466" t="s">
        <v>282</v>
      </c>
      <c r="F196" s="464">
        <v>0</v>
      </c>
      <c r="G196" s="465">
        <v>0</v>
      </c>
      <c r="H196" s="467">
        <v>4.6933600000000002</v>
      </c>
      <c r="I196" s="464">
        <v>15.792199999999999</v>
      </c>
      <c r="J196" s="465">
        <v>15.792199999999999</v>
      </c>
      <c r="K196" s="468" t="s">
        <v>282</v>
      </c>
    </row>
    <row r="197" spans="1:11" ht="14.4" customHeight="1" thickBot="1" x14ac:dyDescent="0.35">
      <c r="A197" s="481" t="s">
        <v>454</v>
      </c>
      <c r="B197" s="459">
        <v>0</v>
      </c>
      <c r="C197" s="459">
        <v>12.10398</v>
      </c>
      <c r="D197" s="460">
        <v>12.10398</v>
      </c>
      <c r="E197" s="469" t="s">
        <v>282</v>
      </c>
      <c r="F197" s="459">
        <v>0</v>
      </c>
      <c r="G197" s="460">
        <v>0</v>
      </c>
      <c r="H197" s="462">
        <v>4.6933600000000002</v>
      </c>
      <c r="I197" s="459">
        <v>15.792199999999999</v>
      </c>
      <c r="J197" s="460">
        <v>15.792199999999999</v>
      </c>
      <c r="K197" s="470" t="s">
        <v>282</v>
      </c>
    </row>
    <row r="198" spans="1:11" ht="14.4" customHeight="1" thickBot="1" x14ac:dyDescent="0.35">
      <c r="A198" s="485"/>
      <c r="B198" s="459">
        <v>-1799.3731273718599</v>
      </c>
      <c r="C198" s="459">
        <v>-312.642540000015</v>
      </c>
      <c r="D198" s="460">
        <v>1486.7305873718401</v>
      </c>
      <c r="E198" s="461">
        <v>0.17375081090399999</v>
      </c>
      <c r="F198" s="459">
        <v>3318.8693812787701</v>
      </c>
      <c r="G198" s="460">
        <v>1106.2897937595901</v>
      </c>
      <c r="H198" s="462">
        <v>101.101800000004</v>
      </c>
      <c r="I198" s="459">
        <v>379.98281000000202</v>
      </c>
      <c r="J198" s="460">
        <v>-726.30698375958798</v>
      </c>
      <c r="K198" s="463">
        <v>0.114491643492</v>
      </c>
    </row>
    <row r="199" spans="1:11" ht="14.4" customHeight="1" thickBot="1" x14ac:dyDescent="0.35">
      <c r="A199" s="486" t="s">
        <v>66</v>
      </c>
      <c r="B199" s="473">
        <v>-1799.3731273718599</v>
      </c>
      <c r="C199" s="473">
        <v>-312.642540000015</v>
      </c>
      <c r="D199" s="474">
        <v>1486.7305873718401</v>
      </c>
      <c r="E199" s="475" t="s">
        <v>266</v>
      </c>
      <c r="F199" s="473">
        <v>3318.8693812787701</v>
      </c>
      <c r="G199" s="474">
        <v>1106.2897937595901</v>
      </c>
      <c r="H199" s="473">
        <v>101.101800000004</v>
      </c>
      <c r="I199" s="473">
        <v>379.982810000001</v>
      </c>
      <c r="J199" s="474">
        <v>-726.306983759589</v>
      </c>
      <c r="K199" s="476">
        <v>0.114491643492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265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455</v>
      </c>
      <c r="B5" s="488" t="s">
        <v>456</v>
      </c>
      <c r="C5" s="489" t="s">
        <v>457</v>
      </c>
      <c r="D5" s="489" t="s">
        <v>457</v>
      </c>
      <c r="E5" s="489"/>
      <c r="F5" s="489" t="s">
        <v>457</v>
      </c>
      <c r="G5" s="489" t="s">
        <v>457</v>
      </c>
      <c r="H5" s="489" t="s">
        <v>457</v>
      </c>
      <c r="I5" s="490" t="s">
        <v>457</v>
      </c>
      <c r="J5" s="491" t="s">
        <v>68</v>
      </c>
    </row>
    <row r="6" spans="1:10" ht="14.4" customHeight="1" x14ac:dyDescent="0.3">
      <c r="A6" s="487" t="s">
        <v>455</v>
      </c>
      <c r="B6" s="488" t="s">
        <v>458</v>
      </c>
      <c r="C6" s="489">
        <v>1.9531800000000001</v>
      </c>
      <c r="D6" s="489">
        <v>0.89311000000000007</v>
      </c>
      <c r="E6" s="489"/>
      <c r="F6" s="489">
        <v>1.40991</v>
      </c>
      <c r="G6" s="489">
        <v>3.3333332519531251</v>
      </c>
      <c r="H6" s="489">
        <v>-1.9234232519531251</v>
      </c>
      <c r="I6" s="490">
        <v>0.42297301032648948</v>
      </c>
      <c r="J6" s="491" t="s">
        <v>1</v>
      </c>
    </row>
    <row r="7" spans="1:10" ht="14.4" customHeight="1" x14ac:dyDescent="0.3">
      <c r="A7" s="487" t="s">
        <v>455</v>
      </c>
      <c r="B7" s="488" t="s">
        <v>459</v>
      </c>
      <c r="C7" s="489">
        <v>0</v>
      </c>
      <c r="D7" s="489">
        <v>0</v>
      </c>
      <c r="E7" s="489"/>
      <c r="F7" s="489">
        <v>6.2919999999999998</v>
      </c>
      <c r="G7" s="489">
        <v>2.3333332519531251</v>
      </c>
      <c r="H7" s="489">
        <v>3.9586667480468747</v>
      </c>
      <c r="I7" s="490">
        <v>2.6965715226203795</v>
      </c>
      <c r="J7" s="491" t="s">
        <v>1</v>
      </c>
    </row>
    <row r="8" spans="1:10" ht="14.4" customHeight="1" x14ac:dyDescent="0.3">
      <c r="A8" s="487" t="s">
        <v>455</v>
      </c>
      <c r="B8" s="488" t="s">
        <v>460</v>
      </c>
      <c r="C8" s="489">
        <v>1.9531800000000001</v>
      </c>
      <c r="D8" s="489">
        <v>0.89311000000000007</v>
      </c>
      <c r="E8" s="489"/>
      <c r="F8" s="489">
        <v>7.7019099999999998</v>
      </c>
      <c r="G8" s="489">
        <v>5.6666665039062503</v>
      </c>
      <c r="H8" s="489">
        <v>2.0352434960937495</v>
      </c>
      <c r="I8" s="490">
        <v>1.3591606272736851</v>
      </c>
      <c r="J8" s="491" t="s">
        <v>461</v>
      </c>
    </row>
    <row r="10" spans="1:10" ht="14.4" customHeight="1" x14ac:dyDescent="0.3">
      <c r="A10" s="487" t="s">
        <v>455</v>
      </c>
      <c r="B10" s="488" t="s">
        <v>456</v>
      </c>
      <c r="C10" s="489" t="s">
        <v>457</v>
      </c>
      <c r="D10" s="489" t="s">
        <v>457</v>
      </c>
      <c r="E10" s="489"/>
      <c r="F10" s="489" t="s">
        <v>457</v>
      </c>
      <c r="G10" s="489" t="s">
        <v>457</v>
      </c>
      <c r="H10" s="489" t="s">
        <v>457</v>
      </c>
      <c r="I10" s="490" t="s">
        <v>457</v>
      </c>
      <c r="J10" s="491" t="s">
        <v>68</v>
      </c>
    </row>
    <row r="11" spans="1:10" ht="14.4" customHeight="1" x14ac:dyDescent="0.3">
      <c r="A11" s="487" t="s">
        <v>462</v>
      </c>
      <c r="B11" s="488" t="s">
        <v>463</v>
      </c>
      <c r="C11" s="489" t="s">
        <v>457</v>
      </c>
      <c r="D11" s="489" t="s">
        <v>457</v>
      </c>
      <c r="E11" s="489"/>
      <c r="F11" s="489" t="s">
        <v>457</v>
      </c>
      <c r="G11" s="489" t="s">
        <v>457</v>
      </c>
      <c r="H11" s="489" t="s">
        <v>457</v>
      </c>
      <c r="I11" s="490" t="s">
        <v>457</v>
      </c>
      <c r="J11" s="491" t="s">
        <v>0</v>
      </c>
    </row>
    <row r="12" spans="1:10" ht="14.4" customHeight="1" x14ac:dyDescent="0.3">
      <c r="A12" s="487" t="s">
        <v>462</v>
      </c>
      <c r="B12" s="488" t="s">
        <v>458</v>
      </c>
      <c r="C12" s="489">
        <v>1.9531800000000001</v>
      </c>
      <c r="D12" s="489">
        <v>0.67174</v>
      </c>
      <c r="E12" s="489"/>
      <c r="F12" s="489">
        <v>0.23255999999999999</v>
      </c>
      <c r="G12" s="489">
        <v>2</v>
      </c>
      <c r="H12" s="489">
        <v>-1.7674400000000001</v>
      </c>
      <c r="I12" s="490">
        <v>0.11627999999999999</v>
      </c>
      <c r="J12" s="491" t="s">
        <v>1</v>
      </c>
    </row>
    <row r="13" spans="1:10" ht="14.4" customHeight="1" x14ac:dyDescent="0.3">
      <c r="A13" s="487" t="s">
        <v>462</v>
      </c>
      <c r="B13" s="488" t="s">
        <v>459</v>
      </c>
      <c r="C13" s="489">
        <v>0</v>
      </c>
      <c r="D13" s="489">
        <v>0</v>
      </c>
      <c r="E13" s="489"/>
      <c r="F13" s="489">
        <v>6.2919999999999998</v>
      </c>
      <c r="G13" s="489">
        <v>2</v>
      </c>
      <c r="H13" s="489">
        <v>4.2919999999999998</v>
      </c>
      <c r="I13" s="490">
        <v>3.1459999999999999</v>
      </c>
      <c r="J13" s="491" t="s">
        <v>1</v>
      </c>
    </row>
    <row r="14" spans="1:10" ht="14.4" customHeight="1" x14ac:dyDescent="0.3">
      <c r="A14" s="487" t="s">
        <v>462</v>
      </c>
      <c r="B14" s="488" t="s">
        <v>464</v>
      </c>
      <c r="C14" s="489">
        <v>1.9531800000000001</v>
      </c>
      <c r="D14" s="489">
        <v>0.67174</v>
      </c>
      <c r="E14" s="489"/>
      <c r="F14" s="489">
        <v>6.5245600000000001</v>
      </c>
      <c r="G14" s="489">
        <v>4</v>
      </c>
      <c r="H14" s="489">
        <v>2.5245600000000001</v>
      </c>
      <c r="I14" s="490">
        <v>1.63114</v>
      </c>
      <c r="J14" s="491" t="s">
        <v>465</v>
      </c>
    </row>
    <row r="15" spans="1:10" ht="14.4" customHeight="1" x14ac:dyDescent="0.3">
      <c r="A15" s="487" t="s">
        <v>457</v>
      </c>
      <c r="B15" s="488" t="s">
        <v>457</v>
      </c>
      <c r="C15" s="489" t="s">
        <v>457</v>
      </c>
      <c r="D15" s="489" t="s">
        <v>457</v>
      </c>
      <c r="E15" s="489"/>
      <c r="F15" s="489" t="s">
        <v>457</v>
      </c>
      <c r="G15" s="489" t="s">
        <v>457</v>
      </c>
      <c r="H15" s="489" t="s">
        <v>457</v>
      </c>
      <c r="I15" s="490" t="s">
        <v>457</v>
      </c>
      <c r="J15" s="491" t="s">
        <v>466</v>
      </c>
    </row>
    <row r="16" spans="1:10" ht="14.4" customHeight="1" x14ac:dyDescent="0.3">
      <c r="A16" s="487" t="s">
        <v>467</v>
      </c>
      <c r="B16" s="488" t="s">
        <v>468</v>
      </c>
      <c r="C16" s="489" t="s">
        <v>457</v>
      </c>
      <c r="D16" s="489" t="s">
        <v>457</v>
      </c>
      <c r="E16" s="489"/>
      <c r="F16" s="489" t="s">
        <v>457</v>
      </c>
      <c r="G16" s="489" t="s">
        <v>457</v>
      </c>
      <c r="H16" s="489" t="s">
        <v>457</v>
      </c>
      <c r="I16" s="490" t="s">
        <v>457</v>
      </c>
      <c r="J16" s="491" t="s">
        <v>0</v>
      </c>
    </row>
    <row r="17" spans="1:10" ht="14.4" customHeight="1" x14ac:dyDescent="0.3">
      <c r="A17" s="487" t="s">
        <v>467</v>
      </c>
      <c r="B17" s="488" t="s">
        <v>458</v>
      </c>
      <c r="C17" s="489">
        <v>0</v>
      </c>
      <c r="D17" s="489">
        <v>0.22137000000000001</v>
      </c>
      <c r="E17" s="489"/>
      <c r="F17" s="489">
        <v>1.1773499999999999</v>
      </c>
      <c r="G17" s="489">
        <v>1</v>
      </c>
      <c r="H17" s="489">
        <v>0.1773499999999999</v>
      </c>
      <c r="I17" s="490">
        <v>1.1773499999999999</v>
      </c>
      <c r="J17" s="491" t="s">
        <v>1</v>
      </c>
    </row>
    <row r="18" spans="1:10" ht="14.4" customHeight="1" x14ac:dyDescent="0.3">
      <c r="A18" s="487" t="s">
        <v>467</v>
      </c>
      <c r="B18" s="488" t="s">
        <v>469</v>
      </c>
      <c r="C18" s="489">
        <v>0</v>
      </c>
      <c r="D18" s="489">
        <v>0.22137000000000001</v>
      </c>
      <c r="E18" s="489"/>
      <c r="F18" s="489">
        <v>1.1773499999999999</v>
      </c>
      <c r="G18" s="489">
        <v>1</v>
      </c>
      <c r="H18" s="489">
        <v>0.1773499999999999</v>
      </c>
      <c r="I18" s="490">
        <v>1.1773499999999999</v>
      </c>
      <c r="J18" s="491" t="s">
        <v>465</v>
      </c>
    </row>
    <row r="19" spans="1:10" ht="14.4" customHeight="1" x14ac:dyDescent="0.3">
      <c r="A19" s="487" t="s">
        <v>457</v>
      </c>
      <c r="B19" s="488" t="s">
        <v>457</v>
      </c>
      <c r="C19" s="489" t="s">
        <v>457</v>
      </c>
      <c r="D19" s="489" t="s">
        <v>457</v>
      </c>
      <c r="E19" s="489"/>
      <c r="F19" s="489" t="s">
        <v>457</v>
      </c>
      <c r="G19" s="489" t="s">
        <v>457</v>
      </c>
      <c r="H19" s="489" t="s">
        <v>457</v>
      </c>
      <c r="I19" s="490" t="s">
        <v>457</v>
      </c>
      <c r="J19" s="491" t="s">
        <v>466</v>
      </c>
    </row>
    <row r="20" spans="1:10" ht="14.4" customHeight="1" x14ac:dyDescent="0.3">
      <c r="A20" s="487" t="s">
        <v>455</v>
      </c>
      <c r="B20" s="488" t="s">
        <v>460</v>
      </c>
      <c r="C20" s="489">
        <v>1.9531800000000001</v>
      </c>
      <c r="D20" s="489">
        <v>0.89311000000000007</v>
      </c>
      <c r="E20" s="489"/>
      <c r="F20" s="489">
        <v>7.7019099999999998</v>
      </c>
      <c r="G20" s="489">
        <v>6</v>
      </c>
      <c r="H20" s="489">
        <v>1.7019099999999998</v>
      </c>
      <c r="I20" s="490">
        <v>1.2836516666666666</v>
      </c>
      <c r="J20" s="491" t="s">
        <v>461</v>
      </c>
    </row>
  </sheetData>
  <mergeCells count="3">
    <mergeCell ref="F3:I3"/>
    <mergeCell ref="C4:D4"/>
    <mergeCell ref="A1:I1"/>
  </mergeCells>
  <conditionalFormatting sqref="F9 F21:F65537">
    <cfRule type="cellIs" dxfId="52" priority="18" stopIfTrue="1" operator="greaterThan">
      <formula>1</formula>
    </cfRule>
  </conditionalFormatting>
  <conditionalFormatting sqref="H5:H8">
    <cfRule type="expression" dxfId="51" priority="14">
      <formula>$H5&gt;0</formula>
    </cfRule>
  </conditionalFormatting>
  <conditionalFormatting sqref="I5:I8">
    <cfRule type="expression" dxfId="50" priority="15">
      <formula>$I5&gt;1</formula>
    </cfRule>
  </conditionalFormatting>
  <conditionalFormatting sqref="B5:B8">
    <cfRule type="expression" dxfId="49" priority="11">
      <formula>OR($J5="NS",$J5="SumaNS",$J5="Účet")</formula>
    </cfRule>
  </conditionalFormatting>
  <conditionalFormatting sqref="B5:D8 F5:I8">
    <cfRule type="expression" dxfId="48" priority="17">
      <formula>AND($J5&lt;&gt;"",$J5&lt;&gt;"mezeraKL")</formula>
    </cfRule>
  </conditionalFormatting>
  <conditionalFormatting sqref="B5:D8 F5:I8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6" priority="13">
      <formula>OR($J5="SumaNS",$J5="NS")</formula>
    </cfRule>
  </conditionalFormatting>
  <conditionalFormatting sqref="A5:A8">
    <cfRule type="expression" dxfId="45" priority="9">
      <formula>AND($J5&lt;&gt;"mezeraKL",$J5&lt;&gt;"")</formula>
    </cfRule>
  </conditionalFormatting>
  <conditionalFormatting sqref="A5:A8">
    <cfRule type="expression" dxfId="44" priority="10">
      <formula>AND($J5&lt;&gt;"",$J5&lt;&gt;"mezeraKL")</formula>
    </cfRule>
  </conditionalFormatting>
  <conditionalFormatting sqref="H10:H20">
    <cfRule type="expression" dxfId="43" priority="5">
      <formula>$H10&gt;0</formula>
    </cfRule>
  </conditionalFormatting>
  <conditionalFormatting sqref="A10:A20">
    <cfRule type="expression" dxfId="42" priority="2">
      <formula>AND($J10&lt;&gt;"mezeraKL",$J10&lt;&gt;"")</formula>
    </cfRule>
  </conditionalFormatting>
  <conditionalFormatting sqref="I10:I20">
    <cfRule type="expression" dxfId="41" priority="6">
      <formula>$I10&gt;1</formula>
    </cfRule>
  </conditionalFormatting>
  <conditionalFormatting sqref="B10:B20">
    <cfRule type="expression" dxfId="40" priority="1">
      <formula>OR($J10="NS",$J10="SumaNS",$J10="Účet")</formula>
    </cfRule>
  </conditionalFormatting>
  <conditionalFormatting sqref="A10:D20 F10:I20">
    <cfRule type="expression" dxfId="39" priority="8">
      <formula>AND($J10&lt;&gt;"",$J10&lt;&gt;"mezeraKL")</formula>
    </cfRule>
  </conditionalFormatting>
  <conditionalFormatting sqref="B10:D20 F10:I20">
    <cfRule type="expression" dxfId="3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7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265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78.328333333333319</v>
      </c>
      <c r="M3" s="98">
        <f>SUBTOTAL(9,M5:M1048576)</f>
        <v>18</v>
      </c>
      <c r="N3" s="99">
        <f>SUBTOTAL(9,N5:N1048576)</f>
        <v>1409.9099999999999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141</v>
      </c>
      <c r="M4" s="496" t="s">
        <v>13</v>
      </c>
      <c r="N4" s="497" t="s">
        <v>155</v>
      </c>
    </row>
    <row r="5" spans="1:14" ht="14.4" customHeight="1" x14ac:dyDescent="0.3">
      <c r="A5" s="498" t="s">
        <v>455</v>
      </c>
      <c r="B5" s="499" t="s">
        <v>456</v>
      </c>
      <c r="C5" s="500" t="s">
        <v>462</v>
      </c>
      <c r="D5" s="501" t="s">
        <v>463</v>
      </c>
      <c r="E5" s="502">
        <v>50113001</v>
      </c>
      <c r="F5" s="501" t="s">
        <v>470</v>
      </c>
      <c r="G5" s="500" t="s">
        <v>471</v>
      </c>
      <c r="H5" s="500">
        <v>100362</v>
      </c>
      <c r="I5" s="500">
        <v>362</v>
      </c>
      <c r="J5" s="500" t="s">
        <v>472</v>
      </c>
      <c r="K5" s="500" t="s">
        <v>473</v>
      </c>
      <c r="L5" s="503">
        <v>72.919999999999959</v>
      </c>
      <c r="M5" s="503">
        <v>1</v>
      </c>
      <c r="N5" s="504">
        <v>72.919999999999959</v>
      </c>
    </row>
    <row r="6" spans="1:14" ht="14.4" customHeight="1" x14ac:dyDescent="0.3">
      <c r="A6" s="505" t="s">
        <v>455</v>
      </c>
      <c r="B6" s="506" t="s">
        <v>456</v>
      </c>
      <c r="C6" s="507" t="s">
        <v>462</v>
      </c>
      <c r="D6" s="508" t="s">
        <v>463</v>
      </c>
      <c r="E6" s="509">
        <v>50113001</v>
      </c>
      <c r="F6" s="508" t="s">
        <v>470</v>
      </c>
      <c r="G6" s="507" t="s">
        <v>471</v>
      </c>
      <c r="H6" s="507">
        <v>196610</v>
      </c>
      <c r="I6" s="507">
        <v>96610</v>
      </c>
      <c r="J6" s="507" t="s">
        <v>474</v>
      </c>
      <c r="K6" s="507" t="s">
        <v>475</v>
      </c>
      <c r="L6" s="510">
        <v>46.38</v>
      </c>
      <c r="M6" s="510">
        <v>1</v>
      </c>
      <c r="N6" s="511">
        <v>46.38</v>
      </c>
    </row>
    <row r="7" spans="1:14" ht="14.4" customHeight="1" x14ac:dyDescent="0.3">
      <c r="A7" s="505" t="s">
        <v>455</v>
      </c>
      <c r="B7" s="506" t="s">
        <v>456</v>
      </c>
      <c r="C7" s="507" t="s">
        <v>462</v>
      </c>
      <c r="D7" s="508" t="s">
        <v>463</v>
      </c>
      <c r="E7" s="509">
        <v>50113001</v>
      </c>
      <c r="F7" s="508" t="s">
        <v>470</v>
      </c>
      <c r="G7" s="507" t="s">
        <v>471</v>
      </c>
      <c r="H7" s="507">
        <v>501596</v>
      </c>
      <c r="I7" s="507">
        <v>0</v>
      </c>
      <c r="J7" s="507" t="s">
        <v>476</v>
      </c>
      <c r="K7" s="507" t="s">
        <v>477</v>
      </c>
      <c r="L7" s="510">
        <v>113.25999999999999</v>
      </c>
      <c r="M7" s="510">
        <v>1</v>
      </c>
      <c r="N7" s="511">
        <v>113.25999999999999</v>
      </c>
    </row>
    <row r="8" spans="1:14" ht="14.4" customHeight="1" thickBot="1" x14ac:dyDescent="0.35">
      <c r="A8" s="512" t="s">
        <v>455</v>
      </c>
      <c r="B8" s="513" t="s">
        <v>456</v>
      </c>
      <c r="C8" s="514" t="s">
        <v>467</v>
      </c>
      <c r="D8" s="515" t="s">
        <v>468</v>
      </c>
      <c r="E8" s="516">
        <v>50113001</v>
      </c>
      <c r="F8" s="515" t="s">
        <v>470</v>
      </c>
      <c r="G8" s="514" t="s">
        <v>471</v>
      </c>
      <c r="H8" s="514">
        <v>621610</v>
      </c>
      <c r="I8" s="514">
        <v>0</v>
      </c>
      <c r="J8" s="514" t="s">
        <v>478</v>
      </c>
      <c r="K8" s="514" t="s">
        <v>457</v>
      </c>
      <c r="L8" s="517">
        <v>78.489999999999995</v>
      </c>
      <c r="M8" s="517">
        <v>15</v>
      </c>
      <c r="N8" s="518">
        <v>1177.3499999999999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265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40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20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" customHeight="1" thickBot="1" x14ac:dyDescent="0.35">
      <c r="A5" s="519" t="s">
        <v>192</v>
      </c>
      <c r="B5" s="520" t="s">
        <v>194</v>
      </c>
      <c r="C5" s="520" t="s">
        <v>195</v>
      </c>
      <c r="D5" s="520" t="s">
        <v>196</v>
      </c>
      <c r="E5" s="521" t="s">
        <v>197</v>
      </c>
      <c r="F5" s="522" t="s">
        <v>194</v>
      </c>
      <c r="G5" s="523" t="s">
        <v>195</v>
      </c>
      <c r="H5" s="523" t="s">
        <v>196</v>
      </c>
      <c r="I5" s="524" t="s">
        <v>197</v>
      </c>
      <c r="J5" s="520" t="s">
        <v>194</v>
      </c>
      <c r="K5" s="520" t="s">
        <v>195</v>
      </c>
      <c r="L5" s="520" t="s">
        <v>196</v>
      </c>
      <c r="M5" s="521" t="s">
        <v>197</v>
      </c>
      <c r="N5" s="522" t="s">
        <v>194</v>
      </c>
      <c r="O5" s="523" t="s">
        <v>195</v>
      </c>
      <c r="P5" s="523" t="s">
        <v>196</v>
      </c>
      <c r="Q5" s="524" t="s">
        <v>197</v>
      </c>
    </row>
    <row r="6" spans="1:17" ht="14.4" customHeight="1" x14ac:dyDescent="0.3">
      <c r="A6" s="531" t="s">
        <v>479</v>
      </c>
      <c r="B6" s="537"/>
      <c r="C6" s="503"/>
      <c r="D6" s="503"/>
      <c r="E6" s="504"/>
      <c r="F6" s="534"/>
      <c r="G6" s="525"/>
      <c r="H6" s="525"/>
      <c r="I6" s="540"/>
      <c r="J6" s="537"/>
      <c r="K6" s="503"/>
      <c r="L6" s="503"/>
      <c r="M6" s="504"/>
      <c r="N6" s="534"/>
      <c r="O6" s="525"/>
      <c r="P6" s="525"/>
      <c r="Q6" s="526"/>
    </row>
    <row r="7" spans="1:17" ht="14.4" customHeight="1" x14ac:dyDescent="0.3">
      <c r="A7" s="532" t="s">
        <v>480</v>
      </c>
      <c r="B7" s="538">
        <v>33</v>
      </c>
      <c r="C7" s="510"/>
      <c r="D7" s="510"/>
      <c r="E7" s="511"/>
      <c r="F7" s="535">
        <v>1</v>
      </c>
      <c r="G7" s="527">
        <v>0</v>
      </c>
      <c r="H7" s="527">
        <v>0</v>
      </c>
      <c r="I7" s="541">
        <v>0</v>
      </c>
      <c r="J7" s="538">
        <v>15</v>
      </c>
      <c r="K7" s="510"/>
      <c r="L7" s="510"/>
      <c r="M7" s="511"/>
      <c r="N7" s="535">
        <v>1</v>
      </c>
      <c r="O7" s="527">
        <v>0</v>
      </c>
      <c r="P7" s="527">
        <v>0</v>
      </c>
      <c r="Q7" s="528">
        <v>0</v>
      </c>
    </row>
    <row r="8" spans="1:17" ht="14.4" customHeight="1" x14ac:dyDescent="0.3">
      <c r="A8" s="532" t="s">
        <v>481</v>
      </c>
      <c r="B8" s="538">
        <v>2</v>
      </c>
      <c r="C8" s="510"/>
      <c r="D8" s="510"/>
      <c r="E8" s="511"/>
      <c r="F8" s="535">
        <v>1</v>
      </c>
      <c r="G8" s="527">
        <v>0</v>
      </c>
      <c r="H8" s="527">
        <v>0</v>
      </c>
      <c r="I8" s="541">
        <v>0</v>
      </c>
      <c r="J8" s="538">
        <v>1</v>
      </c>
      <c r="K8" s="510"/>
      <c r="L8" s="510"/>
      <c r="M8" s="511"/>
      <c r="N8" s="535">
        <v>1</v>
      </c>
      <c r="O8" s="527">
        <v>0</v>
      </c>
      <c r="P8" s="527">
        <v>0</v>
      </c>
      <c r="Q8" s="528">
        <v>0</v>
      </c>
    </row>
    <row r="9" spans="1:17" ht="14.4" customHeight="1" thickBot="1" x14ac:dyDescent="0.35">
      <c r="A9" s="533" t="s">
        <v>482</v>
      </c>
      <c r="B9" s="539">
        <v>5</v>
      </c>
      <c r="C9" s="517"/>
      <c r="D9" s="517"/>
      <c r="E9" s="518"/>
      <c r="F9" s="536">
        <v>1</v>
      </c>
      <c r="G9" s="529">
        <v>0</v>
      </c>
      <c r="H9" s="529">
        <v>0</v>
      </c>
      <c r="I9" s="542">
        <v>0</v>
      </c>
      <c r="J9" s="539">
        <v>4</v>
      </c>
      <c r="K9" s="517"/>
      <c r="L9" s="517"/>
      <c r="M9" s="518"/>
      <c r="N9" s="536">
        <v>1</v>
      </c>
      <c r="O9" s="529">
        <v>0</v>
      </c>
      <c r="P9" s="529">
        <v>0</v>
      </c>
      <c r="Q9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2019-05-29T06:48:00Z</dcterms:modified>
</cp:coreProperties>
</file>