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2" i="431"/>
  <c r="D16" i="431"/>
  <c r="E11" i="431"/>
  <c r="E15" i="431"/>
  <c r="F10" i="431"/>
  <c r="F14" i="431"/>
  <c r="G9" i="431"/>
  <c r="G13" i="431"/>
  <c r="G17" i="431"/>
  <c r="H12" i="431"/>
  <c r="H16" i="431"/>
  <c r="I11" i="431"/>
  <c r="I15" i="431"/>
  <c r="J10" i="431"/>
  <c r="K9" i="431"/>
  <c r="K13" i="431"/>
  <c r="L12" i="431"/>
  <c r="M11" i="431"/>
  <c r="N10" i="431"/>
  <c r="O9" i="431"/>
  <c r="O17" i="431"/>
  <c r="P16" i="431"/>
  <c r="Q15" i="431"/>
  <c r="G15" i="431"/>
  <c r="I13" i="431"/>
  <c r="J16" i="431"/>
  <c r="L10" i="431"/>
  <c r="M17" i="431"/>
  <c r="O11" i="431"/>
  <c r="P14" i="431"/>
  <c r="Q13" i="431"/>
  <c r="C10" i="431"/>
  <c r="C14" i="431"/>
  <c r="D9" i="431"/>
  <c r="D13" i="431"/>
  <c r="D17" i="431"/>
  <c r="E12" i="431"/>
  <c r="E16" i="431"/>
  <c r="F11" i="431"/>
  <c r="F15" i="431"/>
  <c r="G10" i="431"/>
  <c r="G14" i="431"/>
  <c r="H9" i="431"/>
  <c r="H13" i="431"/>
  <c r="H17" i="431"/>
  <c r="I12" i="431"/>
  <c r="I16" i="431"/>
  <c r="J11" i="431"/>
  <c r="J15" i="431"/>
  <c r="K10" i="431"/>
  <c r="K14" i="431"/>
  <c r="L9" i="431"/>
  <c r="L13" i="431"/>
  <c r="L17" i="431"/>
  <c r="M12" i="431"/>
  <c r="M16" i="431"/>
  <c r="N11" i="431"/>
  <c r="N15" i="431"/>
  <c r="O10" i="431"/>
  <c r="O14" i="431"/>
  <c r="P9" i="431"/>
  <c r="P13" i="431"/>
  <c r="P17" i="431"/>
  <c r="Q12" i="431"/>
  <c r="Q16" i="431"/>
  <c r="C11" i="431"/>
  <c r="C15" i="431"/>
  <c r="D10" i="431"/>
  <c r="D14" i="431"/>
  <c r="E9" i="431"/>
  <c r="E13" i="431"/>
  <c r="E17" i="431"/>
  <c r="F12" i="431"/>
  <c r="F16" i="431"/>
  <c r="G11" i="431"/>
  <c r="H14" i="431"/>
  <c r="I9" i="431"/>
  <c r="J12" i="431"/>
  <c r="K15" i="431"/>
  <c r="M9" i="431"/>
  <c r="N12" i="431"/>
  <c r="P10" i="431"/>
  <c r="Q17" i="431"/>
  <c r="C12" i="431"/>
  <c r="C16" i="431"/>
  <c r="D11" i="431"/>
  <c r="D15" i="431"/>
  <c r="E10" i="431"/>
  <c r="E14" i="431"/>
  <c r="F9" i="431"/>
  <c r="F13" i="431"/>
  <c r="F17" i="431"/>
  <c r="G12" i="431"/>
  <c r="G16" i="431"/>
  <c r="H11" i="431"/>
  <c r="H15" i="431"/>
  <c r="I10" i="431"/>
  <c r="I14" i="431"/>
  <c r="J9" i="431"/>
  <c r="J13" i="431"/>
  <c r="J17" i="431"/>
  <c r="K12" i="431"/>
  <c r="K16" i="431"/>
  <c r="L11" i="431"/>
  <c r="L15" i="431"/>
  <c r="M10" i="431"/>
  <c r="M14" i="431"/>
  <c r="N9" i="431"/>
  <c r="N13" i="431"/>
  <c r="N17" i="431"/>
  <c r="O12" i="431"/>
  <c r="O16" i="431"/>
  <c r="P11" i="431"/>
  <c r="P15" i="431"/>
  <c r="Q10" i="431"/>
  <c r="Q14" i="431"/>
  <c r="J14" i="431"/>
  <c r="K17" i="431"/>
  <c r="L16" i="431"/>
  <c r="M15" i="431"/>
  <c r="N14" i="431"/>
  <c r="O13" i="431"/>
  <c r="P12" i="431"/>
  <c r="Q11" i="431"/>
  <c r="H10" i="431"/>
  <c r="I17" i="431"/>
  <c r="K11" i="431"/>
  <c r="L14" i="431"/>
  <c r="M13" i="431"/>
  <c r="N16" i="431"/>
  <c r="O15" i="431"/>
  <c r="Q9" i="431"/>
  <c r="O8" i="431"/>
  <c r="J8" i="431"/>
  <c r="G8" i="431"/>
  <c r="I8" i="431"/>
  <c r="E8" i="431"/>
  <c r="H8" i="431"/>
  <c r="K8" i="431"/>
  <c r="P8" i="431"/>
  <c r="F8" i="431"/>
  <c r="M8" i="431"/>
  <c r="D8" i="431"/>
  <c r="N8" i="431"/>
  <c r="Q8" i="431"/>
  <c r="C8" i="431"/>
  <c r="L8" i="431"/>
  <c r="S9" i="431" l="1"/>
  <c r="R9" i="431"/>
  <c r="R11" i="431"/>
  <c r="S11" i="431"/>
  <c r="S14" i="431"/>
  <c r="R14" i="431"/>
  <c r="S10" i="431"/>
  <c r="R10" i="431"/>
  <c r="R17" i="431"/>
  <c r="S17" i="431"/>
  <c r="R16" i="431"/>
  <c r="S16" i="431"/>
  <c r="S12" i="431"/>
  <c r="R12" i="431"/>
  <c r="R13" i="431"/>
  <c r="S13" i="431"/>
  <c r="R15" i="431"/>
  <c r="S15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C24" i="414"/>
  <c r="D24" i="414"/>
  <c r="R3" i="345" l="1"/>
  <c r="Q3" i="345"/>
  <c r="H3" i="390"/>
  <c r="Q3" i="347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<sst xmlns="http://schemas.openxmlformats.org/spreadsheetml/2006/main" count="12495" uniqueCount="1617">
  <si>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</si>
  <si>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</si>
  <si>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</si>
  <si>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</si>
  <si>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</si>
  <si>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</si>
  <si>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</si>
  <si>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</si>
  <si>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</si>
  <si>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</si>
  <si>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</si>
  <si>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</si>
  <si>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</si>
  <si>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</si>
  <si>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</si>
  <si>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</si>
  <si>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</si>
  <si>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</si>
  <si>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</si>
  <si>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</si>
  <si>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</si>
  <si>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</si>
  <si>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</si>
  <si>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</si>
  <si>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</si>
  <si>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</si>
  <si>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</si>
  <si>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</si>
  <si>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</si>
  <si>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</si>
  <si>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</si>
  <si>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</si>
  <si>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</si>
  <si>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</si>
  <si>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</si>
  <si>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</si>
  <si>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</si>
  <si>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</si>
  <si>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</si>
  <si>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</si>
  <si>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</si>
  <si>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</si>
  <si>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</si>
  <si>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</si>
  <si>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</si>
  <si>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</si>
  <si>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</si>
  <si>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</si>
  <si>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</si>
  <si>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</si>
  <si>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</si>
  <si>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</si>
  <si>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</si>
  <si>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</si>
  <si>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</si>
  <si>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</si>
  <si>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</si>
  <si>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</si>
  <si>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</si>
  <si>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</si>
  <si>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</si>
  <si>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</si>
  <si>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</si>
  <si>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</si>
  <si>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</si>
  <si>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</si>
  <si>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</si>
  <si>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</si>
  <si>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</si>
  <si>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</si>
  <si>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</si>
  <si>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</si>
  <si>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</si>
  <si>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</si>
  <si>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</si>
  <si>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</si>
  <si>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</si>
  <si>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</si>
  <si>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</si>
  <si>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</si>
  <si>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</si>
  <si>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</si>
  <si>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</si>
  <si>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</si>
  <si>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</si>
  <si>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</si>
  <si>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</si>
  <si>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</si>
  <si>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</si>
  <si>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</si>
  <si>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</si>
  <si>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</si>
  <si>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</si>
  <si>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</si>
  <si>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</si>
  <si>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</si>
  <si>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</si>
  <si>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</si>
  <si>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</si>
  <si>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</si>
  <si>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</si>
  <si>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</si>
  <si>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</si>
  <si>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</si>
  <si>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</si>
  <si>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</si>
  <si>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</si>
  <si>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</si>
  <si>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</si>
  <si>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</si>
  <si>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</si>
  <si>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</si>
  <si>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</si>
  <si>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</si>
  <si>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</si>
  <si>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</si>
  <si>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</si>
  <si>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</si>
  <si>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</si>
  <si>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</si>
  <si>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</si>
  <si>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</si>
  <si>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</si>
  <si>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</si>
  <si>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</si>
  <si>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</si>
  <si>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</si>
  <si>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</si>
  <si>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</si>
  <si>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</si>
  <si>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</si>
  <si>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</si>
  <si>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</si>
  <si>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</si>
  <si>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</si>
  <si>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</si>
  <si>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</si>
  <si>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</si>
  <si>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</si>
  <si>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</si>
  <si>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</si>
  <si>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</si>
  <si>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</si>
  <si>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</si>
  <si>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</si>
  <si>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</si>
  <si>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</si>
  <si>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</si>
  <si>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</si>
  <si>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</si>
  <si>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</si>
  <si>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</si>
  <si>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</si>
  <si>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</si>
  <si>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</si>
  <si>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</si>
  <si>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</si>
  <si>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</si>
  <si>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</si>
  <si>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</si>
  <si>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</si>
  <si>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</si>
  <si>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</si>
  <si>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</si>
  <si>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</si>
  <si>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</si>
  <si>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</si>
  <si>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</si>
  <si>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</si>
  <si>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</si>
  <si>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</si>
  <si>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</si>
  <si>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</si>
  <si>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</si>
  <si>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</si>
  <si>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</si>
  <si>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</si>
  <si>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</si>
  <si>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</si>
  <si>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</si>
  <si>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</si>
  <si>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</si>
  <si>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</si>
  <si>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</si>
  <si>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</si>
  <si>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</si>
  <si>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</si>
  <si>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</si>
  <si>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</si>
  <si>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</si>
  <si>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</si>
  <si>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</si>
  <si>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</si>
  <si>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</si>
  <si>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</si>
  <si>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</si>
  <si>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</si>
  <si>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</si>
  <si>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</si>
  <si>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</si>
  <si>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</si>
  <si>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</si>
  <si>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</si>
  <si>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</si>
  <si>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</si>
  <si>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</si>
  <si>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</si>
  <si>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</si>
  <si>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</si>
  <si>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</si>
  <si>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</si>
  <si>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</si>
  <si>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</si>
  <si>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</si>
  <si>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</si>
  <si>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</si>
  <si>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</si>
  <si>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</si>
  <si>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</si>
  <si>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</si>
  <si>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</si>
  <si>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</si>
  <si>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</si>
  <si>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</si>
  <si>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</si>
  <si>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</si>
  <si>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</si>
  <si>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</si>
  <si>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</si>
  <si>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</si>
  <si>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</si>
  <si>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</si>
  <si>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</si>
  <si>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</si>
  <si>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</si>
  <si>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</si>
  <si>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</si>
  <si>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</si>
  <si>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</si>
  <si>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</si>
  <si>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</si>
  <si>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</si>
  <si>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</si>
  <si>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</si>
  <si>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</si>
  <si>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</si>
  <si>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</si>
  <si>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</si>
  <si>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</si>
  <si>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</si>
  <si>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</si>
  <si>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</si>
  <si>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</si>
  <si>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</si>
  <si>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</si>
  <si>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</si>
  <si>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</si>
  <si>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</si>
  <si>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</si>
  <si>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</si>
  <si>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</si>
  <si>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</si>
  <si>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</si>
  <si>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</si>
  <si>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</si>
  <si>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</si>
  <si>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</si>
  <si>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</si>
  <si>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</si>
  <si>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</si>
  <si>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</si>
  <si>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</si>
  <si>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</si>
  <si>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</si>
  <si>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</si>
  <si>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</si>
  <si>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</si>
  <si>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</si>
  <si>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</si>
  <si>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</si>
  <si>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</si>
  <si>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50113016     léky - centra (LEK)</t>
  </si>
  <si>
    <t>50114     Krevní přípravky</t>
  </si>
  <si>
    <t>--</t>
  </si>
  <si>
    <t>50114002     krevní přípravky</t>
  </si>
  <si>
    <t>50114003     plazma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</si>
  <si>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</si>
  <si>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</si>
  <si>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</si>
  <si>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</si>
  <si>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</si>
  <si>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</si>
  <si>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</si>
  <si>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</si>
  <si>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</si>
  <si>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</si>
  <si>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</si>
  <si>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</si>
  <si>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</si>
  <si>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</si>
  <si>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</si>
  <si>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</si>
  <si>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</si>
  <si>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</si>
  <si>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</si>
  <si>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</si>
  <si>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</si>
  <si>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</si>
  <si>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</si>
  <si>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</si>
  <si>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</si>
  <si>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</si>
  <si>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</si>
  <si>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</si>
  <si>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</si>
  <si>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</si>
  <si>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</si>
  <si>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</si>
  <si>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</si>
  <si>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</si>
  <si>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</si>
  <si>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</si>
  <si>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</si>
  <si>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</si>
  <si>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</si>
  <si>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</si>
  <si>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</si>
  <si>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</si>
  <si>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</si>
  <si>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</si>
  <si>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</si>
  <si>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</si>
  <si>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</si>
  <si>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</si>
  <si>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</si>
  <si>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</si>
  <si>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</si>
  <si>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</si>
  <si>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</si>
  <si>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</si>
  <si>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</si>
  <si>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</si>
  <si>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</si>
  <si>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</si>
  <si>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</si>
  <si>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</si>
  <si>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</si>
  <si>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</si>
  <si>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</si>
  <si>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</si>
  <si>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</si>
  <si>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</si>
  <si>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</si>
  <si>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</si>
  <si>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</si>
  <si>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</si>
  <si>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</si>
  <si>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</si>
  <si>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</si>
  <si>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</si>
  <si>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</si>
  <si>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</si>
  <si>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</si>
  <si>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</si>
  <si>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</si>
  <si>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</si>
  <si>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</si>
  <si>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</si>
  <si>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</si>
  <si>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</si>
  <si>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</si>
  <si>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</si>
  <si>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</si>
  <si>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</si>
  <si>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</si>
  <si>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</si>
  <si>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</si>
  <si>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</si>
  <si>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</si>
  <si>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</si>
  <si>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</si>
  <si>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</si>
  <si>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</si>
  <si>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</si>
  <si>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</si>
  <si>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</si>
  <si>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</si>
  <si>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</si>
  <si>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</si>
  <si>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55802004     DDHM - přepravní pouzdra pro PDS ( Potrubní poštu (sk.V_48)</t>
  </si>
  <si>
    <t>55802081     DDHM - provozní (finanční dary)</t>
  </si>
  <si>
    <t>55804     DDHM - výpočetní technika</t>
  </si>
  <si>
    <t>55804002     DDHM - telefony (sk.P_49)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</si>
  <si>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</si>
  <si>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</si>
  <si>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</si>
  <si>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</si>
  <si>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</si>
  <si>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</si>
  <si>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</si>
  <si>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</si>
  <si>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</si>
  <si>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</si>
  <si>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</si>
  <si>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</si>
  <si>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</si>
  <si>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</si>
  <si>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</si>
  <si>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</si>
  <si>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</si>
  <si>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</si>
  <si>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</si>
  <si>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</si>
  <si>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</si>
  <si>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</si>
  <si>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</si>
  <si>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</si>
  <si>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</si>
  <si>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</si>
  <si>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</si>
  <si>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</si>
  <si>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</si>
  <si>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</si>
  <si>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</si>
  <si>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</si>
  <si>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</si>
  <si>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</si>
  <si>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</si>
  <si>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</si>
  <si>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</si>
  <si>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</si>
  <si>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</si>
  <si>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</si>
  <si>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</si>
  <si>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</si>
  <si>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</si>
  <si>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</si>
  <si>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</si>
  <si>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</si>
  <si>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</si>
  <si>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</si>
  <si>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</si>
  <si>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</si>
  <si>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</si>
  <si>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</si>
  <si>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</si>
  <si>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</si>
  <si>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</si>
  <si>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</si>
  <si>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</si>
  <si>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</si>
  <si>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</si>
  <si>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</si>
  <si>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</si>
  <si>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</si>
  <si>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</si>
  <si>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</si>
  <si>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</si>
  <si>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</si>
  <si>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</si>
  <si>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</si>
  <si>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</si>
  <si>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</si>
  <si>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</si>
  <si>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</si>
  <si>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50113016 - léky - centra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</si>
  <si>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</si>
  <si>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</si>
  <si>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</si>
  <si>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</si>
  <si>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</si>
  <si>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</si>
  <si>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</si>
  <si>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</si>
  <si>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</si>
  <si>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</si>
  <si>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</si>
  <si>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</si>
  <si>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</si>
  <si>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2994</t>
  </si>
  <si>
    <t>PCHIR: centrum - PCHIR</t>
  </si>
  <si>
    <t>PCHIR: centrum - PCHIR Celkem</t>
  </si>
  <si>
    <t>léky - paušál (LEK)</t>
  </si>
  <si>
    <t>O</t>
  </si>
  <si>
    <t>ALGIFEN NEO</t>
  </si>
  <si>
    <t>POR GTT SOL 1X50ML</t>
  </si>
  <si>
    <t>AULIN</t>
  </si>
  <si>
    <t>GRA 15X100MG(SACKY)</t>
  </si>
  <si>
    <t>BETADINE - zelená</t>
  </si>
  <si>
    <t>LIQ 1X120ML</t>
  </si>
  <si>
    <t>BRAUNOVIDON MAST</t>
  </si>
  <si>
    <t>DRM UNG 1X250GM</t>
  </si>
  <si>
    <t>DZ BRAUNOL 1 L</t>
  </si>
  <si>
    <t>DZ OCTENISEPT 1 l</t>
  </si>
  <si>
    <t>FYZIOLOGICKÝ ROZTOK VIAFLO</t>
  </si>
  <si>
    <t>INF SOL 50X100ML</t>
  </si>
  <si>
    <t>IBALGIN 400 TBL 12</t>
  </si>
  <si>
    <t xml:space="preserve">POR TBL FLM 12X400MG </t>
  </si>
  <si>
    <t>IRUXOL MONO</t>
  </si>
  <si>
    <t>DRM UNG 1X10GM</t>
  </si>
  <si>
    <t>KL BENZINUM 500 ml/330g HVLP</t>
  </si>
  <si>
    <t>KL GEL</t>
  </si>
  <si>
    <t>KL PERSTERIL 10% 100 G</t>
  </si>
  <si>
    <t>KL PRIPRAVEK</t>
  </si>
  <si>
    <t>KL SOL.ACIDI BORICI 3% 500G</t>
  </si>
  <si>
    <t>FAGRON, KULICH</t>
  </si>
  <si>
    <t>KL SOL.ARG.NITR.20% 10G</t>
  </si>
  <si>
    <t>KL SOL.HYD.PEROX.3% 250G</t>
  </si>
  <si>
    <t>KL UNG.FOXOVA 100G</t>
  </si>
  <si>
    <t>KL UNG.FOXOVA 500G</t>
  </si>
  <si>
    <t>KL UNGUENTUM</t>
  </si>
  <si>
    <t>LIOTON 100 000 GEL</t>
  </si>
  <si>
    <t>DRM GEL 1X100GM</t>
  </si>
  <si>
    <t>MARCAINE 0.5%</t>
  </si>
  <si>
    <t>INJ SOL5X20ML/100MG</t>
  </si>
  <si>
    <t>MESOCAIN</t>
  </si>
  <si>
    <t>INJ 10X10ML 1%</t>
  </si>
  <si>
    <t>P</t>
  </si>
  <si>
    <t>NOVALGIN</t>
  </si>
  <si>
    <t>TBL OBD 20X500MG</t>
  </si>
  <si>
    <t>SUPRACAIN 4%</t>
  </si>
  <si>
    <t>INJ 10X2ML</t>
  </si>
  <si>
    <t>léky - antibiotika (LEK)</t>
  </si>
  <si>
    <t>FRAMYKOIN</t>
  </si>
  <si>
    <t>UNG 1X10GM</t>
  </si>
  <si>
    <t>IALUGEN PLUS</t>
  </si>
  <si>
    <t>CRM 1X60GM</t>
  </si>
  <si>
    <t>OPHTHALMO-FRAMYKOIN</t>
  </si>
  <si>
    <t>UNG OPH 1X5GM</t>
  </si>
  <si>
    <t>ADRENALIN LECIVA</t>
  </si>
  <si>
    <t>INJ 5X1ML/1MG</t>
  </si>
  <si>
    <t>TBL 15X100MG</t>
  </si>
  <si>
    <t>BENOXI 0.4 % UNIMED PHARMA</t>
  </si>
  <si>
    <t>OPH GTT SOL 1X10ML</t>
  </si>
  <si>
    <t>BETADINE</t>
  </si>
  <si>
    <t>DRM UNG 1X100GM 10%</t>
  </si>
  <si>
    <t>DZ BRAUNOL 250 ML</t>
  </si>
  <si>
    <t>DZ OCTENISEPT 250 ml</t>
  </si>
  <si>
    <t>sprej</t>
  </si>
  <si>
    <t>EMLA KREM 5%</t>
  </si>
  <si>
    <t>CRM 1X30GM</t>
  </si>
  <si>
    <t>IR OG. OPHTHALMO-SEPTONEX</t>
  </si>
  <si>
    <t>GTT OPH 1X10ML</t>
  </si>
  <si>
    <t>IR PARAFFINUM PERLIQUIDUM 10 ml</t>
  </si>
  <si>
    <t>IR 10 ml</t>
  </si>
  <si>
    <t>KL SOL.METHYLROS.CHL.1% 10G</t>
  </si>
  <si>
    <t>TETAVAX</t>
  </si>
  <si>
    <t xml:space="preserve">INJ SUS 1X0.5ML-STŘ. </t>
  </si>
  <si>
    <t>ARTISS FROZEN</t>
  </si>
  <si>
    <t>GKU SOL 2ML (1X1ML+1ML)</t>
  </si>
  <si>
    <t>DICYNONE 250</t>
  </si>
  <si>
    <t>INJ SOL 4X2ML/250MG</t>
  </si>
  <si>
    <t>HEPARIN LECIVA</t>
  </si>
  <si>
    <t>INJ 1X10ML/50KU</t>
  </si>
  <si>
    <t>LEKOPTIN</t>
  </si>
  <si>
    <t>INJ 50X2ML/5MG</t>
  </si>
  <si>
    <t>2921 - PCHIR: ambulance</t>
  </si>
  <si>
    <t>2962 - PCHIR: operační sál lokální</t>
  </si>
  <si>
    <t>M01AX17 - NIMESULID</t>
  </si>
  <si>
    <t>N02BB02 - SODNÁ SŮL METAMIZOLU</t>
  </si>
  <si>
    <t>N02BB02</t>
  </si>
  <si>
    <t>55823</t>
  </si>
  <si>
    <t>NOVALGIN TABLETY</t>
  </si>
  <si>
    <t>500MG TBL FLM 20</t>
  </si>
  <si>
    <t>M01AX17</t>
  </si>
  <si>
    <t>12891</t>
  </si>
  <si>
    <t>100MG TBL NOB 15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</si>
  <si>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</si>
  <si>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</si>
  <si>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</si>
  <si>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</si>
  <si>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</si>
  <si>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</si>
  <si>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</si>
  <si>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</si>
  <si>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</si>
  <si>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</si>
  <si>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</si>
  <si>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Oddělení plastické a estetické chirurgie Celkem</t>
  </si>
  <si>
    <t>* Legenda</t>
  </si>
  <si>
    <t>DIAPZT = Pomůcky pro diabetiky, jejichž název začíná slovem "Pumpa"</t>
  </si>
  <si>
    <t>Badida Gabriel</t>
  </si>
  <si>
    <t>Klosová Hana</t>
  </si>
  <si>
    <t>Koporová Gabriela</t>
  </si>
  <si>
    <t>Lovětínská Vanesa</t>
  </si>
  <si>
    <t>Lysák Radek</t>
  </si>
  <si>
    <t>Menšík Ivo</t>
  </si>
  <si>
    <t>Podkalská Sommerová Kamila</t>
  </si>
  <si>
    <t>Stehlík Daniel</t>
  </si>
  <si>
    <t>Zálešák Bohumil</t>
  </si>
  <si>
    <t>DIOSMIN, KOMBINACE</t>
  </si>
  <si>
    <t>14075</t>
  </si>
  <si>
    <t>DETRALEX</t>
  </si>
  <si>
    <t>500MG TBL FLM 60</t>
  </si>
  <si>
    <t>HEPARIN</t>
  </si>
  <si>
    <t>11265</t>
  </si>
  <si>
    <t>1000IU/G GEL 30G</t>
  </si>
  <si>
    <t>JINÁ ANTIBIOTIKA PRO LOKÁLNÍ APLIKACI</t>
  </si>
  <si>
    <t>1066</t>
  </si>
  <si>
    <t>250IU/G+5,2MG/G UNG 10G</t>
  </si>
  <si>
    <t>JINÁ ANTIINFEKTIVA</t>
  </si>
  <si>
    <t>200863</t>
  </si>
  <si>
    <t>OPHTHALMO-SEPTONEX</t>
  </si>
  <si>
    <t>OPH GTT SOL 1X10ML PLAST</t>
  </si>
  <si>
    <t>KLINDAMYCIN</t>
  </si>
  <si>
    <t>100339</t>
  </si>
  <si>
    <t>DALACIN C</t>
  </si>
  <si>
    <t>300MG CPS DUR 16</t>
  </si>
  <si>
    <t>KOMBINACE RŮZNÝCH ANTIBIOTIK</t>
  </si>
  <si>
    <t>1076</t>
  </si>
  <si>
    <t>OPH UNG 5G</t>
  </si>
  <si>
    <t>KYSELINA ACETYLSALICYLOVÁ</t>
  </si>
  <si>
    <t>99295</t>
  </si>
  <si>
    <t>ANOPYRIN</t>
  </si>
  <si>
    <t>100MG TBL NOB 20(2X10)</t>
  </si>
  <si>
    <t>METHYLPREDNISOLON</t>
  </si>
  <si>
    <t>90044</t>
  </si>
  <si>
    <t>DEPO-MEDROL</t>
  </si>
  <si>
    <t>40MG/ML INJ SUS 1X1ML</t>
  </si>
  <si>
    <t>40536</t>
  </si>
  <si>
    <t>40MG/ML INJ SUS 1X5ML</t>
  </si>
  <si>
    <t>NADROPARIN</t>
  </si>
  <si>
    <t>32059</t>
  </si>
  <si>
    <t>FRAXIPARINE</t>
  </si>
  <si>
    <t>9500IU/ML INJ SOL ISP 10X0,4ML</t>
  </si>
  <si>
    <t>NIMESULID</t>
  </si>
  <si>
    <t>PENTOXIFYLIN</t>
  </si>
  <si>
    <t>155872</t>
  </si>
  <si>
    <t>TRENTAL 400</t>
  </si>
  <si>
    <t>400MG TBL RET 20</t>
  </si>
  <si>
    <t>SILDENAFIL</t>
  </si>
  <si>
    <t>26908</t>
  </si>
  <si>
    <t>VIAGRA</t>
  </si>
  <si>
    <t>50MG TBL FLM 4 I</t>
  </si>
  <si>
    <t>157892</t>
  </si>
  <si>
    <t>SILDENAFIL MYLAN</t>
  </si>
  <si>
    <t>50MG TBL FLM 4</t>
  </si>
  <si>
    <t>SODNÁ SŮL METAMIZOLU</t>
  </si>
  <si>
    <t>AMOXICILIN A  INHIBITOR BETA-LAKTAMASY</t>
  </si>
  <si>
    <t>132992</t>
  </si>
  <si>
    <t>AMOKSIKLAV 1 G</t>
  </si>
  <si>
    <t>875MG/125MG TBL FLM 14</t>
  </si>
  <si>
    <t>KOLAGENASA, KOMBINACE</t>
  </si>
  <si>
    <t>4269</t>
  </si>
  <si>
    <t>UNG 1X10G</t>
  </si>
  <si>
    <t>JINÉ KAPILÁRY STABILIZUJÍCÍ LÁTKY</t>
  </si>
  <si>
    <t>107806</t>
  </si>
  <si>
    <t>AESCIN-TEVA</t>
  </si>
  <si>
    <t>20MG TBL ENT 30</t>
  </si>
  <si>
    <t>NATRIUM-PIKOSULFÁT, KOMBINACE</t>
  </si>
  <si>
    <t>160806</t>
  </si>
  <si>
    <t>PICOPREP</t>
  </si>
  <si>
    <t>10MG/3,5G/12G POR PLV SOL 2</t>
  </si>
  <si>
    <t>STŘÍBRNÁ SŮL SULFADIAZINU, KOMBINACE</t>
  </si>
  <si>
    <t>14877</t>
  </si>
  <si>
    <t>2MG/G+10MG/G CRM 60G</t>
  </si>
  <si>
    <t>Jiná</t>
  </si>
  <si>
    <t>*2024</t>
  </si>
  <si>
    <t>Jiný</t>
  </si>
  <si>
    <t>Obvazový materiál, náplasti</t>
  </si>
  <si>
    <t>80171</t>
  </si>
  <si>
    <t>GÁZA SKLÁDANÁ KOMPRESY STERILNÍ STERILUX</t>
  </si>
  <si>
    <t>5X5CM,8 VRSTEV,25X2KS</t>
  </si>
  <si>
    <t>80173</t>
  </si>
  <si>
    <t>10X10CM,8 VRSTEV,25X2KS</t>
  </si>
  <si>
    <t>80987</t>
  </si>
  <si>
    <t>OBINADLO ELASTICKÉ FIXA CREP</t>
  </si>
  <si>
    <t>10CMX4M,TAŽNOST 160%,20KS</t>
  </si>
  <si>
    <t>81960</t>
  </si>
  <si>
    <t>KRYTÍ ALGINÁTOVÉ MELGISORB AG</t>
  </si>
  <si>
    <t>10X10CM,10KS</t>
  </si>
  <si>
    <t>170301</t>
  </si>
  <si>
    <t>KRYTÍ HYDROCLEAN ADVANCE</t>
  </si>
  <si>
    <t>4CM PRŮMĚR,10KS</t>
  </si>
  <si>
    <t>Kompresní punčochy a návleky</t>
  </si>
  <si>
    <t>45387</t>
  </si>
  <si>
    <t>PUNČOCHY KOMPRESNÍ LÝTKOVÉ II.K.T.</t>
  </si>
  <si>
    <t>MAXIS COMFORT A-D</t>
  </si>
  <si>
    <t>Ortopedicko protetické pomůcky sériově vyráběné</t>
  </si>
  <si>
    <t>39708</t>
  </si>
  <si>
    <t>DLAHA PRO FIXACI PRSTŮ RUKY TYP A</t>
  </si>
  <si>
    <t>VELIKOST A1</t>
  </si>
  <si>
    <t>5115</t>
  </si>
  <si>
    <t>PÁS BŘIŠNÍ VERBA 932 518 9</t>
  </si>
  <si>
    <t>OBDVOD TRUPU 75-85CM,VEL.2</t>
  </si>
  <si>
    <t>140717</t>
  </si>
  <si>
    <t>PÁS BŘIŠNÍ ELASTICKÝ</t>
  </si>
  <si>
    <t>ORTEX 031A</t>
  </si>
  <si>
    <t>Ortopedicko protetické pomůcky individuálně zhotovené</t>
  </si>
  <si>
    <t>954</t>
  </si>
  <si>
    <t>ORTÉZA KONČETINOVÁ-STANDARDNÍ</t>
  </si>
  <si>
    <t>S KONSTRUK.ZÁKL.Z PEV.MAT.(PE,LAMINÁT,KOV) ZHOTOV.NA PODKL.SEJMUTÍ MĚR.PODKLADŮ</t>
  </si>
  <si>
    <t>328</t>
  </si>
  <si>
    <t>EPITÉZA INDIVIDUÁLNĚ ZHOTOVENÁ</t>
  </si>
  <si>
    <t>CIPROFLOXACIN</t>
  </si>
  <si>
    <t>15658</t>
  </si>
  <si>
    <t>CIPLOX</t>
  </si>
  <si>
    <t>500MG TBL FLM 10</t>
  </si>
  <si>
    <t>DESLORATADIN</t>
  </si>
  <si>
    <t>28831</t>
  </si>
  <si>
    <t>AERIUS</t>
  </si>
  <si>
    <t>2,5MG POR TBL DIS 30</t>
  </si>
  <si>
    <t>HYDROKORTISON A ANTIBIOTIKA</t>
  </si>
  <si>
    <t>41515</t>
  </si>
  <si>
    <t>PIMAFUCORT</t>
  </si>
  <si>
    <t>10MG/G+10MG/G+3,5MG/G CRM 15G</t>
  </si>
  <si>
    <t>KLARITHROMYCIN</t>
  </si>
  <si>
    <t>53853</t>
  </si>
  <si>
    <t>KLACID 500</t>
  </si>
  <si>
    <t>500MG TBL FLM 14</t>
  </si>
  <si>
    <t>32061</t>
  </si>
  <si>
    <t>9500IU/ML INJ SOL ISP 10X0,6ML</t>
  </si>
  <si>
    <t>SÍRAN ŽELEZNATÝ A KYSELINA LISTOVÁ</t>
  </si>
  <si>
    <t>92160</t>
  </si>
  <si>
    <t>TARDYFERON-FOL</t>
  </si>
  <si>
    <t>247,25MG/0,35MG TBL RET 30</t>
  </si>
  <si>
    <t>5951</t>
  </si>
  <si>
    <t>132654</t>
  </si>
  <si>
    <t>39710</t>
  </si>
  <si>
    <t>VELIKOST A3</t>
  </si>
  <si>
    <t>78807</t>
  </si>
  <si>
    <t>ORTÉZA PALCE ORTEX 020</t>
  </si>
  <si>
    <t>FIXACE KLOUBU PALCE</t>
  </si>
  <si>
    <t>6582</t>
  </si>
  <si>
    <t>ORTÉZA FIXAČNÍ ZÁPĚSTÍ ORTEX 07B</t>
  </si>
  <si>
    <t>MALÁ,PRAVÁ</t>
  </si>
  <si>
    <t>63770</t>
  </si>
  <si>
    <t>BANDÁŽ KOLENNÍ ORTEX 04D</t>
  </si>
  <si>
    <t>S PRUŽINOVOU VÝZTUHOU</t>
  </si>
  <si>
    <t>6583</t>
  </si>
  <si>
    <t>ORTÉZA FIXAČNÍ ZÁPĚSTÍ ORTEX 07C</t>
  </si>
  <si>
    <t>STŘEDNÍ,LEVÁ,DL.25CM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</si>
  <si>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</si>
  <si>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</si>
  <si>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</si>
  <si>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</si>
  <si>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BETAMETHASON</t>
  </si>
  <si>
    <t>192143</t>
  </si>
  <si>
    <t>DIPROPHOS</t>
  </si>
  <si>
    <t>7MG/ML INJ SUS 5X1ML</t>
  </si>
  <si>
    <t>HOŘČÍK (RŮZNÉ SOLE V KOMBINACI)</t>
  </si>
  <si>
    <t>66555</t>
  </si>
  <si>
    <t>MAGNOSOLV</t>
  </si>
  <si>
    <t>365MG POR GRA SOL SCC 30</t>
  </si>
  <si>
    <t>JODOVANÝ POVIDON</t>
  </si>
  <si>
    <t>16321</t>
  </si>
  <si>
    <t>BRAUNOVIDON</t>
  </si>
  <si>
    <t>100MG/G UNG 250G</t>
  </si>
  <si>
    <t>PERINDOPRIL A DIURETIKA</t>
  </si>
  <si>
    <t>122690</t>
  </si>
  <si>
    <t>PRESTARIUM NEO COMBI</t>
  </si>
  <si>
    <t>5MG/1,25MG TBL FLM 90(3X30)</t>
  </si>
  <si>
    <t>*2008</t>
  </si>
  <si>
    <t>Obuv ortopedická</t>
  </si>
  <si>
    <t>140199</t>
  </si>
  <si>
    <t>BOTA TERAPEUTICKÁ BORDEAUX</t>
  </si>
  <si>
    <t>VELIKOSTI 35-46, UNIVERZÁLNÍ OBOUSTRANNÉ PROVEDENÍ</t>
  </si>
  <si>
    <t>81816</t>
  </si>
  <si>
    <t>KRYTÍ PĚNOVÉ POLYMEM SHAPES OVAL SILVER 1823</t>
  </si>
  <si>
    <t>5X7,6,OVÁLNÉ,AKTIVNÍ ČÁST 2,5X5CM,ANTIMIKROBIÁLNÍ,20KS</t>
  </si>
  <si>
    <t>93255</t>
  </si>
  <si>
    <t>DLAHA PRO FIXACI PALCE A PRSTŮ RUKY TYP J</t>
  </si>
  <si>
    <t>UNIVERZÁLNÍ VEL. (1 KS)</t>
  </si>
  <si>
    <t>155780</t>
  </si>
  <si>
    <t>GODASAL 100</t>
  </si>
  <si>
    <t>100MG/50MG TBL NOB 20</t>
  </si>
  <si>
    <t>155873</t>
  </si>
  <si>
    <t>400MG TBL RET 100</t>
  </si>
  <si>
    <t>UHLIČITAN VÁPENATÝ</t>
  </si>
  <si>
    <t>137119</t>
  </si>
  <si>
    <t>CALCIUM 500 MG PHARMAVIT</t>
  </si>
  <si>
    <t>500MG TBL EFF 20</t>
  </si>
  <si>
    <t>ZOLPIDEM</t>
  </si>
  <si>
    <t>146899</t>
  </si>
  <si>
    <t>ZOLPIDEM MYLAN</t>
  </si>
  <si>
    <t>10MG TBL FLM 50</t>
  </si>
  <si>
    <t>14875</t>
  </si>
  <si>
    <t>2MG/G+10MG/G CRM 20G</t>
  </si>
  <si>
    <t>*2033</t>
  </si>
  <si>
    <t>80988</t>
  </si>
  <si>
    <t>12CMX4M,TAŽNOST 160%,20KS</t>
  </si>
  <si>
    <t>81962</t>
  </si>
  <si>
    <t>3X44CM,PRO HLUBOKÉ RÁNY,10KS</t>
  </si>
  <si>
    <t>5114</t>
  </si>
  <si>
    <t>PÁS BŘIŠNÍ VERBA 932 519 8</t>
  </si>
  <si>
    <t>OBDVOD TRUPU 85-95CM,VEL.3</t>
  </si>
  <si>
    <t>ANTIBIOTIKA V KOMBINACI S OSTATNÍMI LÉČIVY</t>
  </si>
  <si>
    <t>1077</t>
  </si>
  <si>
    <t>OPHTHALMO-FRAMYKOIN COMP.</t>
  </si>
  <si>
    <t>96039</t>
  </si>
  <si>
    <t>CIPRINOL 500</t>
  </si>
  <si>
    <t>JINÁ ANTIHISTAMINIKA PRO SYSTÉMOVOU APLIKACI</t>
  </si>
  <si>
    <t>2479</t>
  </si>
  <si>
    <t>DITHIADEN</t>
  </si>
  <si>
    <t>2MG TBL NOB 20</t>
  </si>
  <si>
    <t>107135</t>
  </si>
  <si>
    <t>150MG CPS DUR 16</t>
  </si>
  <si>
    <t>MEFENOXALON</t>
  </si>
  <si>
    <t>85656</t>
  </si>
  <si>
    <t>DORSIFLEX</t>
  </si>
  <si>
    <t>200MG TBL NOB 30</t>
  </si>
  <si>
    <t>213487</t>
  </si>
  <si>
    <t>9500IU/ML INJ SOL ISP 10X0,3ML</t>
  </si>
  <si>
    <t>NORELGESTROMIN A ETHINYLESTRADIOL</t>
  </si>
  <si>
    <t>185392</t>
  </si>
  <si>
    <t>EVRA</t>
  </si>
  <si>
    <t>203MCG/24H+33,9MCG/24H TDR EMP 9</t>
  </si>
  <si>
    <t>PERINDOPRIL A AMLODIPIN</t>
  </si>
  <si>
    <t>124087</t>
  </si>
  <si>
    <t>PRESTANCE</t>
  </si>
  <si>
    <t>5MG/5MG TBL NOB 30</t>
  </si>
  <si>
    <t>PSEUDOEFEDRIN, KOMBINACE</t>
  </si>
  <si>
    <t>216104</t>
  </si>
  <si>
    <t>CLARINASE REPETABS</t>
  </si>
  <si>
    <t>5MG/120MG TBL PRO 14 II</t>
  </si>
  <si>
    <t>SULFAMETHOXAZOL A TRIMETHOPRIM</t>
  </si>
  <si>
    <t>75022</t>
  </si>
  <si>
    <t>COTRIMOXAZOL AL FORTE</t>
  </si>
  <si>
    <t>800MG/160MG TBL NOB 10</t>
  </si>
  <si>
    <t>APIXABAN</t>
  </si>
  <si>
    <t>193745</t>
  </si>
  <si>
    <t>ELIQUIS</t>
  </si>
  <si>
    <t>5MG TBL FLM 60</t>
  </si>
  <si>
    <t>TRAMADOL A PARACETAMOL</t>
  </si>
  <si>
    <t>201609</t>
  </si>
  <si>
    <t>ZALDIAR</t>
  </si>
  <si>
    <t>37,5MG/325MG TBL FLM 30X1</t>
  </si>
  <si>
    <t>132872</t>
  </si>
  <si>
    <t>37,5MG/325MG TBL FLM 30</t>
  </si>
  <si>
    <t>85525</t>
  </si>
  <si>
    <t>AMOKSIKLAV 625 MG</t>
  </si>
  <si>
    <t>500MG/125MG TBL FLM 21</t>
  </si>
  <si>
    <t>86148</t>
  </si>
  <si>
    <t>AUGMENTIN 625 MG</t>
  </si>
  <si>
    <t>500MG/125MG TBL FLM 21 II</t>
  </si>
  <si>
    <t>169242</t>
  </si>
  <si>
    <t>KRYTÍ HYDROGEL PRONTOSAN WOUND GEL X</t>
  </si>
  <si>
    <t>400508,250G</t>
  </si>
  <si>
    <t>81408</t>
  </si>
  <si>
    <t>KOMPRESY STERILNÍ</t>
  </si>
  <si>
    <t>10X10CM,4 VRSTVY,NETKANÝ TEXTIL,2KS</t>
  </si>
  <si>
    <t>11649</t>
  </si>
  <si>
    <t>ORTÉZA RAMENNÍHO KLOUBU UNIFIX PAN 2.02</t>
  </si>
  <si>
    <t>UNIVERZÁLNÍ PRO PRAVÉ A LEVÉ RAMENO,VELIKOSTI S,M,L</t>
  </si>
  <si>
    <t>39709</t>
  </si>
  <si>
    <t>VELIKOST A2</t>
  </si>
  <si>
    <t>11462</t>
  </si>
  <si>
    <t>ORTÉZA PRSTŮ RUKY ORTEX 022</t>
  </si>
  <si>
    <t>RIGIDNÍ, 2-4 PRST</t>
  </si>
  <si>
    <t>78097</t>
  </si>
  <si>
    <t>ORTÉZA PRO FIXACI RAMENNÍHO KLOUBU ORTEX 013</t>
  </si>
  <si>
    <t>A PRO PROXIMÁLNÍ KONEC KOSTI PAŽNÍ</t>
  </si>
  <si>
    <t>5116</t>
  </si>
  <si>
    <t>PÁS BŘIŠNÍ VERBA 932 517 0</t>
  </si>
  <si>
    <t>OBDVOD TRUPU 65-75CM,VEL.1</t>
  </si>
  <si>
    <t>11697</t>
  </si>
  <si>
    <t>NÁVLEK PAHÝLOVÝ OTTO BOCK KOMPRESIVNÍ</t>
  </si>
  <si>
    <t>BÉRCOVÝ, I. K.T.</t>
  </si>
  <si>
    <t>BETAMETHASON A ANTIBIOTIKA</t>
  </si>
  <si>
    <t>17171</t>
  </si>
  <si>
    <t>BELOGENT</t>
  </si>
  <si>
    <t>0,5MG/G+1MG/G UNG 30G</t>
  </si>
  <si>
    <t>BIMATOPROST</t>
  </si>
  <si>
    <t>27542</t>
  </si>
  <si>
    <t>LUMIGAN</t>
  </si>
  <si>
    <t>0,3MG/ML OPH GTT SOL 1X3ML</t>
  </si>
  <si>
    <t>CEFUROXIM</t>
  </si>
  <si>
    <t>18547</t>
  </si>
  <si>
    <t>XORIMAX</t>
  </si>
  <si>
    <t>DEXAMETHASON A ANTIINFEKTIVA</t>
  </si>
  <si>
    <t>2546</t>
  </si>
  <si>
    <t>MAXITROL</t>
  </si>
  <si>
    <t>OPH GTT SUS 1X5ML</t>
  </si>
  <si>
    <t>57866</t>
  </si>
  <si>
    <t>TOBRADEX</t>
  </si>
  <si>
    <t>3MG/ML+1MG/ML OPH GTT SUS 1X5ML</t>
  </si>
  <si>
    <t>ERDOSTEIN</t>
  </si>
  <si>
    <t>87076</t>
  </si>
  <si>
    <t>ERDOMED</t>
  </si>
  <si>
    <t>300MG CPS DUR 20</t>
  </si>
  <si>
    <t>FLUTRIMAZOL</t>
  </si>
  <si>
    <t>53905</t>
  </si>
  <si>
    <t>MICETAL</t>
  </si>
  <si>
    <t>10MG/ML DRM SPR SOL 1X30ML</t>
  </si>
  <si>
    <t>JINÉ TERAPEUTICKÉ PŘÍPRAVKY</t>
  </si>
  <si>
    <t>185891</t>
  </si>
  <si>
    <t>STAFAL</t>
  </si>
  <si>
    <t>SOL 1X10ML</t>
  </si>
  <si>
    <t>LEVOCETIRIZIN</t>
  </si>
  <si>
    <t>124346</t>
  </si>
  <si>
    <t>CEZERA</t>
  </si>
  <si>
    <t>5MG TBL FLM 90 I</t>
  </si>
  <si>
    <t>32058</t>
  </si>
  <si>
    <t>NAFTIFIN</t>
  </si>
  <si>
    <t>49505</t>
  </si>
  <si>
    <t>EXODERIL</t>
  </si>
  <si>
    <t>10MG/G CRM 30G</t>
  </si>
  <si>
    <t>66046</t>
  </si>
  <si>
    <t>30MG/G GEL 100</t>
  </si>
  <si>
    <t>SULTAMICILIN</t>
  </si>
  <si>
    <t>17149</t>
  </si>
  <si>
    <t>UNASYN</t>
  </si>
  <si>
    <t>375MG TBL FLM 12</t>
  </si>
  <si>
    <t>TRIAMCINOLON A ANTISEPTIKA</t>
  </si>
  <si>
    <t>4178</t>
  </si>
  <si>
    <t>TRIAMCINOLON E LÉČIVA</t>
  </si>
  <si>
    <t>1MG/G+10MG/G UNG 1X20G</t>
  </si>
  <si>
    <t>FLUTIKASON, KOMBINACE</t>
  </si>
  <si>
    <t>183553</t>
  </si>
  <si>
    <t>DYMISTIN</t>
  </si>
  <si>
    <t>137MCG/50MCG NAS SPR SUS 1X23G</t>
  </si>
  <si>
    <t>179326</t>
  </si>
  <si>
    <t>DORETA</t>
  </si>
  <si>
    <t>75MG/650MG TBL FLM 20 I</t>
  </si>
  <si>
    <t>KODEIN A PARACETAMOL</t>
  </si>
  <si>
    <t>86016</t>
  </si>
  <si>
    <t>TALVOSILEN</t>
  </si>
  <si>
    <t>500MG/20MG TBL NOB 20</t>
  </si>
  <si>
    <t>12494</t>
  </si>
  <si>
    <t>AUGMENTIN 1 G</t>
  </si>
  <si>
    <t>875MG/125MG TBL FLM 14 I</t>
  </si>
  <si>
    <t>*2088</t>
  </si>
  <si>
    <t>80172</t>
  </si>
  <si>
    <t>7,5X7,5CM,8 VRSTEV,25X2KS</t>
  </si>
  <si>
    <t>81419</t>
  </si>
  <si>
    <t>KOMPRESY NESTERILNÍ</t>
  </si>
  <si>
    <t>10X10CM,4 VRSTVY,NETKANÝ TEXTIL,100KS</t>
  </si>
  <si>
    <t>169243</t>
  </si>
  <si>
    <t>ROZTOK NA OPLACH RAN PRONTOSAN WOUND IRRIGATION SO</t>
  </si>
  <si>
    <t>S OBSAHEM BETAINU A POLYHEXANIDU,1000ML</t>
  </si>
  <si>
    <t>45389</t>
  </si>
  <si>
    <t>PUNČOCHY KOMPRESNÍ STEHENNÍ II.K.T.</t>
  </si>
  <si>
    <t>MAXIS COMFORT A-G</t>
  </si>
  <si>
    <t>45765</t>
  </si>
  <si>
    <t>MAXIS B /BRILANT/ A-G SAMODRŽÍCÍ S KRAJKOU</t>
  </si>
  <si>
    <t>5112</t>
  </si>
  <si>
    <t>PÁS BŘIŠNÍ VERBA 932 521 4</t>
  </si>
  <si>
    <t>OBDVOD TRUPU 105-115CM,VEL.5</t>
  </si>
  <si>
    <t>26329</t>
  </si>
  <si>
    <t>5MG TBL FLM 30</t>
  </si>
  <si>
    <t>DIKLOFENAK</t>
  </si>
  <si>
    <t>58880</t>
  </si>
  <si>
    <t>DOLMINA 100 SR</t>
  </si>
  <si>
    <t>100MG TBL PRO 20</t>
  </si>
  <si>
    <t>ENOXAPARIN</t>
  </si>
  <si>
    <t>115401</t>
  </si>
  <si>
    <t>CLEXANE</t>
  </si>
  <si>
    <t>4000IU(40MG)/0,4ML INJ SOL ISP 10X0,4ML</t>
  </si>
  <si>
    <t>215978</t>
  </si>
  <si>
    <t>203564</t>
  </si>
  <si>
    <t>100MG TBL NOB 100</t>
  </si>
  <si>
    <t>MAKROGOL</t>
  </si>
  <si>
    <t>58827</t>
  </si>
  <si>
    <t>FORTRANS</t>
  </si>
  <si>
    <t>POR PLV SOL 4</t>
  </si>
  <si>
    <t>METOPROLOL</t>
  </si>
  <si>
    <t>46981</t>
  </si>
  <si>
    <t>BETALOC SR</t>
  </si>
  <si>
    <t>200MG TBL PRO 30</t>
  </si>
  <si>
    <t>32063</t>
  </si>
  <si>
    <t>9500IU/ML INJ SOL ISP 10X0,8ML</t>
  </si>
  <si>
    <t>32064</t>
  </si>
  <si>
    <t>9500IU/ML INJ SOL ISP 10X1ML</t>
  </si>
  <si>
    <t>12892</t>
  </si>
  <si>
    <t>100MG TBL NOB 30</t>
  </si>
  <si>
    <t>124101</t>
  </si>
  <si>
    <t>5MG/10MG TBL NOB 30</t>
  </si>
  <si>
    <t>124115</t>
  </si>
  <si>
    <t>10MG/5MG TBL NOB 30</t>
  </si>
  <si>
    <t>PITOFENON A ANALGETIKA</t>
  </si>
  <si>
    <t>176954</t>
  </si>
  <si>
    <t>500MG/ML+5MG/ML POR GTT SOL 1X50ML</t>
  </si>
  <si>
    <t>SÍRAN ŽELEZNATÝ</t>
  </si>
  <si>
    <t>14711</t>
  </si>
  <si>
    <t>TARDYFERON</t>
  </si>
  <si>
    <t>80MG TBL RET 30 I</t>
  </si>
  <si>
    <t>14712</t>
  </si>
  <si>
    <t>80MG TBL RET 100 I</t>
  </si>
  <si>
    <t>6264</t>
  </si>
  <si>
    <t>SUMETROLIM</t>
  </si>
  <si>
    <t>400MG/80MG TBL NOB 20</t>
  </si>
  <si>
    <t>91291</t>
  </si>
  <si>
    <t>40MG/ML+8MG/ML SIR 100ML</t>
  </si>
  <si>
    <t>94933</t>
  </si>
  <si>
    <t>875MG/125MG TBL FLM 14 II</t>
  </si>
  <si>
    <t>203097</t>
  </si>
  <si>
    <t>875MG/125MG TBL FLM 21</t>
  </si>
  <si>
    <t>225850</t>
  </si>
  <si>
    <t>202701</t>
  </si>
  <si>
    <t>20MG TBL ENT 90</t>
  </si>
  <si>
    <t>Pomůcky respirační a inhalační</t>
  </si>
  <si>
    <t>9990001</t>
  </si>
  <si>
    <t>PŘÍSTROJ CPAP SLEEP CUBE STANDARD</t>
  </si>
  <si>
    <t>KOMPLET, VČ. MASKY SERENITY SIL.</t>
  </si>
  <si>
    <t>80977</t>
  </si>
  <si>
    <t>GÁZA HYDROFILNÍ SKLÁDANÁ KOMPRESY</t>
  </si>
  <si>
    <t>10X10CM,8 VRSTEV,STERILNÍ,100KS</t>
  </si>
  <si>
    <t>45700</t>
  </si>
  <si>
    <t>VENOTRAIN MICRO A-D</t>
  </si>
  <si>
    <t>140259</t>
  </si>
  <si>
    <t>DLAHA PRO KONZERVATIVNÍ LÉČBU RUPTURY DORZÁLNÍ APO</t>
  </si>
  <si>
    <t>TŘÍČLÁNKOVÝCH PRSTŮ RUKY</t>
  </si>
  <si>
    <t>78921</t>
  </si>
  <si>
    <t>PÁS BŘIŠNÍ - TYP 408</t>
  </si>
  <si>
    <t>PÁS BŘIŠNÍ, PRODYŠNÝ MATERIÁL</t>
  </si>
  <si>
    <t>140361</t>
  </si>
  <si>
    <t>BERLE PŘEDLOKETNÍ SPECIÁLNÍ DURALOVÁ VERA</t>
  </si>
  <si>
    <t>VYMĚKČENÁ RUKOJEŤ,NOSNOST 150KG</t>
  </si>
  <si>
    <t>80720</t>
  </si>
  <si>
    <t>KRYTÍ SILIKONOVÉ MEPIFORM,SAMOLEPÍCÍ,K OŠETŘENÍ JI</t>
  </si>
  <si>
    <t>5X7,5CM SE SILIKONOVOU VRSTVOU SAFETAC,5KS</t>
  </si>
  <si>
    <t>5113</t>
  </si>
  <si>
    <t>PÁS BŘIŠNÍ VERBA 932 520 5</t>
  </si>
  <si>
    <t>OBDVOD TRUPU 95-105CM,VEL.4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</si>
  <si>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</si>
  <si>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</si>
  <si>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</si>
  <si>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J01CR02 - AMOXICILIN A  INHIBITOR BETA-LAKTAMASY</t>
  </si>
  <si>
    <t>J01FA09 - KLARITHROMYCIN</t>
  </si>
  <si>
    <t>R06AX27 - DESLORATADIN</t>
  </si>
  <si>
    <t>N02AJ06 - KODEIN A PARACETAMOL</t>
  </si>
  <si>
    <t>N05CF02 - ZOLPIDEM</t>
  </si>
  <si>
    <t>C09BB04 - PERINDOPRIL A AMLODIPIN</t>
  </si>
  <si>
    <t>H02AB04 - METHYLPREDNISOLON</t>
  </si>
  <si>
    <t>R06AE09 - LEVOCETIRIZIN</t>
  </si>
  <si>
    <t>J01DC02 - CEFUROXIM</t>
  </si>
  <si>
    <t>B01AF02 - APIXABAN</t>
  </si>
  <si>
    <t>C07AB02 - METOPROLOL</t>
  </si>
  <si>
    <t>C09BA04 - PERINDOPRIL A DIURETIKA</t>
  </si>
  <si>
    <t>B01AB06 - NADROPARIN</t>
  </si>
  <si>
    <t>B01AB06</t>
  </si>
  <si>
    <t>H02AB04</t>
  </si>
  <si>
    <t>J01CR02</t>
  </si>
  <si>
    <t>J01DC02</t>
  </si>
  <si>
    <t>R06AE09</t>
  </si>
  <si>
    <t>N02AJ06</t>
  </si>
  <si>
    <t>C07AB02</t>
  </si>
  <si>
    <t>C09BB04</t>
  </si>
  <si>
    <t>R06AX27</t>
  </si>
  <si>
    <t>B01AF02</t>
  </si>
  <si>
    <t>N05CF02</t>
  </si>
  <si>
    <t>J01FA09</t>
  </si>
  <si>
    <t>C09BA04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</si>
  <si>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</si>
  <si>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</si>
  <si>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</si>
  <si>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</si>
  <si>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</si>
  <si>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</si>
  <si>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</si>
  <si>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</si>
  <si>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</si>
  <si>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</si>
  <si>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</si>
  <si>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</si>
  <si>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</si>
  <si>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</si>
  <si>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</si>
  <si>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ZL978</t>
  </si>
  <si>
    <t>Kanystr renasys GO 300 ml pro podtlakovou terapii 66800914</t>
  </si>
  <si>
    <t>ZA464</t>
  </si>
  <si>
    <t>Kompresa NT 10 x 10 cm/2 ks sterilní 26520</t>
  </si>
  <si>
    <t>ZA315</t>
  </si>
  <si>
    <t>Kompresa NT 5 x 5 cm/2 ks sterilní 26501</t>
  </si>
  <si>
    <t>ZC854</t>
  </si>
  <si>
    <t>Kompresa NT 7,5 x 7,5 cm/2 ks sterilní 26510</t>
  </si>
  <si>
    <t>ZP200</t>
  </si>
  <si>
    <t>Krytí - roztok na ošetření ran Aqvitox D s rozprašovačem 500 ml 002745710</t>
  </si>
  <si>
    <t>ZI522</t>
  </si>
  <si>
    <t>Krytí askina 10 x 12 cm derm - sterilní folie bal. á 10 ks F72035</t>
  </si>
  <si>
    <t>ZH913</t>
  </si>
  <si>
    <t>Krytí askina 15 x 20 cm derm - sterilní folie bal. á 10 ks F72038</t>
  </si>
  <si>
    <t>ZA664</t>
  </si>
  <si>
    <t>Krytí gelové hydrokoloidní Flamigel 250 ml FLAM250</t>
  </si>
  <si>
    <t>ZN814</t>
  </si>
  <si>
    <t>Krytí gelové na rány ActiMaris bal. á 20g 3097749</t>
  </si>
  <si>
    <t>ZA545</t>
  </si>
  <si>
    <t>Krytí hydrogelové nu-gel s algin. 15 g bal. á 10 ks SYSMNG415EE</t>
  </si>
  <si>
    <t>ZA486</t>
  </si>
  <si>
    <t>Krytí mastný tyl jelonet   5 x 5 cm á 50 ks 7403</t>
  </si>
  <si>
    <t>ZL854</t>
  </si>
  <si>
    <t>Krytí mastný tyl jelonet 10 x 10 cm á 36 ks 66007478</t>
  </si>
  <si>
    <t>ZL853</t>
  </si>
  <si>
    <t>Krytí mastný tyl jelonet 10 x 40 cm á 10 ks 7459</t>
  </si>
  <si>
    <t>ZN587</t>
  </si>
  <si>
    <t>Krytí pěnové neadhesivní Polymem 80 x 80 mm bal. á 15 ks 5033</t>
  </si>
  <si>
    <t>ZO636</t>
  </si>
  <si>
    <t>Krytí pěnové neadhesivní Polymem ovál 89 x 127 mm bal. á 15 ks 8053</t>
  </si>
  <si>
    <t>ZB974</t>
  </si>
  <si>
    <t>Krytí prontosan Gel wound hydrogel x 250 gr 400508</t>
  </si>
  <si>
    <t>ZK404</t>
  </si>
  <si>
    <t>Krytí prontosan roztok 350 ml 400416</t>
  </si>
  <si>
    <t>ZA471</t>
  </si>
  <si>
    <t>Náplast curaplast poinjekční bal. á 250 ks 30625</t>
  </si>
  <si>
    <t>ZI558</t>
  </si>
  <si>
    <t>Náplast curapor   7 x   5 cm 32912  (22120,  náhrada za cosmopor )</t>
  </si>
  <si>
    <t>ZI601</t>
  </si>
  <si>
    <t>Náplast curapor 10 x 20 cm 32915 ( náhrada za cosmopor )</t>
  </si>
  <si>
    <t>ZF714</t>
  </si>
  <si>
    <t>Náplast derma plast sensitive spots pr.22 mm bal. á 200 ks 535382</t>
  </si>
  <si>
    <t>ZH012</t>
  </si>
  <si>
    <t>Náplast micropore 2,50 cm x 9,10 m 840W-1</t>
  </si>
  <si>
    <t>ZA540</t>
  </si>
  <si>
    <t>Náplast omnifix E 15 cm x 10 m 9006513</t>
  </si>
  <si>
    <t>ZD111</t>
  </si>
  <si>
    <t>Náplast omnifix E 5 cm x 10 m 9006493</t>
  </si>
  <si>
    <t>ZD103</t>
  </si>
  <si>
    <t>Náplast omniplast 2,5 cm x 9,2 m 9004530</t>
  </si>
  <si>
    <t>ZD934</t>
  </si>
  <si>
    <t>Obinadlo elastické idealflex krátkotažné 12 cm x 5 m 931324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</si>
  <si>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</si>
  <si>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</si>
  <si>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</si>
  <si>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</si>
  <si>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</si>
  <si>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</si>
  <si>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</si>
  <si>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fixační peha-haft 4cm á 4m 932441</t>
  </si>
  <si>
    <t>ZN321</t>
  </si>
  <si>
    <t>Obvaz elastický síťový CareFix Head velikost L bal. á 10 ks 0170 L</t>
  </si>
  <si>
    <t>ZN322</t>
  </si>
  <si>
    <t>Obvaz elastický síťový CareFix Head velikost XL bal. á 10 ks 0170 XL</t>
  </si>
  <si>
    <t>ZP212</t>
  </si>
  <si>
    <t>Obvaz elastický síťový pruban Tg-fix vel. C paže, noha, loket 25 m 24252</t>
  </si>
  <si>
    <t>ZM247</t>
  </si>
  <si>
    <t>Obvaz tubulární trikotový 10 cm x 25 m 14822</t>
  </si>
  <si>
    <t>ZL974</t>
  </si>
  <si>
    <t>Pěna renasys-F velký set (L) pro podtlakovou terapii 66800796</t>
  </si>
  <si>
    <t>ZC096</t>
  </si>
  <si>
    <t>Polštářek vatový 10 x 10 sterilní á 2 ks karton á 600 ks 28500</t>
  </si>
  <si>
    <t>ZA646</t>
  </si>
  <si>
    <t>Přířez steril. rolo. 12 x 120 cm/4 vr.á 2 ks, bal. 200 ks 1230116032</t>
  </si>
  <si>
    <t>ZG221</t>
  </si>
  <si>
    <t>Přířez steril. skládaný - longeta 23 x 23 cm ster/ 5 ks baleno po 300 ks 1230117105</t>
  </si>
  <si>
    <t>ZL987</t>
  </si>
  <si>
    <t>Soft port 69 cm s koncovkou 15 x 10 cm pro podtlakovou terapii  66800799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</si>
  <si>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</si>
  <si>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</si>
  <si>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</si>
  <si>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</si>
  <si>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50115060</t>
  </si>
  <si>
    <t>ZPr - ostatní (Z503)</t>
  </si>
  <si>
    <t>ZA759</t>
  </si>
  <si>
    <t>Drén redon CH10 50 cm U2111000</t>
  </si>
  <si>
    <t>ZN297</t>
  </si>
  <si>
    <t>Hadička spojovací Gamaplus HS 1,8 x 450 LL NO DOP 606301-ND</t>
  </si>
  <si>
    <t>ZQ248</t>
  </si>
  <si>
    <t>Hadička spojovací HS 1,8 x 450 mm LL DEPH free 2200 045 ND</t>
  </si>
  <si>
    <t>ZN206</t>
  </si>
  <si>
    <t>Lopatka ústní dřevěná lékařská sterilní 150 x 17 mm bal. á 5 x 100 ks 4002/SG/CS/L</t>
  </si>
  <si>
    <t>ZF159</t>
  </si>
  <si>
    <t>Nádoba na kontaminovaný odpad 1 l 15-0002</t>
  </si>
  <si>
    <t>ZL105</t>
  </si>
  <si>
    <t>Nástavec pro odběr moče ke zkumavce vacuete 450251</t>
  </si>
  <si>
    <t>ZA788</t>
  </si>
  <si>
    <t>Stříkačka injekční 2-dílná 20 ml L Inject Solo 4606205V</t>
  </si>
  <si>
    <t>ZH491</t>
  </si>
  <si>
    <t>Stříkačka injekční 3-dílná 50 - 60 ml LL MRG00711</t>
  </si>
  <si>
    <t>ZA965</t>
  </si>
  <si>
    <t>Stříkačka inzulínová omnican 1 ml 100j s jehlou 30 G bal. á 100 ks 9151141S</t>
  </si>
  <si>
    <t>ZC900</t>
  </si>
  <si>
    <t>Systém odsávací hi-vac 200 ml-komplet bal. á 60 ks 05.000.22.801</t>
  </si>
  <si>
    <t>ZB756</t>
  </si>
  <si>
    <t>Zkumavka 3 ml K3 edta fialová 454086</t>
  </si>
  <si>
    <t>ZB775</t>
  </si>
  <si>
    <t>Zkumavka koagulace modrá Quick 4 ml modrá 454329</t>
  </si>
  <si>
    <t>ZG515</t>
  </si>
  <si>
    <t>Zkumavka močová vacuette 10,5 ml bal. á 50 ks 455007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</si>
  <si>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</si>
  <si>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</si>
  <si>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</si>
  <si>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</si>
  <si>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</si>
  <si>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</si>
  <si>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</si>
  <si>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</si>
  <si>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ZI759</t>
  </si>
  <si>
    <t>Rukavice vinyl bez p. L á 100 ks EFEKTVR04</t>
  </si>
  <si>
    <t>ZI758</t>
  </si>
  <si>
    <t>Rukavice vinyl bez p. M á 100 ks EFEKTVR03</t>
  </si>
  <si>
    <t>50115008</t>
  </si>
  <si>
    <t>implant. - plastická,estetická chirurgie (Z521)</t>
  </si>
  <si>
    <t>ZQ284</t>
  </si>
  <si>
    <t>Implantát mammární anatomický 390cc 334-1202</t>
  </si>
  <si>
    <t>50115011</t>
  </si>
  <si>
    <t>IUTN - ostat.nákl.PZT (Z515)</t>
  </si>
  <si>
    <t>ZP902</t>
  </si>
  <si>
    <t>Expander tkáňový CPX mentor 350 cc 354-9222-350</t>
  </si>
  <si>
    <t>ZP836</t>
  </si>
  <si>
    <t>Expander tkáňový CPX mentor 9200 450cc 354-9223</t>
  </si>
  <si>
    <t>ZI314</t>
  </si>
  <si>
    <t>Expander tkáňový mentor 150cc oválný 350-5304M</t>
  </si>
  <si>
    <t>ZG348</t>
  </si>
  <si>
    <t>Expander tkáňový mentor 400cc kulatý 350-4305M</t>
  </si>
  <si>
    <t>ZL498</t>
  </si>
  <si>
    <t>Expander tkáňový mentor 550cc kulatý 350-4307M</t>
  </si>
  <si>
    <t>ZP899</t>
  </si>
  <si>
    <t>Implantát mammární anatomický 160cc 20736-160</t>
  </si>
  <si>
    <t>ZP098</t>
  </si>
  <si>
    <t>Implantát mammární anatomický 275cc 20736-275</t>
  </si>
  <si>
    <t>ZO421</t>
  </si>
  <si>
    <t>Implantát mammární anatomický 280cc 20735-280</t>
  </si>
  <si>
    <t>ZN087</t>
  </si>
  <si>
    <t>Implantát mammární anatomický 315cc 20736-315</t>
  </si>
  <si>
    <t>ZN398</t>
  </si>
  <si>
    <t>Implantát mammární anatomický 350cc 20736-350</t>
  </si>
  <si>
    <t>ZN818</t>
  </si>
  <si>
    <t>Implantát mammární anatomický 395cc 20736-395</t>
  </si>
  <si>
    <t>ZO245</t>
  </si>
  <si>
    <t>Implantát mammární anatomický 445cc 20736-445</t>
  </si>
  <si>
    <t>ZP256</t>
  </si>
  <si>
    <t>Implantát mammární anatomický 495cc 20736-495</t>
  </si>
  <si>
    <t>ZO789</t>
  </si>
  <si>
    <t>Implantát mammární anatomický 550cc 20736-550</t>
  </si>
  <si>
    <t>ZQ153</t>
  </si>
  <si>
    <t>Implantát mammární kulatý střední profil 285 cc 20725-285</t>
  </si>
  <si>
    <t>ZQ001</t>
  </si>
  <si>
    <t>Implantát mammární natrelle style 395cc anatomický tvar 410-27-FM-395</t>
  </si>
  <si>
    <t>ZA539</t>
  </si>
  <si>
    <t>Kompresa NT 10 x 10 cm nesterilní 06103</t>
  </si>
  <si>
    <t>ZD482</t>
  </si>
  <si>
    <t>Krytí filmové transparentní Opsite spray 240 ml bal. á 12 ks 66004980</t>
  </si>
  <si>
    <t>ZK405</t>
  </si>
  <si>
    <t>Krytí hemostatické gelitaspon standard 80 x 50 mm x 10 mm bal. á 10 ks A2107861</t>
  </si>
  <si>
    <t>ZP328</t>
  </si>
  <si>
    <t>Krytí hemostatické traumacel FAM trium 2,5 x 5 cm bal. á 10 ks 10131</t>
  </si>
  <si>
    <t>ZP221</t>
  </si>
  <si>
    <t>Obvaz elastický síťový pruban Tg-fix vel. D větší hlava, slabší trup 25 m 24253</t>
  </si>
  <si>
    <t>ZA556</t>
  </si>
  <si>
    <t>Obvaz sádrový safix plus 10 cm x 3 m bal. á 24 ks 3327410</t>
  </si>
  <si>
    <t>ZM248</t>
  </si>
  <si>
    <t>Obvaz tubulární trikotový 12 cm x 25 m 14823</t>
  </si>
  <si>
    <t>ZP326</t>
  </si>
  <si>
    <t>Sprej chladivý KELEN - chloraethyl  100 ml 735477</t>
  </si>
  <si>
    <t>ZA441</t>
  </si>
  <si>
    <t>Steh náplasťový Steri-strip 6 x 38 mm bal. á 50 ks R1542</t>
  </si>
  <si>
    <t>ZA599</t>
  </si>
  <si>
    <t>Steh náplasťový Steri-strip 6 x 75 mm bal. á 50 ks elast. E4541</t>
  </si>
  <si>
    <t>ZA444</t>
  </si>
  <si>
    <t>Tampon nesterilní stáčený 20 x 19 cm bez RTG nití bal. á 100 ks 1320300404</t>
  </si>
  <si>
    <t>ZD754</t>
  </si>
  <si>
    <t>Textilie obv.kombinov. 15 x 10 cm 140-1510 COM 30</t>
  </si>
  <si>
    <t>ZI913</t>
  </si>
  <si>
    <t>Čepel pro nůž transplantační 158 mm 397112120130</t>
  </si>
  <si>
    <t>ZP547</t>
  </si>
  <si>
    <t>Čepelka  skalpelová č. 15 - Swann Morton bal. á 100 ks G0103</t>
  </si>
  <si>
    <t>ZC840</t>
  </si>
  <si>
    <t>Elektroda neutrální zpětná pro dospělé bal. á 5 ks MF3.05.5005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</si>
  <si>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</si>
  <si>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</si>
  <si>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</si>
  <si>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</si>
  <si>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ZH808</t>
  </si>
  <si>
    <t>Nádoba na histologický mat. s pufrovaným formalínem HISTOFOR 20 ml bal. á 100 ks BFS-20</t>
  </si>
  <si>
    <t>ZE159</t>
  </si>
  <si>
    <t>Nádoba na kontaminovaný odpad 2 l 15-0003</t>
  </si>
  <si>
    <t>ZN169</t>
  </si>
  <si>
    <t>Pinzeta bipolární jemná potahovaná 102 mm hrot 0,5 mm 660310100</t>
  </si>
  <si>
    <t>ZL464</t>
  </si>
  <si>
    <t>Popisovač sterilní se dvěma hroty Sandel 4-in-1Marker, bal. á 25 ks, S1041F</t>
  </si>
  <si>
    <t>ZC695</t>
  </si>
  <si>
    <t>Průbojník - kruhový skalpel pr. 4 mm bal. á 10 ks 09003</t>
  </si>
  <si>
    <t>ZA776</t>
  </si>
  <si>
    <t>Průbojník - kruhový skalpel pr. 5 mm bal. á 10 ks 09004</t>
  </si>
  <si>
    <t>ZF677</t>
  </si>
  <si>
    <t>Průbojník - kruhový skalpel pr. 6 mm bal. á 10 ks 09005</t>
  </si>
  <si>
    <t>ZF090</t>
  </si>
  <si>
    <t>Stapler kožní 35 svorek á 6 ks 783100</t>
  </si>
  <si>
    <t>ZA787</t>
  </si>
  <si>
    <t>Stříkačka injekční 2-dílná 10 ml L Inject Solo 4606108V</t>
  </si>
  <si>
    <t>ZA790</t>
  </si>
  <si>
    <t>Stříkačka injekční 2-dílná 5 ml L Inject Solo4606051V</t>
  </si>
  <si>
    <t>ZE308</t>
  </si>
  <si>
    <t>Stříkačka injekční 3-dílná 5 ml LL Omnifix Solo se závitem 4617053V</t>
  </si>
  <si>
    <t>50115064</t>
  </si>
  <si>
    <t>ZPr - šicí materiál (Z529)</t>
  </si>
  <si>
    <t>ZC992</t>
  </si>
  <si>
    <t>Šití dafilon modrý 4/0 (1.5) bal. á 36 ks C0932132</t>
  </si>
  <si>
    <t>ZD188</t>
  </si>
  <si>
    <t>Šití monocryl un 5-0 bal. á 12 ks W3221</t>
  </si>
  <si>
    <t>ZG561</t>
  </si>
  <si>
    <t>Šití monofil chiralen bl EP 0,7- USP 6/0 bal. á 24 ks PP 5001-2</t>
  </si>
  <si>
    <t>ZB529</t>
  </si>
  <si>
    <t>Šití monosyn bezbarvý 3/0 (2) bal. á 36 ks C0023635</t>
  </si>
  <si>
    <t>ZB528</t>
  </si>
  <si>
    <t>Šití monosyn bezbarvý 4/0 (1.5) bal. á 36 ks C0023624</t>
  </si>
  <si>
    <t>ZD143</t>
  </si>
  <si>
    <t>Šití prolene bl 3-0 bal. á 24 ks W8021T</t>
  </si>
  <si>
    <t>ZB196</t>
  </si>
  <si>
    <t>Šití prolene bl 4-0 bal. á 36 ks EH7151H</t>
  </si>
  <si>
    <t>ZB181</t>
  </si>
  <si>
    <t>Šití prolene bl 5-0 bal. á 36 ks EH7176H</t>
  </si>
  <si>
    <t>ZB060</t>
  </si>
  <si>
    <t>Šití prolene bl 6-0 bal. á 24 ks W8005T</t>
  </si>
  <si>
    <t>ZA959</t>
  </si>
  <si>
    <t>Šití safil fialový 3/0 (2) bal. á 36 ks C1048241</t>
  </si>
  <si>
    <t>ZA975</t>
  </si>
  <si>
    <t>Šití safil fialový 4/0 (1.5) bal. á 36 ks C1048220</t>
  </si>
  <si>
    <t>ZB184</t>
  </si>
  <si>
    <t>Šití vicryl un 3-0 bal. á 12 ks W9890</t>
  </si>
  <si>
    <t>ZB185</t>
  </si>
  <si>
    <t>Šití vicryl un 4-0 bal. á 12 ks W9951</t>
  </si>
  <si>
    <t>ZF256</t>
  </si>
  <si>
    <t>Šití vicryl vi 5-0 bal. á 12 ks W9442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</si>
  <si>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</si>
  <si>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</si>
  <si>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</si>
  <si>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</si>
  <si>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</si>
  <si>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</si>
  <si>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ZA360</t>
  </si>
  <si>
    <t>Jehla sterican 0,5 x 25 mm oranžová 9186158</t>
  </si>
  <si>
    <t>ZA868</t>
  </si>
  <si>
    <t>Jehla sterican 23 G 0,6 x 80 mm modrá bal. á 100 ks 4665635</t>
  </si>
  <si>
    <t>ZN130</t>
  </si>
  <si>
    <t>Rukavice operační gammex latex PF bez pudru 6,0 330048060</t>
  </si>
  <si>
    <t>ZN126</t>
  </si>
  <si>
    <t>Rukavice operační gammex latex PF bez pudru 7,0 330048070</t>
  </si>
  <si>
    <t>ZK473</t>
  </si>
  <si>
    <t>Rukavice operační latexové s pudrem ansell medigrip plus vel. 6,0 6035500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</si>
  <si>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</si>
  <si>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</si>
  <si>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</si>
  <si>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</si>
  <si>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</si>
  <si>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</si>
  <si>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50115004</t>
  </si>
  <si>
    <t>IUTN - kovové (Z506)</t>
  </si>
  <si>
    <t>ZA026</t>
  </si>
  <si>
    <t>Dlaha adaptační 1.5 mm 12 otv. 246.191</t>
  </si>
  <si>
    <t>ZA014</t>
  </si>
  <si>
    <t>Šroub kortikální 1.5 mm 200.806</t>
  </si>
  <si>
    <t>ZA798</t>
  </si>
  <si>
    <t>Krytí hemostatické traumacel P 2g ks bal. á 5 ks zásyp 10120</t>
  </si>
  <si>
    <t>ZC352</t>
  </si>
  <si>
    <t>Obinadlo elastické universalní 12 cm x 10 m bal. á 12 ks 1320200207</t>
  </si>
  <si>
    <t>ZP024</t>
  </si>
  <si>
    <t>Síťka vstřebatelná Vicryl mesh 30 x 30 cm bal. á 3 ks VKMLC</t>
  </si>
  <si>
    <t>ZB021</t>
  </si>
  <si>
    <t>Síťka vstřebatelná vicrylová mesh 8,5 x 10,5 cm VM96</t>
  </si>
  <si>
    <t>KK203</t>
  </si>
  <si>
    <t>skalpel harmonický focus 17 cm plus adaptive HAR17F</t>
  </si>
  <si>
    <t>ZN283</t>
  </si>
  <si>
    <t>Šití ethilon bk 8-0 bal. á 12 ks W2808</t>
  </si>
  <si>
    <t>ZA779</t>
  </si>
  <si>
    <t>Šití maxon 1 bal. á 36 ks 8886628771</t>
  </si>
  <si>
    <t>ZB023</t>
  </si>
  <si>
    <t>Šití maxon 2/0 bal. á 36 ks 8886626151</t>
  </si>
  <si>
    <t>ZB094</t>
  </si>
  <si>
    <t>Šití maxon 5/0 1EP bal. á 36 ks SMM5526 (náhrada za pův.6535-21)</t>
  </si>
  <si>
    <t>ZI485</t>
  </si>
  <si>
    <t>Šití monosyn bezbarvý 5/0 (1) bal. á 36 ks C0023613</t>
  </si>
  <si>
    <t>ZB286</t>
  </si>
  <si>
    <t>Šití prolene bl 7-0 bal. á 12 ks W8704</t>
  </si>
  <si>
    <t>ZB712</t>
  </si>
  <si>
    <t>Šití prolene bl 7-0 bal. á 12 ks W8801</t>
  </si>
  <si>
    <t>ZB188</t>
  </si>
  <si>
    <t>Šití vicryl plus vi 3-0 bal. á 36 ks VCP452H</t>
  </si>
  <si>
    <t>ZB183</t>
  </si>
  <si>
    <t>Šití vicryl un 2-0 bal. á 24 ks W9532T</t>
  </si>
  <si>
    <t>50115080</t>
  </si>
  <si>
    <t>ZPr - staplery, extraktory, endoskop.mat. (Z523)</t>
  </si>
  <si>
    <t>KC486</t>
  </si>
  <si>
    <t>klip titanový střední LT300-X</t>
  </si>
  <si>
    <t>KI724</t>
  </si>
  <si>
    <t>nůžky koagulační FOCUS 9 cm HAR 9F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</si>
  <si>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</si>
  <si>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</si>
  <si>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</si>
  <si>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</si>
  <si>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</si>
  <si>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</si>
  <si>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</si>
  <si>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</si>
  <si>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</si>
  <si>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</si>
  <si>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</si>
  <si>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</si>
  <si>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</si>
  <si>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sanitáři</t>
  </si>
  <si>
    <t>THP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</si>
  <si>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</si>
  <si>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</si>
  <si>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</si>
  <si>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</si>
  <si>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</si>
  <si>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</si>
  <si>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</si>
  <si>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Christodoulou Petros</t>
  </si>
  <si>
    <t>Janák Michal</t>
  </si>
  <si>
    <t>Klenovcová Lucie</t>
  </si>
  <si>
    <t>Palčáková Hana</t>
  </si>
  <si>
    <t>PodkalskáSommerová Kamila</t>
  </si>
  <si>
    <t>Šilhánková Jiřina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</si>
  <si>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</si>
  <si>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</si>
  <si>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</si>
  <si>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</si>
  <si>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</si>
  <si>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</si>
  <si>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</si>
  <si>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</si>
  <si>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</si>
  <si>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</si>
  <si>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</si>
  <si>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</si>
  <si>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0093109</t>
  </si>
  <si>
    <t>0098864</t>
  </si>
  <si>
    <t>0192143</t>
  </si>
  <si>
    <t>0200352</t>
  </si>
  <si>
    <t>CHIROCAINE</t>
  </si>
  <si>
    <t>V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</si>
  <si>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</si>
  <si>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</si>
  <si>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</si>
  <si>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</si>
  <si>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</si>
  <si>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</si>
  <si>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</si>
  <si>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</si>
  <si>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</si>
  <si>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 xml:space="preserve">MINIMÁLNÍ KONTAKT LÉKAŘE S PACIENTEM              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</si>
  <si>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</si>
  <si>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</si>
  <si>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</si>
  <si>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</si>
  <si>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</si>
  <si>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</si>
  <si>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61022</t>
  </si>
  <si>
    <t xml:space="preserve">CÍLENÉ VYŠETŘENÍ PLASTICKÝM CHIRURGEM             </t>
  </si>
  <si>
    <t>61023</t>
  </si>
  <si>
    <t xml:space="preserve">KONTROLNÍ VYŠETŘENÍ PLASTICKÝM CHIRURGEM          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</si>
  <si>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</si>
  <si>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</si>
  <si>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</si>
  <si>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</si>
  <si>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</si>
  <si>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</si>
  <si>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</si>
  <si>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 xml:space="preserve">EXCIZE KOŽNÍ LÉZE, SUTURA OD 2 DO 10 CM           </t>
  </si>
  <si>
    <t>61147</t>
  </si>
  <si>
    <t>UZAVŘENÍ DEFEKTU KOŽNÍM LALOKEM MÍSTNÍM DO 10 CM^2</t>
  </si>
  <si>
    <t>61409</t>
  </si>
  <si>
    <t xml:space="preserve">MODELACE A PŘITAŽENÍ ODSTÁLÉHO BOLTCE             </t>
  </si>
  <si>
    <t>66823</t>
  </si>
  <si>
    <t xml:space="preserve">ODSTRANĚNÍ ZEVNÍHO FIXATÉRU                       </t>
  </si>
  <si>
    <t>61021</t>
  </si>
  <si>
    <t xml:space="preserve">KOMPLEXNÍ VYŠETŘENÍ PLASTICKÝM CHIRURGEM          </t>
  </si>
  <si>
    <t>09543</t>
  </si>
  <si>
    <t xml:space="preserve">Signalni kod                                      </t>
  </si>
  <si>
    <t>09555</t>
  </si>
  <si>
    <t xml:space="preserve">OŠETŘENÍ DÍTĚTE DO 6 LET                          </t>
  </si>
  <si>
    <t>09233</t>
  </si>
  <si>
    <t xml:space="preserve">INJEKČNÍ OKRSKOVÁ ANESTÉZIE                       </t>
  </si>
  <si>
    <t>09215</t>
  </si>
  <si>
    <t xml:space="preserve">INJEKCE I. M., S. C., I. D.                       </t>
  </si>
  <si>
    <t>62150</t>
  </si>
  <si>
    <t>POPÁLENINY - OŠETŘENÍ A PŘEVAZ, OSTATNÍ DO 5 % POV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</si>
  <si>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</si>
  <si>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</si>
  <si>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</si>
  <si>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</si>
  <si>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</si>
  <si>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</si>
  <si>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 xml:space="preserve">FIXAČNÍ SÁDROVÁ DLAHA - RUKA, PŘEDLOKTÍ           </t>
  </si>
  <si>
    <t>62120</t>
  </si>
  <si>
    <t>POPÁLENINY - OŠETŘENÍ A PŘEVAZ (NOS, TVÁŘ, RET, UC</t>
  </si>
  <si>
    <t>51825</t>
  </si>
  <si>
    <t xml:space="preserve">SEKUNDÁRNÍ SUTURA RÁNY                            </t>
  </si>
  <si>
    <t>51111</t>
  </si>
  <si>
    <t>OPERACE CYSTY NEBO HEMANGIOMU NEBO LIPOMU NEBO PIL</t>
  </si>
  <si>
    <t>09239</t>
  </si>
  <si>
    <t xml:space="preserve">SUTURA RÁNY A PODKOŽÍ DO 5 CM                     </t>
  </si>
  <si>
    <t>61125</t>
  </si>
  <si>
    <t>EXCIZE KOŽNÍ LÉZE NAD 10 CM^2, BEZ UZAVŘENÍ VZNIKL</t>
  </si>
  <si>
    <t>09235</t>
  </si>
  <si>
    <t xml:space="preserve">ODSTRANĚNÍ MALÝCH LÉZÍ KŮŽE                       </t>
  </si>
  <si>
    <t>51811</t>
  </si>
  <si>
    <t xml:space="preserve">INCIZE A DRENÁŽ ABSCESU NEBO HEMATOMU             </t>
  </si>
  <si>
    <t>51821</t>
  </si>
  <si>
    <t xml:space="preserve">CHIRURGICKÉ ODSTRANĚNÍ CIZÍHO TĚLESA              </t>
  </si>
  <si>
    <t>62100</t>
  </si>
  <si>
    <t xml:space="preserve">PŘEVAZ POPÁLENINY V ROZSAHU DO 1 % POVRCHU TĚLA   </t>
  </si>
  <si>
    <t>62310</t>
  </si>
  <si>
    <t xml:space="preserve">NEKREKTOMIE DO 1% POVRCHU TĚLA                    </t>
  </si>
  <si>
    <t>62410</t>
  </si>
  <si>
    <t>ŠTĚP PŘI POPÁLENÍ - DLAŇ, DORSUM RUKY, NOHY NEBO D</t>
  </si>
  <si>
    <t>51817</t>
  </si>
  <si>
    <t xml:space="preserve">OŠETŘENÍ NEHTU                                    </t>
  </si>
  <si>
    <t>62140</t>
  </si>
  <si>
    <t>POPÁLENINY - OŠETŘENÍ A PŘEVAZ DORSA RUKY NEBO NOH</t>
  </si>
  <si>
    <t>62610</t>
  </si>
  <si>
    <t>ODBĚR DERMOEPIDERMÁLNÍHO ŠTĚPU DO 1 % POVRCHU TĚLA</t>
  </si>
  <si>
    <t>62430</t>
  </si>
  <si>
    <t>ŠTĚP PŘI POPÁLENÍ (A OSTATNÍCH KOŽNÍCH ZTRÁTÁCH) -</t>
  </si>
  <si>
    <t>53515</t>
  </si>
  <si>
    <t xml:space="preserve">SUTURA ŠLACHY EXTENSORU RUKY A ZÁPĚSTÍ            </t>
  </si>
  <si>
    <t>66821</t>
  </si>
  <si>
    <t xml:space="preserve">PERKUTÁNNÍ FIXACE K-DRÁTEM                        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</si>
  <si>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</si>
  <si>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</si>
  <si>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</si>
  <si>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</si>
  <si>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</si>
  <si>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>PŘEVAZ POPÁLENINY V ROZSAHU OD 1 % DO 10 %  POVRCH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</si>
  <si>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</si>
  <si>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</si>
  <si>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</si>
  <si>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</si>
  <si>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</si>
  <si>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62160</t>
  </si>
  <si>
    <t>POPÁLENINY - OŠETŘENÍ A PŘEVAZ, 5 - 10 % POVRCHU T</t>
  </si>
  <si>
    <t>61111</t>
  </si>
  <si>
    <t xml:space="preserve">PRIMÁRNÍ OŠETŘENÍ TRAUMATICKÉ TETOVÁŽE Á 20 MIN.  </t>
  </si>
  <si>
    <t>51875</t>
  </si>
  <si>
    <t>PŘILOŽENÍ MĚKKÉHO OBVAZU (ZINKOKLIH, ŠKROBOVÝ OBVA</t>
  </si>
  <si>
    <t>0225891</t>
  </si>
  <si>
    <t>61149</t>
  </si>
  <si>
    <t xml:space="preserve">UZAVŘENÍ DEFEKTU  KOŽNÍM LALOKEM MÍSTNÍM OD 10 DO </t>
  </si>
  <si>
    <t>61209</t>
  </si>
  <si>
    <t xml:space="preserve">TENOLÝZA FLEXORU                                  </t>
  </si>
  <si>
    <t>61219</t>
  </si>
  <si>
    <t xml:space="preserve">TENOLÝZA EXTENZORU                                </t>
  </si>
  <si>
    <t>61227</t>
  </si>
  <si>
    <t xml:space="preserve">CHIRURGICKÉ OŠETŘENÍ NEUROMU                      </t>
  </si>
  <si>
    <t>61247</t>
  </si>
  <si>
    <t xml:space="preserve">OPERACE KARPÁLNÍHO TUNELU                         </t>
  </si>
  <si>
    <t>61253</t>
  </si>
  <si>
    <t xml:space="preserve">PALM. APONEUREKTOMIE U DLAŇOVÉ FORMY DUPUYTRENOVY </t>
  </si>
  <si>
    <t>66413</t>
  </si>
  <si>
    <t>AMPUTACE PRSTU RUKY NEBO ČLÁNKU PRSTU - ZA KAŽDÝ D</t>
  </si>
  <si>
    <t>66679</t>
  </si>
  <si>
    <t>EXARTIKULACE (AMPUTACE METATARZÁLNÍ) FALANGEÁLNÍ -</t>
  </si>
  <si>
    <t>71521</t>
  </si>
  <si>
    <t xml:space="preserve">RESEKCE BOLTCE S POSUNEM KOŽNÍHO LALOKU MÍSTNĚ    </t>
  </si>
  <si>
    <t>09113</t>
  </si>
  <si>
    <t xml:space="preserve">ODBĚR KRVE Z ARTERIE                              </t>
  </si>
  <si>
    <t>61245</t>
  </si>
  <si>
    <t xml:space="preserve">FENESTRACE ŠLACHOVÉ POCHVY                        </t>
  </si>
  <si>
    <t>66867</t>
  </si>
  <si>
    <t xml:space="preserve">EXCIZE A EXSTIRPACE SVALOVÉ - JEDNODUCHÉ          </t>
  </si>
  <si>
    <t>61225</t>
  </si>
  <si>
    <t xml:space="preserve">NEUROLÝZA                                         </t>
  </si>
  <si>
    <t>61255</t>
  </si>
  <si>
    <t>ROZŠÍŘENÁ APONEUREKTOMIE U FORMY DUPUYTRENOVY KONT</t>
  </si>
  <si>
    <t>61165</t>
  </si>
  <si>
    <t xml:space="preserve">ROZPROSTŘENÍ NEBO MODELACE LALOKU                 </t>
  </si>
  <si>
    <t>53517</t>
  </si>
  <si>
    <t>SUTURA NEBO REINSERCE ŠLACHY FLEXORU RUKY A ZÁPĚST</t>
  </si>
  <si>
    <t>62510</t>
  </si>
  <si>
    <t xml:space="preserve">XENOTRANSPLANTACE DO 1% POVRCHU TĚLA              </t>
  </si>
  <si>
    <t>61131</t>
  </si>
  <si>
    <t xml:space="preserve">EXCIZE KOŽNÍ LÉZE, SUTURA VÍCE NEŽ 10 CM          </t>
  </si>
  <si>
    <t>61211</t>
  </si>
  <si>
    <t xml:space="preserve">REKONSTRUKCE ŠLACHOVÉHO POUTKA                    </t>
  </si>
  <si>
    <t>61401</t>
  </si>
  <si>
    <t>KOREKCE MALÉ VROZENÉ ANOMÁLIE BOLTCE A OKOLÍ (VÝRŮ</t>
  </si>
  <si>
    <t>61391</t>
  </si>
  <si>
    <t xml:space="preserve">VYTVOŘENÍ NOVÉ PRSNÍ BRADAVKY A PRSNÍHO DVORCE    </t>
  </si>
  <si>
    <t>61425</t>
  </si>
  <si>
    <t xml:space="preserve">OPERACE RINOFYMY             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</si>
  <si>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</si>
  <si>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</si>
  <si>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</si>
  <si>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</si>
  <si>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</si>
  <si>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</si>
  <si>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</si>
  <si>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</si>
  <si>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</si>
  <si>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</si>
  <si>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</si>
  <si>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</si>
  <si>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</si>
  <si>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</si>
  <si>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</si>
  <si>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</si>
  <si>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</si>
  <si>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</si>
  <si>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</si>
  <si>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</si>
  <si>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</si>
  <si>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</si>
  <si>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</si>
  <si>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</si>
  <si>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</si>
  <si>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</si>
  <si>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</si>
  <si>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</si>
  <si>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</si>
  <si>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</si>
  <si>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</si>
  <si>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</si>
  <si>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</si>
  <si>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</si>
  <si>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</si>
  <si>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</si>
  <si>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75397</t>
  </si>
  <si>
    <t xml:space="preserve">SUTURA LACERACE VÍČKA A SVALU                     </t>
  </si>
  <si>
    <t>62320</t>
  </si>
  <si>
    <t>NEKREKTOMIE DO 5 % POVRCHU TĚLA - TANGENCIÁLNÍ NEB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</si>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</sst>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7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79" xfId="0" applyNumberFormat="1" applyFont="1" applyFill="1" applyBorder="1"/>
    <xf numFmtId="9" fontId="33" fillId="0" borderId="87" xfId="0" applyNumberFormat="1" applyFont="1" applyFill="1" applyBorder="1"/>
    <xf numFmtId="9" fontId="33" fillId="0" borderId="82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5" fontId="33" fillId="0" borderId="7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78" xfId="0" applyFont="1" applyFill="1" applyBorder="1" applyAlignment="1">
      <alignment horizontal="left"/>
    </xf>
    <xf numFmtId="169" fontId="60" fillId="4" borderId="79" xfId="0" applyNumberFormat="1" applyFont="1" applyFill="1" applyBorder="1"/>
    <xf numFmtId="9" fontId="60" fillId="4" borderId="79" xfId="0" applyNumberFormat="1" applyFont="1" applyFill="1" applyBorder="1"/>
    <xf numFmtId="9" fontId="60" fillId="4" borderId="80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3" xfId="0" applyFont="1" applyBorder="1" applyAlignment="1">
      <alignment horizontal="left" indent="1"/>
    </xf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60" fillId="0" borderId="140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79" xfId="0" applyNumberFormat="1" applyFont="1" applyFill="1" applyBorder="1"/>
    <xf numFmtId="169" fontId="33" fillId="0" borderId="80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0.29135308581729952</c:v>
                </c:pt>
                <c:pt idx="1">
                  <c:v>0.28592342203973353</c:v>
                </c:pt>
                <c:pt idx="2">
                  <c:v>0.28585825591601211</c:v>
                </c:pt>
                <c:pt idx="3">
                  <c:v>0.28934418180619681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31884976"/>
        <c:axId val="-8318833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0.27803295646686454</c:v>
                </c:pt>
                <c:pt idx="1">
                  <c:v>0.27803295646686454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31885520"/>
        <c:axId val="-831895312"/>
      </c:scatterChart>
      <c:catAx>
        <c:axId val="-83188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3188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318833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31884976"/>
        <c:crosses val="autoZero"/>
        <c:crossBetween val="between"/>
      </c:valAx>
      <c:valAx>
        <c:axId val="-8318855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31895312"/>
        <c:crosses val="max"/>
        <c:crossBetween val="midCat"/>
      </c:valAx>
      <c:valAx>
        <c:axId val="-8318953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3188552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7" totalsRowShown="0" headerRowDxfId="90" tableBorderDxfId="89">
  <autoFilter ref="A7:S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4" totalsRowShown="0">
  <autoFilter ref="C3:S44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5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567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1015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5" t="s">
        <v>1016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1043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1366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1383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1394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1561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1562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1616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567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183.59999999999997</v>
      </c>
      <c r="K3" s="44">
        <f>IF(M3=0,0,J3/M3)</f>
        <v>1</v>
      </c>
      <c r="L3" s="43">
        <f>SUBTOTAL(9,L6:L1048576)</f>
        <v>4</v>
      </c>
      <c r="M3" s="45">
        <f>SUBTOTAL(9,M6:M1048576)</f>
        <v>183.59999999999997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19" t="s">
        <v>130</v>
      </c>
      <c r="B5" s="536" t="s">
        <v>131</v>
      </c>
      <c r="C5" s="536" t="s">
        <v>70</v>
      </c>
      <c r="D5" s="536" t="s">
        <v>132</v>
      </c>
      <c r="E5" s="536" t="s">
        <v>133</v>
      </c>
      <c r="F5" s="537" t="s">
        <v>28</v>
      </c>
      <c r="G5" s="537" t="s">
        <v>14</v>
      </c>
      <c r="H5" s="521" t="s">
        <v>134</v>
      </c>
      <c r="I5" s="520" t="s">
        <v>28</v>
      </c>
      <c r="J5" s="537" t="s">
        <v>14</v>
      </c>
      <c r="K5" s="521" t="s">
        <v>134</v>
      </c>
      <c r="L5" s="520" t="s">
        <v>28</v>
      </c>
      <c r="M5" s="538" t="s">
        <v>14</v>
      </c>
    </row>
    <row r="6" spans="1:13" ht="14.4" customHeight="1" x14ac:dyDescent="0.3">
      <c r="A6" s="498" t="s">
        <v>468</v>
      </c>
      <c r="B6" s="499" t="s">
        <v>560</v>
      </c>
      <c r="C6" s="499" t="s">
        <v>561</v>
      </c>
      <c r="D6" s="499" t="s">
        <v>562</v>
      </c>
      <c r="E6" s="499" t="s">
        <v>563</v>
      </c>
      <c r="F6" s="503"/>
      <c r="G6" s="503"/>
      <c r="H6" s="523">
        <v>0</v>
      </c>
      <c r="I6" s="503">
        <v>2</v>
      </c>
      <c r="J6" s="503">
        <v>66.940000000000012</v>
      </c>
      <c r="K6" s="523">
        <v>1</v>
      </c>
      <c r="L6" s="503">
        <v>2</v>
      </c>
      <c r="M6" s="504">
        <v>66.940000000000012</v>
      </c>
    </row>
    <row r="7" spans="1:13" ht="14.4" customHeight="1" thickBot="1" x14ac:dyDescent="0.35">
      <c r="A7" s="512" t="s">
        <v>473</v>
      </c>
      <c r="B7" s="513" t="s">
        <v>564</v>
      </c>
      <c r="C7" s="513" t="s">
        <v>565</v>
      </c>
      <c r="D7" s="513" t="s">
        <v>486</v>
      </c>
      <c r="E7" s="513" t="s">
        <v>566</v>
      </c>
      <c r="F7" s="517"/>
      <c r="G7" s="517"/>
      <c r="H7" s="525">
        <v>0</v>
      </c>
      <c r="I7" s="517">
        <v>2</v>
      </c>
      <c r="J7" s="517">
        <v>116.65999999999997</v>
      </c>
      <c r="K7" s="525">
        <v>1</v>
      </c>
      <c r="L7" s="517">
        <v>2</v>
      </c>
      <c r="M7" s="518">
        <v>116.65999999999997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132</v>
      </c>
      <c r="C3" s="252">
        <f>SUM(C6:C1048576)</f>
        <v>19</v>
      </c>
      <c r="D3" s="252">
        <f>SUM(D6:D1048576)</f>
        <v>1</v>
      </c>
      <c r="E3" s="253">
        <f>SUM(E6:E1048576)</f>
        <v>0</v>
      </c>
      <c r="F3" s="250">
        <f>IF(SUM($B3:$E3)=0,"",B3/SUM($B3:$E3))</f>
        <v>0.86842105263157898</v>
      </c>
      <c r="G3" s="248">
        <f t="shared" ref="G3:I3" si="0">IF(SUM($B3:$E3)=0,"",C3/SUM($B3:$E3))</f>
        <v>0.125</v>
      </c>
      <c r="H3" s="248">
        <f t="shared" si="0"/>
        <v>6.5789473684210523E-3</v>
      </c>
      <c r="I3" s="249">
        <f t="shared" si="0"/>
        <v>0</v>
      </c>
      <c r="J3" s="252">
        <f>SUM(J6:J1048576)</f>
        <v>40</v>
      </c>
      <c r="K3" s="252">
        <f>SUM(K6:K1048576)</f>
        <v>11</v>
      </c>
      <c r="L3" s="252">
        <f>SUM(L6:L1048576)</f>
        <v>1</v>
      </c>
      <c r="M3" s="253">
        <f>SUM(M6:M1048576)</f>
        <v>0</v>
      </c>
      <c r="N3" s="250">
        <f>IF(SUM($J3:$M3)=0,"",J3/SUM($J3:$M3))</f>
        <v>0.76923076923076927</v>
      </c>
      <c r="O3" s="248">
        <f t="shared" ref="O3:Q3" si="1">IF(SUM($J3:$M3)=0,"",K3/SUM($J3:$M3))</f>
        <v>0.21153846153846154</v>
      </c>
      <c r="P3" s="248">
        <f t="shared" si="1"/>
        <v>1.9230769230769232E-2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39" t="s">
        <v>197</v>
      </c>
      <c r="B5" s="540" t="s">
        <v>199</v>
      </c>
      <c r="C5" s="540" t="s">
        <v>200</v>
      </c>
      <c r="D5" s="540" t="s">
        <v>201</v>
      </c>
      <c r="E5" s="541" t="s">
        <v>202</v>
      </c>
      <c r="F5" s="542" t="s">
        <v>199</v>
      </c>
      <c r="G5" s="543" t="s">
        <v>200</v>
      </c>
      <c r="H5" s="543" t="s">
        <v>201</v>
      </c>
      <c r="I5" s="544" t="s">
        <v>202</v>
      </c>
      <c r="J5" s="540" t="s">
        <v>199</v>
      </c>
      <c r="K5" s="540" t="s">
        <v>200</v>
      </c>
      <c r="L5" s="540" t="s">
        <v>201</v>
      </c>
      <c r="M5" s="541" t="s">
        <v>202</v>
      </c>
      <c r="N5" s="542" t="s">
        <v>199</v>
      </c>
      <c r="O5" s="543" t="s">
        <v>200</v>
      </c>
      <c r="P5" s="543" t="s">
        <v>201</v>
      </c>
      <c r="Q5" s="544" t="s">
        <v>202</v>
      </c>
    </row>
    <row r="6" spans="1:17" ht="14.4" customHeight="1" x14ac:dyDescent="0.3">
      <c r="A6" s="548" t="s">
        <v>568</v>
      </c>
      <c r="B6" s="554"/>
      <c r="C6" s="503"/>
      <c r="D6" s="503"/>
      <c r="E6" s="504"/>
      <c r="F6" s="551"/>
      <c r="G6" s="523"/>
      <c r="H6" s="523"/>
      <c r="I6" s="557"/>
      <c r="J6" s="554"/>
      <c r="K6" s="503"/>
      <c r="L6" s="503"/>
      <c r="M6" s="504"/>
      <c r="N6" s="551"/>
      <c r="O6" s="523"/>
      <c r="P6" s="523"/>
      <c r="Q6" s="545"/>
    </row>
    <row r="7" spans="1:17" ht="14.4" customHeight="1" x14ac:dyDescent="0.3">
      <c r="A7" s="549" t="s">
        <v>569</v>
      </c>
      <c r="B7" s="555">
        <v>72</v>
      </c>
      <c r="C7" s="510">
        <v>11</v>
      </c>
      <c r="D7" s="510">
        <v>1</v>
      </c>
      <c r="E7" s="511"/>
      <c r="F7" s="552">
        <v>0.8571428571428571</v>
      </c>
      <c r="G7" s="524">
        <v>0.13095238095238096</v>
      </c>
      <c r="H7" s="524">
        <v>1.1904761904761904E-2</v>
      </c>
      <c r="I7" s="558">
        <v>0</v>
      </c>
      <c r="J7" s="555">
        <v>18</v>
      </c>
      <c r="K7" s="510">
        <v>7</v>
      </c>
      <c r="L7" s="510">
        <v>1</v>
      </c>
      <c r="M7" s="511"/>
      <c r="N7" s="552">
        <v>0.69230769230769229</v>
      </c>
      <c r="O7" s="524">
        <v>0.26923076923076922</v>
      </c>
      <c r="P7" s="524">
        <v>3.8461538461538464E-2</v>
      </c>
      <c r="Q7" s="546">
        <v>0</v>
      </c>
    </row>
    <row r="8" spans="1:17" ht="14.4" customHeight="1" x14ac:dyDescent="0.3">
      <c r="A8" s="549" t="s">
        <v>570</v>
      </c>
      <c r="B8" s="555">
        <v>54</v>
      </c>
      <c r="C8" s="510">
        <v>8</v>
      </c>
      <c r="D8" s="510"/>
      <c r="E8" s="511"/>
      <c r="F8" s="552">
        <v>0.87096774193548387</v>
      </c>
      <c r="G8" s="524">
        <v>0.12903225806451613</v>
      </c>
      <c r="H8" s="524">
        <v>0</v>
      </c>
      <c r="I8" s="558">
        <v>0</v>
      </c>
      <c r="J8" s="555">
        <v>18</v>
      </c>
      <c r="K8" s="510">
        <v>4</v>
      </c>
      <c r="L8" s="510"/>
      <c r="M8" s="511"/>
      <c r="N8" s="552">
        <v>0.81818181818181823</v>
      </c>
      <c r="O8" s="524">
        <v>0.18181818181818182</v>
      </c>
      <c r="P8" s="524">
        <v>0</v>
      </c>
      <c r="Q8" s="546">
        <v>0</v>
      </c>
    </row>
    <row r="9" spans="1:17" ht="14.4" customHeight="1" thickBot="1" x14ac:dyDescent="0.35">
      <c r="A9" s="550" t="s">
        <v>571</v>
      </c>
      <c r="B9" s="556">
        <v>6</v>
      </c>
      <c r="C9" s="517"/>
      <c r="D9" s="517"/>
      <c r="E9" s="518"/>
      <c r="F9" s="553">
        <v>1</v>
      </c>
      <c r="G9" s="525">
        <v>0</v>
      </c>
      <c r="H9" s="525">
        <v>0</v>
      </c>
      <c r="I9" s="559">
        <v>0</v>
      </c>
      <c r="J9" s="556">
        <v>4</v>
      </c>
      <c r="K9" s="517"/>
      <c r="L9" s="517"/>
      <c r="M9" s="518"/>
      <c r="N9" s="553">
        <v>1</v>
      </c>
      <c r="O9" s="525">
        <v>0</v>
      </c>
      <c r="P9" s="525">
        <v>0</v>
      </c>
      <c r="Q9" s="54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29</v>
      </c>
      <c r="B5" s="488" t="s">
        <v>572</v>
      </c>
      <c r="C5" s="491">
        <v>180039.09000000005</v>
      </c>
      <c r="D5" s="491">
        <v>498</v>
      </c>
      <c r="E5" s="491">
        <v>111081.73000000004</v>
      </c>
      <c r="F5" s="560">
        <v>0.61698673326998044</v>
      </c>
      <c r="G5" s="491">
        <v>355</v>
      </c>
      <c r="H5" s="560">
        <v>0.71285140562248994</v>
      </c>
      <c r="I5" s="491">
        <v>68957.36</v>
      </c>
      <c r="J5" s="560">
        <v>0.38301326673001945</v>
      </c>
      <c r="K5" s="491">
        <v>143</v>
      </c>
      <c r="L5" s="560">
        <v>0.28714859437751006</v>
      </c>
      <c r="M5" s="491" t="s">
        <v>68</v>
      </c>
      <c r="N5" s="150"/>
    </row>
    <row r="6" spans="1:14" ht="14.4" customHeight="1" x14ac:dyDescent="0.3">
      <c r="A6" s="487">
        <v>29</v>
      </c>
      <c r="B6" s="488" t="s">
        <v>573</v>
      </c>
      <c r="C6" s="491">
        <v>70880.930000000022</v>
      </c>
      <c r="D6" s="491">
        <v>316</v>
      </c>
      <c r="E6" s="491">
        <v>49243.100000000013</v>
      </c>
      <c r="F6" s="560">
        <v>0.69472988009609915</v>
      </c>
      <c r="G6" s="491">
        <v>213</v>
      </c>
      <c r="H6" s="560">
        <v>0.67405063291139244</v>
      </c>
      <c r="I6" s="491">
        <v>21637.830000000005</v>
      </c>
      <c r="J6" s="560">
        <v>0.30527011990390079</v>
      </c>
      <c r="K6" s="491">
        <v>103</v>
      </c>
      <c r="L6" s="560">
        <v>0.32594936708860761</v>
      </c>
      <c r="M6" s="491" t="s">
        <v>1</v>
      </c>
      <c r="N6" s="150"/>
    </row>
    <row r="7" spans="1:14" ht="14.4" customHeight="1" x14ac:dyDescent="0.3">
      <c r="A7" s="487">
        <v>29</v>
      </c>
      <c r="B7" s="488" t="s">
        <v>574</v>
      </c>
      <c r="C7" s="491">
        <v>0</v>
      </c>
      <c r="D7" s="491">
        <v>6</v>
      </c>
      <c r="E7" s="491">
        <v>0</v>
      </c>
      <c r="F7" s="560" t="s">
        <v>462</v>
      </c>
      <c r="G7" s="491">
        <v>5</v>
      </c>
      <c r="H7" s="560">
        <v>0.83333333333333337</v>
      </c>
      <c r="I7" s="491">
        <v>0</v>
      </c>
      <c r="J7" s="560" t="s">
        <v>462</v>
      </c>
      <c r="K7" s="491">
        <v>1</v>
      </c>
      <c r="L7" s="560">
        <v>0.16666666666666666</v>
      </c>
      <c r="M7" s="491" t="s">
        <v>1</v>
      </c>
      <c r="N7" s="150"/>
    </row>
    <row r="8" spans="1:14" ht="14.4" customHeight="1" x14ac:dyDescent="0.3">
      <c r="A8" s="487">
        <v>29</v>
      </c>
      <c r="B8" s="488" t="s">
        <v>575</v>
      </c>
      <c r="C8" s="491">
        <v>109158.16000000003</v>
      </c>
      <c r="D8" s="491">
        <v>176</v>
      </c>
      <c r="E8" s="491">
        <v>61838.630000000026</v>
      </c>
      <c r="F8" s="560">
        <v>0.56650487696018337</v>
      </c>
      <c r="G8" s="491">
        <v>137</v>
      </c>
      <c r="H8" s="560">
        <v>0.77840909090909094</v>
      </c>
      <c r="I8" s="491">
        <v>47319.53</v>
      </c>
      <c r="J8" s="560">
        <v>0.43349512303981658</v>
      </c>
      <c r="K8" s="491">
        <v>39</v>
      </c>
      <c r="L8" s="560">
        <v>0.22159090909090909</v>
      </c>
      <c r="M8" s="491" t="s">
        <v>1</v>
      </c>
      <c r="N8" s="150"/>
    </row>
    <row r="9" spans="1:14" ht="14.4" customHeight="1" x14ac:dyDescent="0.3">
      <c r="A9" s="487" t="s">
        <v>460</v>
      </c>
      <c r="B9" s="488" t="s">
        <v>3</v>
      </c>
      <c r="C9" s="491">
        <v>180039.09000000005</v>
      </c>
      <c r="D9" s="491">
        <v>498</v>
      </c>
      <c r="E9" s="491">
        <v>111081.73000000004</v>
      </c>
      <c r="F9" s="560">
        <v>0.61698673326998044</v>
      </c>
      <c r="G9" s="491">
        <v>355</v>
      </c>
      <c r="H9" s="560">
        <v>0.71285140562248994</v>
      </c>
      <c r="I9" s="491">
        <v>68957.36</v>
      </c>
      <c r="J9" s="560">
        <v>0.38301326673001945</v>
      </c>
      <c r="K9" s="491">
        <v>143</v>
      </c>
      <c r="L9" s="560">
        <v>0.28714859437751006</v>
      </c>
      <c r="M9" s="491" t="s">
        <v>467</v>
      </c>
      <c r="N9" s="150"/>
    </row>
    <row r="11" spans="1:14" ht="14.4" customHeight="1" x14ac:dyDescent="0.3">
      <c r="A11" s="487">
        <v>29</v>
      </c>
      <c r="B11" s="488" t="s">
        <v>572</v>
      </c>
      <c r="C11" s="491" t="s">
        <v>462</v>
      </c>
      <c r="D11" s="491" t="s">
        <v>462</v>
      </c>
      <c r="E11" s="491" t="s">
        <v>462</v>
      </c>
      <c r="F11" s="560" t="s">
        <v>462</v>
      </c>
      <c r="G11" s="491" t="s">
        <v>462</v>
      </c>
      <c r="H11" s="560" t="s">
        <v>462</v>
      </c>
      <c r="I11" s="491" t="s">
        <v>462</v>
      </c>
      <c r="J11" s="560" t="s">
        <v>462</v>
      </c>
      <c r="K11" s="491" t="s">
        <v>462</v>
      </c>
      <c r="L11" s="560" t="s">
        <v>462</v>
      </c>
      <c r="M11" s="491" t="s">
        <v>68</v>
      </c>
      <c r="N11" s="150"/>
    </row>
    <row r="12" spans="1:14" ht="14.4" customHeight="1" x14ac:dyDescent="0.3">
      <c r="A12" s="487" t="s">
        <v>576</v>
      </c>
      <c r="B12" s="488" t="s">
        <v>573</v>
      </c>
      <c r="C12" s="491">
        <v>70880.930000000022</v>
      </c>
      <c r="D12" s="491">
        <v>316</v>
      </c>
      <c r="E12" s="491">
        <v>49243.100000000013</v>
      </c>
      <c r="F12" s="560">
        <v>0.69472988009609915</v>
      </c>
      <c r="G12" s="491">
        <v>213</v>
      </c>
      <c r="H12" s="560">
        <v>0.67405063291139244</v>
      </c>
      <c r="I12" s="491">
        <v>21637.830000000005</v>
      </c>
      <c r="J12" s="560">
        <v>0.30527011990390079</v>
      </c>
      <c r="K12" s="491">
        <v>103</v>
      </c>
      <c r="L12" s="560">
        <v>0.32594936708860761</v>
      </c>
      <c r="M12" s="491" t="s">
        <v>1</v>
      </c>
      <c r="N12" s="150"/>
    </row>
    <row r="13" spans="1:14" ht="14.4" customHeight="1" x14ac:dyDescent="0.3">
      <c r="A13" s="487" t="s">
        <v>576</v>
      </c>
      <c r="B13" s="488" t="s">
        <v>574</v>
      </c>
      <c r="C13" s="491">
        <v>0</v>
      </c>
      <c r="D13" s="491">
        <v>6</v>
      </c>
      <c r="E13" s="491">
        <v>0</v>
      </c>
      <c r="F13" s="560" t="s">
        <v>462</v>
      </c>
      <c r="G13" s="491">
        <v>5</v>
      </c>
      <c r="H13" s="560">
        <v>0.83333333333333337</v>
      </c>
      <c r="I13" s="491">
        <v>0</v>
      </c>
      <c r="J13" s="560" t="s">
        <v>462</v>
      </c>
      <c r="K13" s="491">
        <v>1</v>
      </c>
      <c r="L13" s="560">
        <v>0.16666666666666666</v>
      </c>
      <c r="M13" s="491" t="s">
        <v>1</v>
      </c>
      <c r="N13" s="150"/>
    </row>
    <row r="14" spans="1:14" ht="14.4" customHeight="1" x14ac:dyDescent="0.3">
      <c r="A14" s="487" t="s">
        <v>576</v>
      </c>
      <c r="B14" s="488" t="s">
        <v>575</v>
      </c>
      <c r="C14" s="491">
        <v>109158.16000000003</v>
      </c>
      <c r="D14" s="491">
        <v>176</v>
      </c>
      <c r="E14" s="491">
        <v>61838.630000000026</v>
      </c>
      <c r="F14" s="560">
        <v>0.56650487696018337</v>
      </c>
      <c r="G14" s="491">
        <v>137</v>
      </c>
      <c r="H14" s="560">
        <v>0.77840909090909094</v>
      </c>
      <c r="I14" s="491">
        <v>47319.53</v>
      </c>
      <c r="J14" s="560">
        <v>0.43349512303981658</v>
      </c>
      <c r="K14" s="491">
        <v>39</v>
      </c>
      <c r="L14" s="560">
        <v>0.22159090909090909</v>
      </c>
      <c r="M14" s="491" t="s">
        <v>1</v>
      </c>
      <c r="N14" s="150"/>
    </row>
    <row r="15" spans="1:14" ht="14.4" customHeight="1" x14ac:dyDescent="0.3">
      <c r="A15" s="487" t="s">
        <v>576</v>
      </c>
      <c r="B15" s="488" t="s">
        <v>577</v>
      </c>
      <c r="C15" s="491">
        <v>180039.09000000005</v>
      </c>
      <c r="D15" s="491">
        <v>498</v>
      </c>
      <c r="E15" s="491">
        <v>111081.73000000004</v>
      </c>
      <c r="F15" s="560">
        <v>0.61698673326998044</v>
      </c>
      <c r="G15" s="491">
        <v>355</v>
      </c>
      <c r="H15" s="560">
        <v>0.71285140562248994</v>
      </c>
      <c r="I15" s="491">
        <v>68957.36</v>
      </c>
      <c r="J15" s="560">
        <v>0.38301326673001945</v>
      </c>
      <c r="K15" s="491">
        <v>143</v>
      </c>
      <c r="L15" s="560">
        <v>0.28714859437751006</v>
      </c>
      <c r="M15" s="491" t="s">
        <v>471</v>
      </c>
      <c r="N15" s="150"/>
    </row>
    <row r="16" spans="1:14" ht="14.4" customHeight="1" x14ac:dyDescent="0.3">
      <c r="A16" s="487" t="s">
        <v>462</v>
      </c>
      <c r="B16" s="488" t="s">
        <v>462</v>
      </c>
      <c r="C16" s="491" t="s">
        <v>462</v>
      </c>
      <c r="D16" s="491" t="s">
        <v>462</v>
      </c>
      <c r="E16" s="491" t="s">
        <v>462</v>
      </c>
      <c r="F16" s="560" t="s">
        <v>462</v>
      </c>
      <c r="G16" s="491" t="s">
        <v>462</v>
      </c>
      <c r="H16" s="560" t="s">
        <v>462</v>
      </c>
      <c r="I16" s="491" t="s">
        <v>462</v>
      </c>
      <c r="J16" s="560" t="s">
        <v>462</v>
      </c>
      <c r="K16" s="491" t="s">
        <v>462</v>
      </c>
      <c r="L16" s="560" t="s">
        <v>462</v>
      </c>
      <c r="M16" s="491" t="s">
        <v>472</v>
      </c>
      <c r="N16" s="150"/>
    </row>
    <row r="17" spans="1:14" ht="14.4" customHeight="1" x14ac:dyDescent="0.3">
      <c r="A17" s="487" t="s">
        <v>460</v>
      </c>
      <c r="B17" s="488" t="s">
        <v>578</v>
      </c>
      <c r="C17" s="491">
        <v>180039.09000000005</v>
      </c>
      <c r="D17" s="491">
        <v>498</v>
      </c>
      <c r="E17" s="491">
        <v>111081.73000000004</v>
      </c>
      <c r="F17" s="560">
        <v>0.61698673326998044</v>
      </c>
      <c r="G17" s="491">
        <v>355</v>
      </c>
      <c r="H17" s="560">
        <v>0.71285140562248994</v>
      </c>
      <c r="I17" s="491">
        <v>68957.36</v>
      </c>
      <c r="J17" s="560">
        <v>0.38301326673001945</v>
      </c>
      <c r="K17" s="491">
        <v>143</v>
      </c>
      <c r="L17" s="560">
        <v>0.28714859437751006</v>
      </c>
      <c r="M17" s="491" t="s">
        <v>467</v>
      </c>
      <c r="N17" s="150"/>
    </row>
    <row r="18" spans="1:14" ht="14.4" customHeight="1" x14ac:dyDescent="0.3">
      <c r="A18" s="561" t="s">
        <v>247</v>
      </c>
    </row>
    <row r="19" spans="1:14" ht="14.4" customHeight="1" x14ac:dyDescent="0.3">
      <c r="A19" s="562" t="s">
        <v>579</v>
      </c>
    </row>
    <row r="20" spans="1:14" ht="14.4" customHeight="1" x14ac:dyDescent="0.3">
      <c r="A20" s="561" t="s">
        <v>580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5" priority="15" stopIfTrue="1" operator="lessThan">
      <formula>0.6</formula>
    </cfRule>
  </conditionalFormatting>
  <conditionalFormatting sqref="B5:B9">
    <cfRule type="expression" dxfId="34" priority="10">
      <formula>AND(LEFT(M5,6)&lt;&gt;"mezera",M5&lt;&gt;"")</formula>
    </cfRule>
  </conditionalFormatting>
  <conditionalFormatting sqref="A5:A9">
    <cfRule type="expression" dxfId="33" priority="8">
      <formula>AND(M5&lt;&gt;"",M5&lt;&gt;"mezeraKL")</formula>
    </cfRule>
  </conditionalFormatting>
  <conditionalFormatting sqref="F5:F9">
    <cfRule type="cellIs" dxfId="32" priority="7" operator="lessThan">
      <formula>0.6</formula>
    </cfRule>
  </conditionalFormatting>
  <conditionalFormatting sqref="B5:L9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9">
    <cfRule type="expression" dxfId="29" priority="12">
      <formula>$M5&lt;&gt;""</formula>
    </cfRule>
  </conditionalFormatting>
  <conditionalFormatting sqref="B11:B17">
    <cfRule type="expression" dxfId="28" priority="4">
      <formula>AND(LEFT(M11,6)&lt;&gt;"mezera",M11&lt;&gt;"")</formula>
    </cfRule>
  </conditionalFormatting>
  <conditionalFormatting sqref="A11:A17">
    <cfRule type="expression" dxfId="27" priority="2">
      <formula>AND(M11&lt;&gt;"",M11&lt;&gt;"mezeraKL")</formula>
    </cfRule>
  </conditionalFormatting>
  <conditionalFormatting sqref="F11:F17">
    <cfRule type="cellIs" dxfId="26" priority="1" operator="lessThan">
      <formula>0.6</formula>
    </cfRule>
  </conditionalFormatting>
  <conditionalFormatting sqref="B11:L17">
    <cfRule type="expression" dxfId="25" priority="3">
      <formula>OR($M11="KL",$M11="SumaKL")</formula>
    </cfRule>
    <cfRule type="expression" dxfId="24" priority="5">
      <formula>$M11="SumaNS"</formula>
    </cfRule>
  </conditionalFormatting>
  <conditionalFormatting sqref="A11:L17">
    <cfRule type="expression" dxfId="23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39" t="s">
        <v>135</v>
      </c>
      <c r="B4" s="540" t="s">
        <v>19</v>
      </c>
      <c r="C4" s="566"/>
      <c r="D4" s="540" t="s">
        <v>20</v>
      </c>
      <c r="E4" s="566"/>
      <c r="F4" s="540" t="s">
        <v>19</v>
      </c>
      <c r="G4" s="543" t="s">
        <v>2</v>
      </c>
      <c r="H4" s="540" t="s">
        <v>20</v>
      </c>
      <c r="I4" s="543" t="s">
        <v>2</v>
      </c>
      <c r="J4" s="540" t="s">
        <v>19</v>
      </c>
      <c r="K4" s="543" t="s">
        <v>2</v>
      </c>
      <c r="L4" s="540" t="s">
        <v>20</v>
      </c>
      <c r="M4" s="544" t="s">
        <v>2</v>
      </c>
    </row>
    <row r="5" spans="1:13" ht="14.4" customHeight="1" x14ac:dyDescent="0.3">
      <c r="A5" s="563" t="s">
        <v>581</v>
      </c>
      <c r="B5" s="554">
        <v>28113.97</v>
      </c>
      <c r="C5" s="499">
        <v>1</v>
      </c>
      <c r="D5" s="567">
        <v>118</v>
      </c>
      <c r="E5" s="570" t="s">
        <v>581</v>
      </c>
      <c r="F5" s="554">
        <v>23009.119999999999</v>
      </c>
      <c r="G5" s="523">
        <v>0.81842301176247956</v>
      </c>
      <c r="H5" s="503">
        <v>85</v>
      </c>
      <c r="I5" s="545">
        <v>0.72033898305084743</v>
      </c>
      <c r="J5" s="573">
        <v>5104.8500000000004</v>
      </c>
      <c r="K5" s="523">
        <v>0.18157698823752036</v>
      </c>
      <c r="L5" s="503">
        <v>33</v>
      </c>
      <c r="M5" s="545">
        <v>0.27966101694915252</v>
      </c>
    </row>
    <row r="6" spans="1:13" ht="14.4" customHeight="1" x14ac:dyDescent="0.3">
      <c r="A6" s="564" t="s">
        <v>582</v>
      </c>
      <c r="B6" s="555">
        <v>4036.7</v>
      </c>
      <c r="C6" s="506">
        <v>1</v>
      </c>
      <c r="D6" s="568">
        <v>8</v>
      </c>
      <c r="E6" s="571" t="s">
        <v>582</v>
      </c>
      <c r="F6" s="555">
        <v>3431.98</v>
      </c>
      <c r="G6" s="524">
        <v>0.8501944657765006</v>
      </c>
      <c r="H6" s="510">
        <v>6</v>
      </c>
      <c r="I6" s="546">
        <v>0.75</v>
      </c>
      <c r="J6" s="574">
        <v>604.72</v>
      </c>
      <c r="K6" s="524">
        <v>0.1498055342234994</v>
      </c>
      <c r="L6" s="510">
        <v>2</v>
      </c>
      <c r="M6" s="546">
        <v>0.25</v>
      </c>
    </row>
    <row r="7" spans="1:13" ht="14.4" customHeight="1" x14ac:dyDescent="0.3">
      <c r="A7" s="564" t="s">
        <v>583</v>
      </c>
      <c r="B7" s="555">
        <v>90177.22</v>
      </c>
      <c r="C7" s="506">
        <v>1</v>
      </c>
      <c r="D7" s="568">
        <v>199</v>
      </c>
      <c r="E7" s="571" t="s">
        <v>583</v>
      </c>
      <c r="F7" s="555">
        <v>48276.220000000008</v>
      </c>
      <c r="G7" s="524">
        <v>0.53534828418973224</v>
      </c>
      <c r="H7" s="510">
        <v>149</v>
      </c>
      <c r="I7" s="546">
        <v>0.74874371859296485</v>
      </c>
      <c r="J7" s="574">
        <v>41901</v>
      </c>
      <c r="K7" s="524">
        <v>0.46465171581026782</v>
      </c>
      <c r="L7" s="510">
        <v>50</v>
      </c>
      <c r="M7" s="546">
        <v>0.25125628140703515</v>
      </c>
    </row>
    <row r="8" spans="1:13" ht="14.4" customHeight="1" x14ac:dyDescent="0.3">
      <c r="A8" s="564" t="s">
        <v>584</v>
      </c>
      <c r="B8" s="555">
        <v>19234.899999999998</v>
      </c>
      <c r="C8" s="506">
        <v>1</v>
      </c>
      <c r="D8" s="568">
        <v>70</v>
      </c>
      <c r="E8" s="571" t="s">
        <v>584</v>
      </c>
      <c r="F8" s="555">
        <v>10024.899999999998</v>
      </c>
      <c r="G8" s="524">
        <v>0.52118284992383634</v>
      </c>
      <c r="H8" s="510">
        <v>47</v>
      </c>
      <c r="I8" s="546">
        <v>0.67142857142857137</v>
      </c>
      <c r="J8" s="574">
        <v>9210</v>
      </c>
      <c r="K8" s="524">
        <v>0.47881715007616371</v>
      </c>
      <c r="L8" s="510">
        <v>23</v>
      </c>
      <c r="M8" s="546">
        <v>0.32857142857142857</v>
      </c>
    </row>
    <row r="9" spans="1:13" ht="14.4" customHeight="1" x14ac:dyDescent="0.3">
      <c r="A9" s="564" t="s">
        <v>585</v>
      </c>
      <c r="B9" s="555">
        <v>14598</v>
      </c>
      <c r="C9" s="506">
        <v>1</v>
      </c>
      <c r="D9" s="568">
        <v>48</v>
      </c>
      <c r="E9" s="571" t="s">
        <v>585</v>
      </c>
      <c r="F9" s="555">
        <v>10171.91</v>
      </c>
      <c r="G9" s="524">
        <v>0.69680161665981644</v>
      </c>
      <c r="H9" s="510">
        <v>34</v>
      </c>
      <c r="I9" s="546">
        <v>0.70833333333333337</v>
      </c>
      <c r="J9" s="574">
        <v>4426.09</v>
      </c>
      <c r="K9" s="524">
        <v>0.30319838334018362</v>
      </c>
      <c r="L9" s="510">
        <v>14</v>
      </c>
      <c r="M9" s="546">
        <v>0.29166666666666669</v>
      </c>
    </row>
    <row r="10" spans="1:13" ht="14.4" customHeight="1" x14ac:dyDescent="0.3">
      <c r="A10" s="564" t="s">
        <v>586</v>
      </c>
      <c r="B10" s="555">
        <v>132.97999999999999</v>
      </c>
      <c r="C10" s="506">
        <v>1</v>
      </c>
      <c r="D10" s="568">
        <v>1</v>
      </c>
      <c r="E10" s="571" t="s">
        <v>586</v>
      </c>
      <c r="F10" s="555">
        <v>132.97999999999999</v>
      </c>
      <c r="G10" s="524">
        <v>1</v>
      </c>
      <c r="H10" s="510">
        <v>1</v>
      </c>
      <c r="I10" s="546">
        <v>1</v>
      </c>
      <c r="J10" s="574"/>
      <c r="K10" s="524">
        <v>0</v>
      </c>
      <c r="L10" s="510"/>
      <c r="M10" s="546">
        <v>0</v>
      </c>
    </row>
    <row r="11" spans="1:13" ht="14.4" customHeight="1" x14ac:dyDescent="0.3">
      <c r="A11" s="564" t="s">
        <v>587</v>
      </c>
      <c r="B11" s="555">
        <v>9514.07</v>
      </c>
      <c r="C11" s="506">
        <v>1</v>
      </c>
      <c r="D11" s="568">
        <v>11</v>
      </c>
      <c r="E11" s="571" t="s">
        <v>587</v>
      </c>
      <c r="F11" s="555">
        <v>5680.32</v>
      </c>
      <c r="G11" s="524">
        <v>0.59704416721760512</v>
      </c>
      <c r="H11" s="510">
        <v>7</v>
      </c>
      <c r="I11" s="546">
        <v>0.63636363636363635</v>
      </c>
      <c r="J11" s="574">
        <v>3833.75</v>
      </c>
      <c r="K11" s="524">
        <v>0.40295583278239494</v>
      </c>
      <c r="L11" s="510">
        <v>4</v>
      </c>
      <c r="M11" s="546">
        <v>0.36363636363636365</v>
      </c>
    </row>
    <row r="12" spans="1:13" ht="14.4" customHeight="1" x14ac:dyDescent="0.3">
      <c r="A12" s="564" t="s">
        <v>588</v>
      </c>
      <c r="B12" s="555">
        <v>4073.0600000000004</v>
      </c>
      <c r="C12" s="506">
        <v>1</v>
      </c>
      <c r="D12" s="568">
        <v>26</v>
      </c>
      <c r="E12" s="571" t="s">
        <v>588</v>
      </c>
      <c r="F12" s="555">
        <v>2719.44</v>
      </c>
      <c r="G12" s="524">
        <v>0.66766509700323584</v>
      </c>
      <c r="H12" s="510">
        <v>18</v>
      </c>
      <c r="I12" s="546">
        <v>0.69230769230769229</v>
      </c>
      <c r="J12" s="574">
        <v>1353.6200000000001</v>
      </c>
      <c r="K12" s="524">
        <v>0.3323349029967641</v>
      </c>
      <c r="L12" s="510">
        <v>8</v>
      </c>
      <c r="M12" s="546">
        <v>0.30769230769230771</v>
      </c>
    </row>
    <row r="13" spans="1:13" ht="14.4" customHeight="1" thickBot="1" x14ac:dyDescent="0.35">
      <c r="A13" s="565" t="s">
        <v>589</v>
      </c>
      <c r="B13" s="556">
        <v>10158.19</v>
      </c>
      <c r="C13" s="513">
        <v>1</v>
      </c>
      <c r="D13" s="569">
        <v>17</v>
      </c>
      <c r="E13" s="572" t="s">
        <v>589</v>
      </c>
      <c r="F13" s="556">
        <v>7634.8600000000006</v>
      </c>
      <c r="G13" s="525">
        <v>0.75159649504488502</v>
      </c>
      <c r="H13" s="517">
        <v>8</v>
      </c>
      <c r="I13" s="547">
        <v>0.47058823529411764</v>
      </c>
      <c r="J13" s="575">
        <v>2523.33</v>
      </c>
      <c r="K13" s="525">
        <v>0.24840350495511501</v>
      </c>
      <c r="L13" s="517">
        <v>9</v>
      </c>
      <c r="M13" s="547">
        <v>0.52941176470588236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3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1015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180039.09</v>
      </c>
      <c r="N3" s="66">
        <f>SUBTOTAL(9,N7:N1048576)</f>
        <v>670</v>
      </c>
      <c r="O3" s="66">
        <f>SUBTOTAL(9,O7:O1048576)</f>
        <v>498</v>
      </c>
      <c r="P3" s="66">
        <f>SUBTOTAL(9,P7:P1048576)</f>
        <v>111081.73000000003</v>
      </c>
      <c r="Q3" s="67">
        <f>IF(M3=0,0,P3/M3)</f>
        <v>0.61698673326998055</v>
      </c>
      <c r="R3" s="66">
        <f>SUBTOTAL(9,R7:R1048576)</f>
        <v>462</v>
      </c>
      <c r="S3" s="67">
        <f>IF(N3=0,0,R3/N3)</f>
        <v>0.68955223880597016</v>
      </c>
      <c r="T3" s="66">
        <f>SUBTOTAL(9,T7:T1048576)</f>
        <v>355</v>
      </c>
      <c r="U3" s="68">
        <f>IF(O3=0,0,T3/O3)</f>
        <v>0.71285140562248994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6" t="s">
        <v>23</v>
      </c>
      <c r="B6" s="577" t="s">
        <v>5</v>
      </c>
      <c r="C6" s="576" t="s">
        <v>24</v>
      </c>
      <c r="D6" s="577" t="s">
        <v>6</v>
      </c>
      <c r="E6" s="577" t="s">
        <v>151</v>
      </c>
      <c r="F6" s="577" t="s">
        <v>25</v>
      </c>
      <c r="G6" s="577" t="s">
        <v>26</v>
      </c>
      <c r="H6" s="577" t="s">
        <v>8</v>
      </c>
      <c r="I6" s="577" t="s">
        <v>10</v>
      </c>
      <c r="J6" s="577" t="s">
        <v>11</v>
      </c>
      <c r="K6" s="577" t="s">
        <v>12</v>
      </c>
      <c r="L6" s="577" t="s">
        <v>27</v>
      </c>
      <c r="M6" s="578" t="s">
        <v>14</v>
      </c>
      <c r="N6" s="579" t="s">
        <v>28</v>
      </c>
      <c r="O6" s="579" t="s">
        <v>28</v>
      </c>
      <c r="P6" s="579" t="s">
        <v>14</v>
      </c>
      <c r="Q6" s="579" t="s">
        <v>2</v>
      </c>
      <c r="R6" s="579" t="s">
        <v>28</v>
      </c>
      <c r="S6" s="579" t="s">
        <v>2</v>
      </c>
      <c r="T6" s="579" t="s">
        <v>28</v>
      </c>
      <c r="U6" s="580" t="s">
        <v>2</v>
      </c>
    </row>
    <row r="7" spans="1:21" ht="14.4" customHeight="1" x14ac:dyDescent="0.3">
      <c r="A7" s="498">
        <v>29</v>
      </c>
      <c r="B7" s="499" t="s">
        <v>572</v>
      </c>
      <c r="C7" s="499" t="s">
        <v>576</v>
      </c>
      <c r="D7" s="581" t="s">
        <v>1014</v>
      </c>
      <c r="E7" s="582" t="s">
        <v>585</v>
      </c>
      <c r="F7" s="499" t="s">
        <v>573</v>
      </c>
      <c r="G7" s="499" t="s">
        <v>590</v>
      </c>
      <c r="H7" s="499" t="s">
        <v>462</v>
      </c>
      <c r="I7" s="499" t="s">
        <v>591</v>
      </c>
      <c r="J7" s="499" t="s">
        <v>592</v>
      </c>
      <c r="K7" s="499" t="s">
        <v>593</v>
      </c>
      <c r="L7" s="500">
        <v>91.11</v>
      </c>
      <c r="M7" s="500">
        <v>91.11</v>
      </c>
      <c r="N7" s="499">
        <v>1</v>
      </c>
      <c r="O7" s="583">
        <v>1</v>
      </c>
      <c r="P7" s="500">
        <v>91.11</v>
      </c>
      <c r="Q7" s="523">
        <v>1</v>
      </c>
      <c r="R7" s="499">
        <v>1</v>
      </c>
      <c r="S7" s="523">
        <v>1</v>
      </c>
      <c r="T7" s="583">
        <v>1</v>
      </c>
      <c r="U7" s="545">
        <v>1</v>
      </c>
    </row>
    <row r="8" spans="1:21" ht="14.4" customHeight="1" x14ac:dyDescent="0.3">
      <c r="A8" s="584">
        <v>29</v>
      </c>
      <c r="B8" s="585" t="s">
        <v>572</v>
      </c>
      <c r="C8" s="585" t="s">
        <v>576</v>
      </c>
      <c r="D8" s="586" t="s">
        <v>1014</v>
      </c>
      <c r="E8" s="587" t="s">
        <v>585</v>
      </c>
      <c r="F8" s="585" t="s">
        <v>573</v>
      </c>
      <c r="G8" s="585" t="s">
        <v>594</v>
      </c>
      <c r="H8" s="585" t="s">
        <v>462</v>
      </c>
      <c r="I8" s="585" t="s">
        <v>595</v>
      </c>
      <c r="J8" s="585" t="s">
        <v>511</v>
      </c>
      <c r="K8" s="585" t="s">
        <v>596</v>
      </c>
      <c r="L8" s="588">
        <v>0</v>
      </c>
      <c r="M8" s="588">
        <v>0</v>
      </c>
      <c r="N8" s="585">
        <v>1</v>
      </c>
      <c r="O8" s="589">
        <v>0.5</v>
      </c>
      <c r="P8" s="588"/>
      <c r="Q8" s="590"/>
      <c r="R8" s="585"/>
      <c r="S8" s="590">
        <v>0</v>
      </c>
      <c r="T8" s="589"/>
      <c r="U8" s="591">
        <v>0</v>
      </c>
    </row>
    <row r="9" spans="1:21" ht="14.4" customHeight="1" x14ac:dyDescent="0.3">
      <c r="A9" s="584">
        <v>29</v>
      </c>
      <c r="B9" s="585" t="s">
        <v>572</v>
      </c>
      <c r="C9" s="585" t="s">
        <v>576</v>
      </c>
      <c r="D9" s="586" t="s">
        <v>1014</v>
      </c>
      <c r="E9" s="587" t="s">
        <v>585</v>
      </c>
      <c r="F9" s="585" t="s">
        <v>573</v>
      </c>
      <c r="G9" s="585" t="s">
        <v>597</v>
      </c>
      <c r="H9" s="585" t="s">
        <v>462</v>
      </c>
      <c r="I9" s="585" t="s">
        <v>598</v>
      </c>
      <c r="J9" s="585" t="s">
        <v>523</v>
      </c>
      <c r="K9" s="585" t="s">
        <v>599</v>
      </c>
      <c r="L9" s="588">
        <v>48.09</v>
      </c>
      <c r="M9" s="588">
        <v>96.18</v>
      </c>
      <c r="N9" s="585">
        <v>2</v>
      </c>
      <c r="O9" s="589">
        <v>1</v>
      </c>
      <c r="P9" s="588">
        <v>96.18</v>
      </c>
      <c r="Q9" s="590">
        <v>1</v>
      </c>
      <c r="R9" s="585">
        <v>2</v>
      </c>
      <c r="S9" s="590">
        <v>1</v>
      </c>
      <c r="T9" s="589">
        <v>1</v>
      </c>
      <c r="U9" s="591">
        <v>1</v>
      </c>
    </row>
    <row r="10" spans="1:21" ht="14.4" customHeight="1" x14ac:dyDescent="0.3">
      <c r="A10" s="584">
        <v>29</v>
      </c>
      <c r="B10" s="585" t="s">
        <v>572</v>
      </c>
      <c r="C10" s="585" t="s">
        <v>576</v>
      </c>
      <c r="D10" s="586" t="s">
        <v>1014</v>
      </c>
      <c r="E10" s="587" t="s">
        <v>585</v>
      </c>
      <c r="F10" s="585" t="s">
        <v>573</v>
      </c>
      <c r="G10" s="585" t="s">
        <v>600</v>
      </c>
      <c r="H10" s="585" t="s">
        <v>462</v>
      </c>
      <c r="I10" s="585" t="s">
        <v>601</v>
      </c>
      <c r="J10" s="585" t="s">
        <v>602</v>
      </c>
      <c r="K10" s="585" t="s">
        <v>603</v>
      </c>
      <c r="L10" s="588">
        <v>0</v>
      </c>
      <c r="M10" s="588">
        <v>0</v>
      </c>
      <c r="N10" s="585">
        <v>1</v>
      </c>
      <c r="O10" s="589">
        <v>0.5</v>
      </c>
      <c r="P10" s="588">
        <v>0</v>
      </c>
      <c r="Q10" s="590"/>
      <c r="R10" s="585">
        <v>1</v>
      </c>
      <c r="S10" s="590">
        <v>1</v>
      </c>
      <c r="T10" s="589">
        <v>0.5</v>
      </c>
      <c r="U10" s="591">
        <v>1</v>
      </c>
    </row>
    <row r="11" spans="1:21" ht="14.4" customHeight="1" x14ac:dyDescent="0.3">
      <c r="A11" s="584">
        <v>29</v>
      </c>
      <c r="B11" s="585" t="s">
        <v>572</v>
      </c>
      <c r="C11" s="585" t="s">
        <v>576</v>
      </c>
      <c r="D11" s="586" t="s">
        <v>1014</v>
      </c>
      <c r="E11" s="587" t="s">
        <v>585</v>
      </c>
      <c r="F11" s="585" t="s">
        <v>573</v>
      </c>
      <c r="G11" s="585" t="s">
        <v>604</v>
      </c>
      <c r="H11" s="585" t="s">
        <v>462</v>
      </c>
      <c r="I11" s="585" t="s">
        <v>605</v>
      </c>
      <c r="J11" s="585" t="s">
        <v>606</v>
      </c>
      <c r="K11" s="585" t="s">
        <v>607</v>
      </c>
      <c r="L11" s="588">
        <v>132.97999999999999</v>
      </c>
      <c r="M11" s="588">
        <v>531.91999999999996</v>
      </c>
      <c r="N11" s="585">
        <v>4</v>
      </c>
      <c r="O11" s="589">
        <v>2</v>
      </c>
      <c r="P11" s="588">
        <v>398.93999999999994</v>
      </c>
      <c r="Q11" s="590">
        <v>0.75</v>
      </c>
      <c r="R11" s="585">
        <v>3</v>
      </c>
      <c r="S11" s="590">
        <v>0.75</v>
      </c>
      <c r="T11" s="589">
        <v>1</v>
      </c>
      <c r="U11" s="591">
        <v>0.5</v>
      </c>
    </row>
    <row r="12" spans="1:21" ht="14.4" customHeight="1" x14ac:dyDescent="0.3">
      <c r="A12" s="584">
        <v>29</v>
      </c>
      <c r="B12" s="585" t="s">
        <v>572</v>
      </c>
      <c r="C12" s="585" t="s">
        <v>576</v>
      </c>
      <c r="D12" s="586" t="s">
        <v>1014</v>
      </c>
      <c r="E12" s="587" t="s">
        <v>585</v>
      </c>
      <c r="F12" s="585" t="s">
        <v>573</v>
      </c>
      <c r="G12" s="585" t="s">
        <v>608</v>
      </c>
      <c r="H12" s="585" t="s">
        <v>462</v>
      </c>
      <c r="I12" s="585" t="s">
        <v>609</v>
      </c>
      <c r="J12" s="585" t="s">
        <v>527</v>
      </c>
      <c r="K12" s="585" t="s">
        <v>610</v>
      </c>
      <c r="L12" s="588">
        <v>61.97</v>
      </c>
      <c r="M12" s="588">
        <v>123.94</v>
      </c>
      <c r="N12" s="585">
        <v>2</v>
      </c>
      <c r="O12" s="589">
        <v>0.5</v>
      </c>
      <c r="P12" s="588">
        <v>123.94</v>
      </c>
      <c r="Q12" s="590">
        <v>1</v>
      </c>
      <c r="R12" s="585">
        <v>2</v>
      </c>
      <c r="S12" s="590">
        <v>1</v>
      </c>
      <c r="T12" s="589">
        <v>0.5</v>
      </c>
      <c r="U12" s="591">
        <v>1</v>
      </c>
    </row>
    <row r="13" spans="1:21" ht="14.4" customHeight="1" x14ac:dyDescent="0.3">
      <c r="A13" s="584">
        <v>29</v>
      </c>
      <c r="B13" s="585" t="s">
        <v>572</v>
      </c>
      <c r="C13" s="585" t="s">
        <v>576</v>
      </c>
      <c r="D13" s="586" t="s">
        <v>1014</v>
      </c>
      <c r="E13" s="587" t="s">
        <v>585</v>
      </c>
      <c r="F13" s="585" t="s">
        <v>573</v>
      </c>
      <c r="G13" s="585" t="s">
        <v>611</v>
      </c>
      <c r="H13" s="585" t="s">
        <v>462</v>
      </c>
      <c r="I13" s="585" t="s">
        <v>612</v>
      </c>
      <c r="J13" s="585" t="s">
        <v>613</v>
      </c>
      <c r="K13" s="585" t="s">
        <v>614</v>
      </c>
      <c r="L13" s="588">
        <v>11.73</v>
      </c>
      <c r="M13" s="588">
        <v>11.73</v>
      </c>
      <c r="N13" s="585">
        <v>1</v>
      </c>
      <c r="O13" s="589">
        <v>0.5</v>
      </c>
      <c r="P13" s="588">
        <v>11.73</v>
      </c>
      <c r="Q13" s="590">
        <v>1</v>
      </c>
      <c r="R13" s="585">
        <v>1</v>
      </c>
      <c r="S13" s="590">
        <v>1</v>
      </c>
      <c r="T13" s="589">
        <v>0.5</v>
      </c>
      <c r="U13" s="591">
        <v>1</v>
      </c>
    </row>
    <row r="14" spans="1:21" ht="14.4" customHeight="1" x14ac:dyDescent="0.3">
      <c r="A14" s="584">
        <v>29</v>
      </c>
      <c r="B14" s="585" t="s">
        <v>572</v>
      </c>
      <c r="C14" s="585" t="s">
        <v>576</v>
      </c>
      <c r="D14" s="586" t="s">
        <v>1014</v>
      </c>
      <c r="E14" s="587" t="s">
        <v>585</v>
      </c>
      <c r="F14" s="585" t="s">
        <v>573</v>
      </c>
      <c r="G14" s="585" t="s">
        <v>615</v>
      </c>
      <c r="H14" s="585" t="s">
        <v>517</v>
      </c>
      <c r="I14" s="585" t="s">
        <v>616</v>
      </c>
      <c r="J14" s="585" t="s">
        <v>617</v>
      </c>
      <c r="K14" s="585" t="s">
        <v>618</v>
      </c>
      <c r="L14" s="588">
        <v>16.8</v>
      </c>
      <c r="M14" s="588">
        <v>67.2</v>
      </c>
      <c r="N14" s="585">
        <v>4</v>
      </c>
      <c r="O14" s="589">
        <v>4</v>
      </c>
      <c r="P14" s="588">
        <v>67.2</v>
      </c>
      <c r="Q14" s="590">
        <v>1</v>
      </c>
      <c r="R14" s="585">
        <v>4</v>
      </c>
      <c r="S14" s="590">
        <v>1</v>
      </c>
      <c r="T14" s="589">
        <v>4</v>
      </c>
      <c r="U14" s="591">
        <v>1</v>
      </c>
    </row>
    <row r="15" spans="1:21" ht="14.4" customHeight="1" x14ac:dyDescent="0.3">
      <c r="A15" s="584">
        <v>29</v>
      </c>
      <c r="B15" s="585" t="s">
        <v>572</v>
      </c>
      <c r="C15" s="585" t="s">
        <v>576</v>
      </c>
      <c r="D15" s="586" t="s">
        <v>1014</v>
      </c>
      <c r="E15" s="587" t="s">
        <v>585</v>
      </c>
      <c r="F15" s="585" t="s">
        <v>573</v>
      </c>
      <c r="G15" s="585" t="s">
        <v>615</v>
      </c>
      <c r="H15" s="585" t="s">
        <v>517</v>
      </c>
      <c r="I15" s="585" t="s">
        <v>619</v>
      </c>
      <c r="J15" s="585" t="s">
        <v>617</v>
      </c>
      <c r="K15" s="585" t="s">
        <v>620</v>
      </c>
      <c r="L15" s="588">
        <v>84.03</v>
      </c>
      <c r="M15" s="588">
        <v>84.03</v>
      </c>
      <c r="N15" s="585">
        <v>1</v>
      </c>
      <c r="O15" s="589">
        <v>1</v>
      </c>
      <c r="P15" s="588">
        <v>84.03</v>
      </c>
      <c r="Q15" s="590">
        <v>1</v>
      </c>
      <c r="R15" s="585">
        <v>1</v>
      </c>
      <c r="S15" s="590">
        <v>1</v>
      </c>
      <c r="T15" s="589">
        <v>1</v>
      </c>
      <c r="U15" s="591">
        <v>1</v>
      </c>
    </row>
    <row r="16" spans="1:21" ht="14.4" customHeight="1" x14ac:dyDescent="0.3">
      <c r="A16" s="584">
        <v>29</v>
      </c>
      <c r="B16" s="585" t="s">
        <v>572</v>
      </c>
      <c r="C16" s="585" t="s">
        <v>576</v>
      </c>
      <c r="D16" s="586" t="s">
        <v>1014</v>
      </c>
      <c r="E16" s="587" t="s">
        <v>585</v>
      </c>
      <c r="F16" s="585" t="s">
        <v>573</v>
      </c>
      <c r="G16" s="585" t="s">
        <v>621</v>
      </c>
      <c r="H16" s="585" t="s">
        <v>517</v>
      </c>
      <c r="I16" s="585" t="s">
        <v>622</v>
      </c>
      <c r="J16" s="585" t="s">
        <v>623</v>
      </c>
      <c r="K16" s="585" t="s">
        <v>624</v>
      </c>
      <c r="L16" s="588">
        <v>490.89</v>
      </c>
      <c r="M16" s="588">
        <v>1472.67</v>
      </c>
      <c r="N16" s="585">
        <v>3</v>
      </c>
      <c r="O16" s="589">
        <v>2.5</v>
      </c>
      <c r="P16" s="588">
        <v>981.78</v>
      </c>
      <c r="Q16" s="590">
        <v>0.66666666666666663</v>
      </c>
      <c r="R16" s="585">
        <v>2</v>
      </c>
      <c r="S16" s="590">
        <v>0.66666666666666663</v>
      </c>
      <c r="T16" s="589">
        <v>1.5</v>
      </c>
      <c r="U16" s="591">
        <v>0.6</v>
      </c>
    </row>
    <row r="17" spans="1:21" ht="14.4" customHeight="1" x14ac:dyDescent="0.3">
      <c r="A17" s="584">
        <v>29</v>
      </c>
      <c r="B17" s="585" t="s">
        <v>572</v>
      </c>
      <c r="C17" s="585" t="s">
        <v>576</v>
      </c>
      <c r="D17" s="586" t="s">
        <v>1014</v>
      </c>
      <c r="E17" s="587" t="s">
        <v>585</v>
      </c>
      <c r="F17" s="585" t="s">
        <v>573</v>
      </c>
      <c r="G17" s="585" t="s">
        <v>625</v>
      </c>
      <c r="H17" s="585" t="s">
        <v>517</v>
      </c>
      <c r="I17" s="585" t="s">
        <v>565</v>
      </c>
      <c r="J17" s="585" t="s">
        <v>486</v>
      </c>
      <c r="K17" s="585" t="s">
        <v>566</v>
      </c>
      <c r="L17" s="588">
        <v>24.22</v>
      </c>
      <c r="M17" s="588">
        <v>24.22</v>
      </c>
      <c r="N17" s="585">
        <v>1</v>
      </c>
      <c r="O17" s="589">
        <v>1</v>
      </c>
      <c r="P17" s="588"/>
      <c r="Q17" s="590">
        <v>0</v>
      </c>
      <c r="R17" s="585"/>
      <c r="S17" s="590">
        <v>0</v>
      </c>
      <c r="T17" s="589"/>
      <c r="U17" s="591">
        <v>0</v>
      </c>
    </row>
    <row r="18" spans="1:21" ht="14.4" customHeight="1" x14ac:dyDescent="0.3">
      <c r="A18" s="584">
        <v>29</v>
      </c>
      <c r="B18" s="585" t="s">
        <v>572</v>
      </c>
      <c r="C18" s="585" t="s">
        <v>576</v>
      </c>
      <c r="D18" s="586" t="s">
        <v>1014</v>
      </c>
      <c r="E18" s="587" t="s">
        <v>585</v>
      </c>
      <c r="F18" s="585" t="s">
        <v>573</v>
      </c>
      <c r="G18" s="585" t="s">
        <v>626</v>
      </c>
      <c r="H18" s="585" t="s">
        <v>462</v>
      </c>
      <c r="I18" s="585" t="s">
        <v>627</v>
      </c>
      <c r="J18" s="585" t="s">
        <v>628</v>
      </c>
      <c r="K18" s="585" t="s">
        <v>629</v>
      </c>
      <c r="L18" s="588">
        <v>34.659999999999997</v>
      </c>
      <c r="M18" s="588">
        <v>34.659999999999997</v>
      </c>
      <c r="N18" s="585">
        <v>1</v>
      </c>
      <c r="O18" s="589">
        <v>0.5</v>
      </c>
      <c r="P18" s="588">
        <v>34.659999999999997</v>
      </c>
      <c r="Q18" s="590">
        <v>1</v>
      </c>
      <c r="R18" s="585">
        <v>1</v>
      </c>
      <c r="S18" s="590">
        <v>1</v>
      </c>
      <c r="T18" s="589">
        <v>0.5</v>
      </c>
      <c r="U18" s="591">
        <v>1</v>
      </c>
    </row>
    <row r="19" spans="1:21" ht="14.4" customHeight="1" x14ac:dyDescent="0.3">
      <c r="A19" s="584">
        <v>29</v>
      </c>
      <c r="B19" s="585" t="s">
        <v>572</v>
      </c>
      <c r="C19" s="585" t="s">
        <v>576</v>
      </c>
      <c r="D19" s="586" t="s">
        <v>1014</v>
      </c>
      <c r="E19" s="587" t="s">
        <v>585</v>
      </c>
      <c r="F19" s="585" t="s">
        <v>573</v>
      </c>
      <c r="G19" s="585" t="s">
        <v>630</v>
      </c>
      <c r="H19" s="585" t="s">
        <v>462</v>
      </c>
      <c r="I19" s="585" t="s">
        <v>631</v>
      </c>
      <c r="J19" s="585" t="s">
        <v>632</v>
      </c>
      <c r="K19" s="585" t="s">
        <v>633</v>
      </c>
      <c r="L19" s="588">
        <v>0</v>
      </c>
      <c r="M19" s="588">
        <v>0</v>
      </c>
      <c r="N19" s="585">
        <v>1</v>
      </c>
      <c r="O19" s="589">
        <v>1</v>
      </c>
      <c r="P19" s="588"/>
      <c r="Q19" s="590"/>
      <c r="R19" s="585"/>
      <c r="S19" s="590">
        <v>0</v>
      </c>
      <c r="T19" s="589"/>
      <c r="U19" s="591">
        <v>0</v>
      </c>
    </row>
    <row r="20" spans="1:21" ht="14.4" customHeight="1" x14ac:dyDescent="0.3">
      <c r="A20" s="584">
        <v>29</v>
      </c>
      <c r="B20" s="585" t="s">
        <v>572</v>
      </c>
      <c r="C20" s="585" t="s">
        <v>576</v>
      </c>
      <c r="D20" s="586" t="s">
        <v>1014</v>
      </c>
      <c r="E20" s="587" t="s">
        <v>585</v>
      </c>
      <c r="F20" s="585" t="s">
        <v>573</v>
      </c>
      <c r="G20" s="585" t="s">
        <v>630</v>
      </c>
      <c r="H20" s="585" t="s">
        <v>462</v>
      </c>
      <c r="I20" s="585" t="s">
        <v>634</v>
      </c>
      <c r="J20" s="585" t="s">
        <v>635</v>
      </c>
      <c r="K20" s="585" t="s">
        <v>636</v>
      </c>
      <c r="L20" s="588">
        <v>0</v>
      </c>
      <c r="M20" s="588">
        <v>0</v>
      </c>
      <c r="N20" s="585">
        <v>2</v>
      </c>
      <c r="O20" s="589">
        <v>1</v>
      </c>
      <c r="P20" s="588"/>
      <c r="Q20" s="590"/>
      <c r="R20" s="585"/>
      <c r="S20" s="590">
        <v>0</v>
      </c>
      <c r="T20" s="589"/>
      <c r="U20" s="591">
        <v>0</v>
      </c>
    </row>
    <row r="21" spans="1:21" ht="14.4" customHeight="1" x14ac:dyDescent="0.3">
      <c r="A21" s="584">
        <v>29</v>
      </c>
      <c r="B21" s="585" t="s">
        <v>572</v>
      </c>
      <c r="C21" s="585" t="s">
        <v>576</v>
      </c>
      <c r="D21" s="586" t="s">
        <v>1014</v>
      </c>
      <c r="E21" s="587" t="s">
        <v>585</v>
      </c>
      <c r="F21" s="585" t="s">
        <v>573</v>
      </c>
      <c r="G21" s="585" t="s">
        <v>637</v>
      </c>
      <c r="H21" s="585" t="s">
        <v>517</v>
      </c>
      <c r="I21" s="585" t="s">
        <v>561</v>
      </c>
      <c r="J21" s="585" t="s">
        <v>562</v>
      </c>
      <c r="K21" s="585" t="s">
        <v>563</v>
      </c>
      <c r="L21" s="588">
        <v>0</v>
      </c>
      <c r="M21" s="588">
        <v>0</v>
      </c>
      <c r="N21" s="585">
        <v>1</v>
      </c>
      <c r="O21" s="589">
        <v>1</v>
      </c>
      <c r="P21" s="588">
        <v>0</v>
      </c>
      <c r="Q21" s="590"/>
      <c r="R21" s="585">
        <v>1</v>
      </c>
      <c r="S21" s="590">
        <v>1</v>
      </c>
      <c r="T21" s="589">
        <v>1</v>
      </c>
      <c r="U21" s="591">
        <v>1</v>
      </c>
    </row>
    <row r="22" spans="1:21" ht="14.4" customHeight="1" x14ac:dyDescent="0.3">
      <c r="A22" s="584">
        <v>29</v>
      </c>
      <c r="B22" s="585" t="s">
        <v>572</v>
      </c>
      <c r="C22" s="585" t="s">
        <v>576</v>
      </c>
      <c r="D22" s="586" t="s">
        <v>1014</v>
      </c>
      <c r="E22" s="587" t="s">
        <v>585</v>
      </c>
      <c r="F22" s="585" t="s">
        <v>573</v>
      </c>
      <c r="G22" s="585" t="s">
        <v>638</v>
      </c>
      <c r="H22" s="585" t="s">
        <v>462</v>
      </c>
      <c r="I22" s="585" t="s">
        <v>639</v>
      </c>
      <c r="J22" s="585" t="s">
        <v>640</v>
      </c>
      <c r="K22" s="585" t="s">
        <v>641</v>
      </c>
      <c r="L22" s="588">
        <v>154.36000000000001</v>
      </c>
      <c r="M22" s="588">
        <v>154.36000000000001</v>
      </c>
      <c r="N22" s="585">
        <v>1</v>
      </c>
      <c r="O22" s="589">
        <v>1</v>
      </c>
      <c r="P22" s="588"/>
      <c r="Q22" s="590">
        <v>0</v>
      </c>
      <c r="R22" s="585"/>
      <c r="S22" s="590">
        <v>0</v>
      </c>
      <c r="T22" s="589"/>
      <c r="U22" s="591">
        <v>0</v>
      </c>
    </row>
    <row r="23" spans="1:21" ht="14.4" customHeight="1" x14ac:dyDescent="0.3">
      <c r="A23" s="584">
        <v>29</v>
      </c>
      <c r="B23" s="585" t="s">
        <v>572</v>
      </c>
      <c r="C23" s="585" t="s">
        <v>576</v>
      </c>
      <c r="D23" s="586" t="s">
        <v>1014</v>
      </c>
      <c r="E23" s="587" t="s">
        <v>585</v>
      </c>
      <c r="F23" s="585" t="s">
        <v>573</v>
      </c>
      <c r="G23" s="585" t="s">
        <v>642</v>
      </c>
      <c r="H23" s="585" t="s">
        <v>462</v>
      </c>
      <c r="I23" s="585" t="s">
        <v>643</v>
      </c>
      <c r="J23" s="585" t="s">
        <v>498</v>
      </c>
      <c r="K23" s="585" t="s">
        <v>644</v>
      </c>
      <c r="L23" s="588">
        <v>0</v>
      </c>
      <c r="M23" s="588">
        <v>0</v>
      </c>
      <c r="N23" s="585">
        <v>5</v>
      </c>
      <c r="O23" s="589">
        <v>3</v>
      </c>
      <c r="P23" s="588">
        <v>0</v>
      </c>
      <c r="Q23" s="590"/>
      <c r="R23" s="585">
        <v>1</v>
      </c>
      <c r="S23" s="590">
        <v>0.2</v>
      </c>
      <c r="T23" s="589">
        <v>1</v>
      </c>
      <c r="U23" s="591">
        <v>0.33333333333333331</v>
      </c>
    </row>
    <row r="24" spans="1:21" ht="14.4" customHeight="1" x14ac:dyDescent="0.3">
      <c r="A24" s="584">
        <v>29</v>
      </c>
      <c r="B24" s="585" t="s">
        <v>572</v>
      </c>
      <c r="C24" s="585" t="s">
        <v>576</v>
      </c>
      <c r="D24" s="586" t="s">
        <v>1014</v>
      </c>
      <c r="E24" s="587" t="s">
        <v>585</v>
      </c>
      <c r="F24" s="585" t="s">
        <v>573</v>
      </c>
      <c r="G24" s="585" t="s">
        <v>645</v>
      </c>
      <c r="H24" s="585" t="s">
        <v>462</v>
      </c>
      <c r="I24" s="585" t="s">
        <v>646</v>
      </c>
      <c r="J24" s="585" t="s">
        <v>647</v>
      </c>
      <c r="K24" s="585" t="s">
        <v>648</v>
      </c>
      <c r="L24" s="588">
        <v>0</v>
      </c>
      <c r="M24" s="588">
        <v>0</v>
      </c>
      <c r="N24" s="585">
        <v>2</v>
      </c>
      <c r="O24" s="589">
        <v>1</v>
      </c>
      <c r="P24" s="588">
        <v>0</v>
      </c>
      <c r="Q24" s="590"/>
      <c r="R24" s="585">
        <v>1</v>
      </c>
      <c r="S24" s="590">
        <v>0.5</v>
      </c>
      <c r="T24" s="589">
        <v>0.5</v>
      </c>
      <c r="U24" s="591">
        <v>0.5</v>
      </c>
    </row>
    <row r="25" spans="1:21" ht="14.4" customHeight="1" x14ac:dyDescent="0.3">
      <c r="A25" s="584">
        <v>29</v>
      </c>
      <c r="B25" s="585" t="s">
        <v>572</v>
      </c>
      <c r="C25" s="585" t="s">
        <v>576</v>
      </c>
      <c r="D25" s="586" t="s">
        <v>1014</v>
      </c>
      <c r="E25" s="587" t="s">
        <v>585</v>
      </c>
      <c r="F25" s="585" t="s">
        <v>573</v>
      </c>
      <c r="G25" s="585" t="s">
        <v>649</v>
      </c>
      <c r="H25" s="585" t="s">
        <v>462</v>
      </c>
      <c r="I25" s="585" t="s">
        <v>650</v>
      </c>
      <c r="J25" s="585" t="s">
        <v>651</v>
      </c>
      <c r="K25" s="585" t="s">
        <v>652</v>
      </c>
      <c r="L25" s="588">
        <v>248.55</v>
      </c>
      <c r="M25" s="588">
        <v>248.55</v>
      </c>
      <c r="N25" s="585">
        <v>1</v>
      </c>
      <c r="O25" s="589">
        <v>1</v>
      </c>
      <c r="P25" s="588">
        <v>248.55</v>
      </c>
      <c r="Q25" s="590">
        <v>1</v>
      </c>
      <c r="R25" s="585">
        <v>1</v>
      </c>
      <c r="S25" s="590">
        <v>1</v>
      </c>
      <c r="T25" s="589">
        <v>1</v>
      </c>
      <c r="U25" s="591">
        <v>1</v>
      </c>
    </row>
    <row r="26" spans="1:21" ht="14.4" customHeight="1" x14ac:dyDescent="0.3">
      <c r="A26" s="584">
        <v>29</v>
      </c>
      <c r="B26" s="585" t="s">
        <v>572</v>
      </c>
      <c r="C26" s="585" t="s">
        <v>576</v>
      </c>
      <c r="D26" s="586" t="s">
        <v>1014</v>
      </c>
      <c r="E26" s="587" t="s">
        <v>585</v>
      </c>
      <c r="F26" s="585" t="s">
        <v>573</v>
      </c>
      <c r="G26" s="585" t="s">
        <v>653</v>
      </c>
      <c r="H26" s="585" t="s">
        <v>462</v>
      </c>
      <c r="I26" s="585" t="s">
        <v>654</v>
      </c>
      <c r="J26" s="585" t="s">
        <v>525</v>
      </c>
      <c r="K26" s="585" t="s">
        <v>655</v>
      </c>
      <c r="L26" s="588">
        <v>299.24</v>
      </c>
      <c r="M26" s="588">
        <v>2393.92</v>
      </c>
      <c r="N26" s="585">
        <v>8</v>
      </c>
      <c r="O26" s="589">
        <v>4</v>
      </c>
      <c r="P26" s="588">
        <v>1795.44</v>
      </c>
      <c r="Q26" s="590">
        <v>0.75</v>
      </c>
      <c r="R26" s="585">
        <v>6</v>
      </c>
      <c r="S26" s="590">
        <v>0.75</v>
      </c>
      <c r="T26" s="589">
        <v>3</v>
      </c>
      <c r="U26" s="591">
        <v>0.75</v>
      </c>
    </row>
    <row r="27" spans="1:21" ht="14.4" customHeight="1" x14ac:dyDescent="0.3">
      <c r="A27" s="584">
        <v>29</v>
      </c>
      <c r="B27" s="585" t="s">
        <v>572</v>
      </c>
      <c r="C27" s="585" t="s">
        <v>576</v>
      </c>
      <c r="D27" s="586" t="s">
        <v>1014</v>
      </c>
      <c r="E27" s="587" t="s">
        <v>585</v>
      </c>
      <c r="F27" s="585" t="s">
        <v>574</v>
      </c>
      <c r="G27" s="585" t="s">
        <v>656</v>
      </c>
      <c r="H27" s="585" t="s">
        <v>462</v>
      </c>
      <c r="I27" s="585" t="s">
        <v>657</v>
      </c>
      <c r="J27" s="585" t="s">
        <v>658</v>
      </c>
      <c r="K27" s="585"/>
      <c r="L27" s="588">
        <v>0</v>
      </c>
      <c r="M27" s="588">
        <v>0</v>
      </c>
      <c r="N27" s="585">
        <v>1</v>
      </c>
      <c r="O27" s="589">
        <v>1</v>
      </c>
      <c r="P27" s="588">
        <v>0</v>
      </c>
      <c r="Q27" s="590"/>
      <c r="R27" s="585">
        <v>1</v>
      </c>
      <c r="S27" s="590">
        <v>1</v>
      </c>
      <c r="T27" s="589">
        <v>1</v>
      </c>
      <c r="U27" s="591">
        <v>1</v>
      </c>
    </row>
    <row r="28" spans="1:21" ht="14.4" customHeight="1" x14ac:dyDescent="0.3">
      <c r="A28" s="584">
        <v>29</v>
      </c>
      <c r="B28" s="585" t="s">
        <v>572</v>
      </c>
      <c r="C28" s="585" t="s">
        <v>576</v>
      </c>
      <c r="D28" s="586" t="s">
        <v>1014</v>
      </c>
      <c r="E28" s="587" t="s">
        <v>585</v>
      </c>
      <c r="F28" s="585" t="s">
        <v>575</v>
      </c>
      <c r="G28" s="585" t="s">
        <v>659</v>
      </c>
      <c r="H28" s="585" t="s">
        <v>462</v>
      </c>
      <c r="I28" s="585" t="s">
        <v>660</v>
      </c>
      <c r="J28" s="585" t="s">
        <v>661</v>
      </c>
      <c r="K28" s="585" t="s">
        <v>662</v>
      </c>
      <c r="L28" s="588">
        <v>25</v>
      </c>
      <c r="M28" s="588">
        <v>50</v>
      </c>
      <c r="N28" s="585">
        <v>2</v>
      </c>
      <c r="O28" s="589">
        <v>1</v>
      </c>
      <c r="P28" s="588">
        <v>50</v>
      </c>
      <c r="Q28" s="590">
        <v>1</v>
      </c>
      <c r="R28" s="585">
        <v>2</v>
      </c>
      <c r="S28" s="590">
        <v>1</v>
      </c>
      <c r="T28" s="589">
        <v>1</v>
      </c>
      <c r="U28" s="591">
        <v>1</v>
      </c>
    </row>
    <row r="29" spans="1:21" ht="14.4" customHeight="1" x14ac:dyDescent="0.3">
      <c r="A29" s="584">
        <v>29</v>
      </c>
      <c r="B29" s="585" t="s">
        <v>572</v>
      </c>
      <c r="C29" s="585" t="s">
        <v>576</v>
      </c>
      <c r="D29" s="586" t="s">
        <v>1014</v>
      </c>
      <c r="E29" s="587" t="s">
        <v>585</v>
      </c>
      <c r="F29" s="585" t="s">
        <v>575</v>
      </c>
      <c r="G29" s="585" t="s">
        <v>659</v>
      </c>
      <c r="H29" s="585" t="s">
        <v>462</v>
      </c>
      <c r="I29" s="585" t="s">
        <v>663</v>
      </c>
      <c r="J29" s="585" t="s">
        <v>661</v>
      </c>
      <c r="K29" s="585" t="s">
        <v>664</v>
      </c>
      <c r="L29" s="588">
        <v>100</v>
      </c>
      <c r="M29" s="588">
        <v>500</v>
      </c>
      <c r="N29" s="585">
        <v>5</v>
      </c>
      <c r="O29" s="589">
        <v>2</v>
      </c>
      <c r="P29" s="588">
        <v>500</v>
      </c>
      <c r="Q29" s="590">
        <v>1</v>
      </c>
      <c r="R29" s="585">
        <v>5</v>
      </c>
      <c r="S29" s="590">
        <v>1</v>
      </c>
      <c r="T29" s="589">
        <v>2</v>
      </c>
      <c r="U29" s="591">
        <v>1</v>
      </c>
    </row>
    <row r="30" spans="1:21" ht="14.4" customHeight="1" x14ac:dyDescent="0.3">
      <c r="A30" s="584">
        <v>29</v>
      </c>
      <c r="B30" s="585" t="s">
        <v>572</v>
      </c>
      <c r="C30" s="585" t="s">
        <v>576</v>
      </c>
      <c r="D30" s="586" t="s">
        <v>1014</v>
      </c>
      <c r="E30" s="587" t="s">
        <v>585</v>
      </c>
      <c r="F30" s="585" t="s">
        <v>575</v>
      </c>
      <c r="G30" s="585" t="s">
        <v>659</v>
      </c>
      <c r="H30" s="585" t="s">
        <v>462</v>
      </c>
      <c r="I30" s="585" t="s">
        <v>665</v>
      </c>
      <c r="J30" s="585" t="s">
        <v>666</v>
      </c>
      <c r="K30" s="585" t="s">
        <v>667</v>
      </c>
      <c r="L30" s="588">
        <v>156</v>
      </c>
      <c r="M30" s="588">
        <v>312</v>
      </c>
      <c r="N30" s="585">
        <v>2</v>
      </c>
      <c r="O30" s="589">
        <v>1</v>
      </c>
      <c r="P30" s="588">
        <v>312</v>
      </c>
      <c r="Q30" s="590">
        <v>1</v>
      </c>
      <c r="R30" s="585">
        <v>2</v>
      </c>
      <c r="S30" s="590">
        <v>1</v>
      </c>
      <c r="T30" s="589">
        <v>1</v>
      </c>
      <c r="U30" s="591">
        <v>1</v>
      </c>
    </row>
    <row r="31" spans="1:21" ht="14.4" customHeight="1" x14ac:dyDescent="0.3">
      <c r="A31" s="584">
        <v>29</v>
      </c>
      <c r="B31" s="585" t="s">
        <v>572</v>
      </c>
      <c r="C31" s="585" t="s">
        <v>576</v>
      </c>
      <c r="D31" s="586" t="s">
        <v>1014</v>
      </c>
      <c r="E31" s="587" t="s">
        <v>585</v>
      </c>
      <c r="F31" s="585" t="s">
        <v>575</v>
      </c>
      <c r="G31" s="585" t="s">
        <v>659</v>
      </c>
      <c r="H31" s="585" t="s">
        <v>462</v>
      </c>
      <c r="I31" s="585" t="s">
        <v>668</v>
      </c>
      <c r="J31" s="585" t="s">
        <v>669</v>
      </c>
      <c r="K31" s="585" t="s">
        <v>670</v>
      </c>
      <c r="L31" s="588">
        <v>1512.58</v>
      </c>
      <c r="M31" s="588">
        <v>3025.16</v>
      </c>
      <c r="N31" s="585">
        <v>2</v>
      </c>
      <c r="O31" s="589">
        <v>1</v>
      </c>
      <c r="P31" s="588"/>
      <c r="Q31" s="590">
        <v>0</v>
      </c>
      <c r="R31" s="585"/>
      <c r="S31" s="590">
        <v>0</v>
      </c>
      <c r="T31" s="589"/>
      <c r="U31" s="591">
        <v>0</v>
      </c>
    </row>
    <row r="32" spans="1:21" ht="14.4" customHeight="1" x14ac:dyDescent="0.3">
      <c r="A32" s="584">
        <v>29</v>
      </c>
      <c r="B32" s="585" t="s">
        <v>572</v>
      </c>
      <c r="C32" s="585" t="s">
        <v>576</v>
      </c>
      <c r="D32" s="586" t="s">
        <v>1014</v>
      </c>
      <c r="E32" s="587" t="s">
        <v>585</v>
      </c>
      <c r="F32" s="585" t="s">
        <v>575</v>
      </c>
      <c r="G32" s="585" t="s">
        <v>659</v>
      </c>
      <c r="H32" s="585" t="s">
        <v>462</v>
      </c>
      <c r="I32" s="585" t="s">
        <v>671</v>
      </c>
      <c r="J32" s="585" t="s">
        <v>672</v>
      </c>
      <c r="K32" s="585" t="s">
        <v>673</v>
      </c>
      <c r="L32" s="588">
        <v>833.75</v>
      </c>
      <c r="M32" s="588">
        <v>1667.5</v>
      </c>
      <c r="N32" s="585">
        <v>2</v>
      </c>
      <c r="O32" s="589">
        <v>1</v>
      </c>
      <c r="P32" s="588">
        <v>1667.5</v>
      </c>
      <c r="Q32" s="590">
        <v>1</v>
      </c>
      <c r="R32" s="585">
        <v>2</v>
      </c>
      <c r="S32" s="590">
        <v>1</v>
      </c>
      <c r="T32" s="589">
        <v>1</v>
      </c>
      <c r="U32" s="591">
        <v>1</v>
      </c>
    </row>
    <row r="33" spans="1:21" ht="14.4" customHeight="1" x14ac:dyDescent="0.3">
      <c r="A33" s="584">
        <v>29</v>
      </c>
      <c r="B33" s="585" t="s">
        <v>572</v>
      </c>
      <c r="C33" s="585" t="s">
        <v>576</v>
      </c>
      <c r="D33" s="586" t="s">
        <v>1014</v>
      </c>
      <c r="E33" s="587" t="s">
        <v>585</v>
      </c>
      <c r="F33" s="585" t="s">
        <v>575</v>
      </c>
      <c r="G33" s="585" t="s">
        <v>674</v>
      </c>
      <c r="H33" s="585" t="s">
        <v>462</v>
      </c>
      <c r="I33" s="585" t="s">
        <v>675</v>
      </c>
      <c r="J33" s="585" t="s">
        <v>676</v>
      </c>
      <c r="K33" s="585" t="s">
        <v>677</v>
      </c>
      <c r="L33" s="588">
        <v>410</v>
      </c>
      <c r="M33" s="588">
        <v>2870</v>
      </c>
      <c r="N33" s="585">
        <v>7</v>
      </c>
      <c r="O33" s="589">
        <v>7</v>
      </c>
      <c r="P33" s="588">
        <v>2870</v>
      </c>
      <c r="Q33" s="590">
        <v>1</v>
      </c>
      <c r="R33" s="585">
        <v>7</v>
      </c>
      <c r="S33" s="590">
        <v>1</v>
      </c>
      <c r="T33" s="589">
        <v>7</v>
      </c>
      <c r="U33" s="591">
        <v>1</v>
      </c>
    </row>
    <row r="34" spans="1:21" ht="14.4" customHeight="1" x14ac:dyDescent="0.3">
      <c r="A34" s="584">
        <v>29</v>
      </c>
      <c r="B34" s="585" t="s">
        <v>572</v>
      </c>
      <c r="C34" s="585" t="s">
        <v>576</v>
      </c>
      <c r="D34" s="586" t="s">
        <v>1014</v>
      </c>
      <c r="E34" s="587" t="s">
        <v>585</v>
      </c>
      <c r="F34" s="585" t="s">
        <v>575</v>
      </c>
      <c r="G34" s="585" t="s">
        <v>678</v>
      </c>
      <c r="H34" s="585" t="s">
        <v>462</v>
      </c>
      <c r="I34" s="585" t="s">
        <v>679</v>
      </c>
      <c r="J34" s="585" t="s">
        <v>680</v>
      </c>
      <c r="K34" s="585" t="s">
        <v>681</v>
      </c>
      <c r="L34" s="588">
        <v>50.5</v>
      </c>
      <c r="M34" s="588">
        <v>50.5</v>
      </c>
      <c r="N34" s="585">
        <v>1</v>
      </c>
      <c r="O34" s="589">
        <v>1</v>
      </c>
      <c r="P34" s="588">
        <v>50.5</v>
      </c>
      <c r="Q34" s="590">
        <v>1</v>
      </c>
      <c r="R34" s="585">
        <v>1</v>
      </c>
      <c r="S34" s="590">
        <v>1</v>
      </c>
      <c r="T34" s="589">
        <v>1</v>
      </c>
      <c r="U34" s="591">
        <v>1</v>
      </c>
    </row>
    <row r="35" spans="1:21" ht="14.4" customHeight="1" x14ac:dyDescent="0.3">
      <c r="A35" s="584">
        <v>29</v>
      </c>
      <c r="B35" s="585" t="s">
        <v>572</v>
      </c>
      <c r="C35" s="585" t="s">
        <v>576</v>
      </c>
      <c r="D35" s="586" t="s">
        <v>1014</v>
      </c>
      <c r="E35" s="587" t="s">
        <v>585</v>
      </c>
      <c r="F35" s="585" t="s">
        <v>575</v>
      </c>
      <c r="G35" s="585" t="s">
        <v>678</v>
      </c>
      <c r="H35" s="585" t="s">
        <v>462</v>
      </c>
      <c r="I35" s="585" t="s">
        <v>682</v>
      </c>
      <c r="J35" s="585" t="s">
        <v>683</v>
      </c>
      <c r="K35" s="585" t="s">
        <v>684</v>
      </c>
      <c r="L35" s="588">
        <v>378.48</v>
      </c>
      <c r="M35" s="588">
        <v>378.48</v>
      </c>
      <c r="N35" s="585">
        <v>1</v>
      </c>
      <c r="O35" s="589">
        <v>1</v>
      </c>
      <c r="P35" s="588">
        <v>378.48</v>
      </c>
      <c r="Q35" s="590">
        <v>1</v>
      </c>
      <c r="R35" s="585">
        <v>1</v>
      </c>
      <c r="S35" s="590">
        <v>1</v>
      </c>
      <c r="T35" s="589">
        <v>1</v>
      </c>
      <c r="U35" s="591">
        <v>1</v>
      </c>
    </row>
    <row r="36" spans="1:21" ht="14.4" customHeight="1" x14ac:dyDescent="0.3">
      <c r="A36" s="584">
        <v>29</v>
      </c>
      <c r="B36" s="585" t="s">
        <v>572</v>
      </c>
      <c r="C36" s="585" t="s">
        <v>576</v>
      </c>
      <c r="D36" s="586" t="s">
        <v>1014</v>
      </c>
      <c r="E36" s="587" t="s">
        <v>585</v>
      </c>
      <c r="F36" s="585" t="s">
        <v>575</v>
      </c>
      <c r="G36" s="585" t="s">
        <v>678</v>
      </c>
      <c r="H36" s="585" t="s">
        <v>462</v>
      </c>
      <c r="I36" s="585" t="s">
        <v>685</v>
      </c>
      <c r="J36" s="585" t="s">
        <v>686</v>
      </c>
      <c r="K36" s="585" t="s">
        <v>687</v>
      </c>
      <c r="L36" s="588">
        <v>409.87</v>
      </c>
      <c r="M36" s="588">
        <v>409.87</v>
      </c>
      <c r="N36" s="585">
        <v>1</v>
      </c>
      <c r="O36" s="589">
        <v>1</v>
      </c>
      <c r="P36" s="588">
        <v>409.87</v>
      </c>
      <c r="Q36" s="590">
        <v>1</v>
      </c>
      <c r="R36" s="585">
        <v>1</v>
      </c>
      <c r="S36" s="590">
        <v>1</v>
      </c>
      <c r="T36" s="589">
        <v>1</v>
      </c>
      <c r="U36" s="591">
        <v>1</v>
      </c>
    </row>
    <row r="37" spans="1:21" ht="14.4" customHeight="1" x14ac:dyDescent="0.3">
      <c r="A37" s="584">
        <v>29</v>
      </c>
      <c r="B37" s="585" t="s">
        <v>572</v>
      </c>
      <c r="C37" s="585" t="s">
        <v>576</v>
      </c>
      <c r="D37" s="586" t="s">
        <v>1014</v>
      </c>
      <c r="E37" s="587" t="s">
        <v>585</v>
      </c>
      <c r="F37" s="585" t="s">
        <v>575</v>
      </c>
      <c r="G37" s="585" t="s">
        <v>688</v>
      </c>
      <c r="H37" s="585" t="s">
        <v>462</v>
      </c>
      <c r="I37" s="585" t="s">
        <v>689</v>
      </c>
      <c r="J37" s="585" t="s">
        <v>690</v>
      </c>
      <c r="K37" s="585" t="s">
        <v>691</v>
      </c>
      <c r="L37" s="588">
        <v>0</v>
      </c>
      <c r="M37" s="588">
        <v>0</v>
      </c>
      <c r="N37" s="585">
        <v>1</v>
      </c>
      <c r="O37" s="589">
        <v>1</v>
      </c>
      <c r="P37" s="588"/>
      <c r="Q37" s="590"/>
      <c r="R37" s="585"/>
      <c r="S37" s="590">
        <v>0</v>
      </c>
      <c r="T37" s="589"/>
      <c r="U37" s="591">
        <v>0</v>
      </c>
    </row>
    <row r="38" spans="1:21" ht="14.4" customHeight="1" x14ac:dyDescent="0.3">
      <c r="A38" s="584">
        <v>29</v>
      </c>
      <c r="B38" s="585" t="s">
        <v>572</v>
      </c>
      <c r="C38" s="585" t="s">
        <v>576</v>
      </c>
      <c r="D38" s="586" t="s">
        <v>1014</v>
      </c>
      <c r="E38" s="587" t="s">
        <v>585</v>
      </c>
      <c r="F38" s="585" t="s">
        <v>575</v>
      </c>
      <c r="G38" s="585" t="s">
        <v>688</v>
      </c>
      <c r="H38" s="585" t="s">
        <v>462</v>
      </c>
      <c r="I38" s="585" t="s">
        <v>692</v>
      </c>
      <c r="J38" s="585" t="s">
        <v>693</v>
      </c>
      <c r="K38" s="585"/>
      <c r="L38" s="588">
        <v>0</v>
      </c>
      <c r="M38" s="588">
        <v>0</v>
      </c>
      <c r="N38" s="585">
        <v>2</v>
      </c>
      <c r="O38" s="589">
        <v>2</v>
      </c>
      <c r="P38" s="588"/>
      <c r="Q38" s="590"/>
      <c r="R38" s="585"/>
      <c r="S38" s="590">
        <v>0</v>
      </c>
      <c r="T38" s="589"/>
      <c r="U38" s="591">
        <v>0</v>
      </c>
    </row>
    <row r="39" spans="1:21" ht="14.4" customHeight="1" x14ac:dyDescent="0.3">
      <c r="A39" s="584">
        <v>29</v>
      </c>
      <c r="B39" s="585" t="s">
        <v>572</v>
      </c>
      <c r="C39" s="585" t="s">
        <v>576</v>
      </c>
      <c r="D39" s="586" t="s">
        <v>1014</v>
      </c>
      <c r="E39" s="587" t="s">
        <v>586</v>
      </c>
      <c r="F39" s="585" t="s">
        <v>573</v>
      </c>
      <c r="G39" s="585" t="s">
        <v>604</v>
      </c>
      <c r="H39" s="585" t="s">
        <v>462</v>
      </c>
      <c r="I39" s="585" t="s">
        <v>605</v>
      </c>
      <c r="J39" s="585" t="s">
        <v>606</v>
      </c>
      <c r="K39" s="585" t="s">
        <v>607</v>
      </c>
      <c r="L39" s="588">
        <v>132.97999999999999</v>
      </c>
      <c r="M39" s="588">
        <v>132.97999999999999</v>
      </c>
      <c r="N39" s="585">
        <v>1</v>
      </c>
      <c r="O39" s="589">
        <v>1</v>
      </c>
      <c r="P39" s="588">
        <v>132.97999999999999</v>
      </c>
      <c r="Q39" s="590">
        <v>1</v>
      </c>
      <c r="R39" s="585">
        <v>1</v>
      </c>
      <c r="S39" s="590">
        <v>1</v>
      </c>
      <c r="T39" s="589">
        <v>1</v>
      </c>
      <c r="U39" s="591">
        <v>1</v>
      </c>
    </row>
    <row r="40" spans="1:21" ht="14.4" customHeight="1" x14ac:dyDescent="0.3">
      <c r="A40" s="584">
        <v>29</v>
      </c>
      <c r="B40" s="585" t="s">
        <v>572</v>
      </c>
      <c r="C40" s="585" t="s">
        <v>576</v>
      </c>
      <c r="D40" s="586" t="s">
        <v>1014</v>
      </c>
      <c r="E40" s="587" t="s">
        <v>588</v>
      </c>
      <c r="F40" s="585" t="s">
        <v>573</v>
      </c>
      <c r="G40" s="585" t="s">
        <v>694</v>
      </c>
      <c r="H40" s="585" t="s">
        <v>462</v>
      </c>
      <c r="I40" s="585" t="s">
        <v>695</v>
      </c>
      <c r="J40" s="585" t="s">
        <v>696</v>
      </c>
      <c r="K40" s="585" t="s">
        <v>697</v>
      </c>
      <c r="L40" s="588">
        <v>78.33</v>
      </c>
      <c r="M40" s="588">
        <v>234.99</v>
      </c>
      <c r="N40" s="585">
        <v>3</v>
      </c>
      <c r="O40" s="589">
        <v>2</v>
      </c>
      <c r="P40" s="588">
        <v>234.99</v>
      </c>
      <c r="Q40" s="590">
        <v>1</v>
      </c>
      <c r="R40" s="585">
        <v>3</v>
      </c>
      <c r="S40" s="590">
        <v>1</v>
      </c>
      <c r="T40" s="589">
        <v>2</v>
      </c>
      <c r="U40" s="591">
        <v>1</v>
      </c>
    </row>
    <row r="41" spans="1:21" ht="14.4" customHeight="1" x14ac:dyDescent="0.3">
      <c r="A41" s="584">
        <v>29</v>
      </c>
      <c r="B41" s="585" t="s">
        <v>572</v>
      </c>
      <c r="C41" s="585" t="s">
        <v>576</v>
      </c>
      <c r="D41" s="586" t="s">
        <v>1014</v>
      </c>
      <c r="E41" s="587" t="s">
        <v>588</v>
      </c>
      <c r="F41" s="585" t="s">
        <v>573</v>
      </c>
      <c r="G41" s="585" t="s">
        <v>698</v>
      </c>
      <c r="H41" s="585" t="s">
        <v>462</v>
      </c>
      <c r="I41" s="585" t="s">
        <v>699</v>
      </c>
      <c r="J41" s="585" t="s">
        <v>700</v>
      </c>
      <c r="K41" s="585" t="s">
        <v>701</v>
      </c>
      <c r="L41" s="588">
        <v>29.39</v>
      </c>
      <c r="M41" s="588">
        <v>29.39</v>
      </c>
      <c r="N41" s="585">
        <v>1</v>
      </c>
      <c r="O41" s="589">
        <v>0.5</v>
      </c>
      <c r="P41" s="588">
        <v>29.39</v>
      </c>
      <c r="Q41" s="590">
        <v>1</v>
      </c>
      <c r="R41" s="585">
        <v>1</v>
      </c>
      <c r="S41" s="590">
        <v>1</v>
      </c>
      <c r="T41" s="589">
        <v>0.5</v>
      </c>
      <c r="U41" s="591">
        <v>1</v>
      </c>
    </row>
    <row r="42" spans="1:21" ht="14.4" customHeight="1" x14ac:dyDescent="0.3">
      <c r="A42" s="584">
        <v>29</v>
      </c>
      <c r="B42" s="585" t="s">
        <v>572</v>
      </c>
      <c r="C42" s="585" t="s">
        <v>576</v>
      </c>
      <c r="D42" s="586" t="s">
        <v>1014</v>
      </c>
      <c r="E42" s="587" t="s">
        <v>588</v>
      </c>
      <c r="F42" s="585" t="s">
        <v>573</v>
      </c>
      <c r="G42" s="585" t="s">
        <v>702</v>
      </c>
      <c r="H42" s="585" t="s">
        <v>462</v>
      </c>
      <c r="I42" s="585" t="s">
        <v>703</v>
      </c>
      <c r="J42" s="585" t="s">
        <v>704</v>
      </c>
      <c r="K42" s="585" t="s">
        <v>705</v>
      </c>
      <c r="L42" s="588">
        <v>0</v>
      </c>
      <c r="M42" s="588">
        <v>0</v>
      </c>
      <c r="N42" s="585">
        <v>1</v>
      </c>
      <c r="O42" s="589">
        <v>0.5</v>
      </c>
      <c r="P42" s="588">
        <v>0</v>
      </c>
      <c r="Q42" s="590"/>
      <c r="R42" s="585">
        <v>1</v>
      </c>
      <c r="S42" s="590">
        <v>1</v>
      </c>
      <c r="T42" s="589">
        <v>0.5</v>
      </c>
      <c r="U42" s="591">
        <v>1</v>
      </c>
    </row>
    <row r="43" spans="1:21" ht="14.4" customHeight="1" x14ac:dyDescent="0.3">
      <c r="A43" s="584">
        <v>29</v>
      </c>
      <c r="B43" s="585" t="s">
        <v>572</v>
      </c>
      <c r="C43" s="585" t="s">
        <v>576</v>
      </c>
      <c r="D43" s="586" t="s">
        <v>1014</v>
      </c>
      <c r="E43" s="587" t="s">
        <v>588</v>
      </c>
      <c r="F43" s="585" t="s">
        <v>573</v>
      </c>
      <c r="G43" s="585" t="s">
        <v>706</v>
      </c>
      <c r="H43" s="585" t="s">
        <v>462</v>
      </c>
      <c r="I43" s="585" t="s">
        <v>707</v>
      </c>
      <c r="J43" s="585" t="s">
        <v>708</v>
      </c>
      <c r="K43" s="585" t="s">
        <v>709</v>
      </c>
      <c r="L43" s="588">
        <v>98.75</v>
      </c>
      <c r="M43" s="588">
        <v>98.75</v>
      </c>
      <c r="N43" s="585">
        <v>1</v>
      </c>
      <c r="O43" s="589">
        <v>1</v>
      </c>
      <c r="P43" s="588">
        <v>98.75</v>
      </c>
      <c r="Q43" s="590">
        <v>1</v>
      </c>
      <c r="R43" s="585">
        <v>1</v>
      </c>
      <c r="S43" s="590">
        <v>1</v>
      </c>
      <c r="T43" s="589">
        <v>1</v>
      </c>
      <c r="U43" s="591">
        <v>1</v>
      </c>
    </row>
    <row r="44" spans="1:21" ht="14.4" customHeight="1" x14ac:dyDescent="0.3">
      <c r="A44" s="584">
        <v>29</v>
      </c>
      <c r="B44" s="585" t="s">
        <v>572</v>
      </c>
      <c r="C44" s="585" t="s">
        <v>576</v>
      </c>
      <c r="D44" s="586" t="s">
        <v>1014</v>
      </c>
      <c r="E44" s="587" t="s">
        <v>588</v>
      </c>
      <c r="F44" s="585" t="s">
        <v>573</v>
      </c>
      <c r="G44" s="585" t="s">
        <v>604</v>
      </c>
      <c r="H44" s="585" t="s">
        <v>462</v>
      </c>
      <c r="I44" s="585" t="s">
        <v>605</v>
      </c>
      <c r="J44" s="585" t="s">
        <v>606</v>
      </c>
      <c r="K44" s="585" t="s">
        <v>607</v>
      </c>
      <c r="L44" s="588">
        <v>132.97999999999999</v>
      </c>
      <c r="M44" s="588">
        <v>132.97999999999999</v>
      </c>
      <c r="N44" s="585">
        <v>1</v>
      </c>
      <c r="O44" s="589">
        <v>1</v>
      </c>
      <c r="P44" s="588">
        <v>132.97999999999999</v>
      </c>
      <c r="Q44" s="590">
        <v>1</v>
      </c>
      <c r="R44" s="585">
        <v>1</v>
      </c>
      <c r="S44" s="590">
        <v>1</v>
      </c>
      <c r="T44" s="589">
        <v>1</v>
      </c>
      <c r="U44" s="591">
        <v>1</v>
      </c>
    </row>
    <row r="45" spans="1:21" ht="14.4" customHeight="1" x14ac:dyDescent="0.3">
      <c r="A45" s="584">
        <v>29</v>
      </c>
      <c r="B45" s="585" t="s">
        <v>572</v>
      </c>
      <c r="C45" s="585" t="s">
        <v>576</v>
      </c>
      <c r="D45" s="586" t="s">
        <v>1014</v>
      </c>
      <c r="E45" s="587" t="s">
        <v>588</v>
      </c>
      <c r="F45" s="585" t="s">
        <v>573</v>
      </c>
      <c r="G45" s="585" t="s">
        <v>608</v>
      </c>
      <c r="H45" s="585" t="s">
        <v>462</v>
      </c>
      <c r="I45" s="585" t="s">
        <v>609</v>
      </c>
      <c r="J45" s="585" t="s">
        <v>527</v>
      </c>
      <c r="K45" s="585" t="s">
        <v>610</v>
      </c>
      <c r="L45" s="588">
        <v>61.97</v>
      </c>
      <c r="M45" s="588">
        <v>123.94</v>
      </c>
      <c r="N45" s="585">
        <v>2</v>
      </c>
      <c r="O45" s="589">
        <v>2</v>
      </c>
      <c r="P45" s="588">
        <v>61.97</v>
      </c>
      <c r="Q45" s="590">
        <v>0.5</v>
      </c>
      <c r="R45" s="585">
        <v>1</v>
      </c>
      <c r="S45" s="590">
        <v>0.5</v>
      </c>
      <c r="T45" s="589">
        <v>1</v>
      </c>
      <c r="U45" s="591">
        <v>0.5</v>
      </c>
    </row>
    <row r="46" spans="1:21" ht="14.4" customHeight="1" x14ac:dyDescent="0.3">
      <c r="A46" s="584">
        <v>29</v>
      </c>
      <c r="B46" s="585" t="s">
        <v>572</v>
      </c>
      <c r="C46" s="585" t="s">
        <v>576</v>
      </c>
      <c r="D46" s="586" t="s">
        <v>1014</v>
      </c>
      <c r="E46" s="587" t="s">
        <v>588</v>
      </c>
      <c r="F46" s="585" t="s">
        <v>573</v>
      </c>
      <c r="G46" s="585" t="s">
        <v>615</v>
      </c>
      <c r="H46" s="585" t="s">
        <v>517</v>
      </c>
      <c r="I46" s="585" t="s">
        <v>616</v>
      </c>
      <c r="J46" s="585" t="s">
        <v>617</v>
      </c>
      <c r="K46" s="585" t="s">
        <v>618</v>
      </c>
      <c r="L46" s="588">
        <v>16.8</v>
      </c>
      <c r="M46" s="588">
        <v>100.80000000000001</v>
      </c>
      <c r="N46" s="585">
        <v>6</v>
      </c>
      <c r="O46" s="589">
        <v>6</v>
      </c>
      <c r="P46" s="588">
        <v>67.2</v>
      </c>
      <c r="Q46" s="590">
        <v>0.66666666666666663</v>
      </c>
      <c r="R46" s="585">
        <v>4</v>
      </c>
      <c r="S46" s="590">
        <v>0.66666666666666663</v>
      </c>
      <c r="T46" s="589">
        <v>4</v>
      </c>
      <c r="U46" s="591">
        <v>0.66666666666666663</v>
      </c>
    </row>
    <row r="47" spans="1:21" ht="14.4" customHeight="1" x14ac:dyDescent="0.3">
      <c r="A47" s="584">
        <v>29</v>
      </c>
      <c r="B47" s="585" t="s">
        <v>572</v>
      </c>
      <c r="C47" s="585" t="s">
        <v>576</v>
      </c>
      <c r="D47" s="586" t="s">
        <v>1014</v>
      </c>
      <c r="E47" s="587" t="s">
        <v>588</v>
      </c>
      <c r="F47" s="585" t="s">
        <v>573</v>
      </c>
      <c r="G47" s="585" t="s">
        <v>621</v>
      </c>
      <c r="H47" s="585" t="s">
        <v>517</v>
      </c>
      <c r="I47" s="585" t="s">
        <v>710</v>
      </c>
      <c r="J47" s="585" t="s">
        <v>623</v>
      </c>
      <c r="K47" s="585" t="s">
        <v>711</v>
      </c>
      <c r="L47" s="588">
        <v>736.33</v>
      </c>
      <c r="M47" s="588">
        <v>736.33</v>
      </c>
      <c r="N47" s="585">
        <v>1</v>
      </c>
      <c r="O47" s="589">
        <v>1</v>
      </c>
      <c r="P47" s="588"/>
      <c r="Q47" s="590">
        <v>0</v>
      </c>
      <c r="R47" s="585"/>
      <c r="S47" s="590">
        <v>0</v>
      </c>
      <c r="T47" s="589"/>
      <c r="U47" s="591">
        <v>0</v>
      </c>
    </row>
    <row r="48" spans="1:21" ht="14.4" customHeight="1" x14ac:dyDescent="0.3">
      <c r="A48" s="584">
        <v>29</v>
      </c>
      <c r="B48" s="585" t="s">
        <v>572</v>
      </c>
      <c r="C48" s="585" t="s">
        <v>576</v>
      </c>
      <c r="D48" s="586" t="s">
        <v>1014</v>
      </c>
      <c r="E48" s="587" t="s">
        <v>588</v>
      </c>
      <c r="F48" s="585" t="s">
        <v>573</v>
      </c>
      <c r="G48" s="585" t="s">
        <v>712</v>
      </c>
      <c r="H48" s="585" t="s">
        <v>462</v>
      </c>
      <c r="I48" s="585" t="s">
        <v>713</v>
      </c>
      <c r="J48" s="585" t="s">
        <v>714</v>
      </c>
      <c r="K48" s="585" t="s">
        <v>715</v>
      </c>
      <c r="L48" s="588">
        <v>83.68</v>
      </c>
      <c r="M48" s="588">
        <v>167.36</v>
      </c>
      <c r="N48" s="585">
        <v>2</v>
      </c>
      <c r="O48" s="589">
        <v>2</v>
      </c>
      <c r="P48" s="588"/>
      <c r="Q48" s="590">
        <v>0</v>
      </c>
      <c r="R48" s="585"/>
      <c r="S48" s="590">
        <v>0</v>
      </c>
      <c r="T48" s="589"/>
      <c r="U48" s="591">
        <v>0</v>
      </c>
    </row>
    <row r="49" spans="1:21" ht="14.4" customHeight="1" x14ac:dyDescent="0.3">
      <c r="A49" s="584">
        <v>29</v>
      </c>
      <c r="B49" s="585" t="s">
        <v>572</v>
      </c>
      <c r="C49" s="585" t="s">
        <v>576</v>
      </c>
      <c r="D49" s="586" t="s">
        <v>1014</v>
      </c>
      <c r="E49" s="587" t="s">
        <v>588</v>
      </c>
      <c r="F49" s="585" t="s">
        <v>573</v>
      </c>
      <c r="G49" s="585" t="s">
        <v>637</v>
      </c>
      <c r="H49" s="585" t="s">
        <v>517</v>
      </c>
      <c r="I49" s="585" t="s">
        <v>561</v>
      </c>
      <c r="J49" s="585" t="s">
        <v>562</v>
      </c>
      <c r="K49" s="585" t="s">
        <v>563</v>
      </c>
      <c r="L49" s="588">
        <v>0</v>
      </c>
      <c r="M49" s="588">
        <v>0</v>
      </c>
      <c r="N49" s="585">
        <v>1</v>
      </c>
      <c r="O49" s="589">
        <v>1</v>
      </c>
      <c r="P49" s="588">
        <v>0</v>
      </c>
      <c r="Q49" s="590"/>
      <c r="R49" s="585">
        <v>1</v>
      </c>
      <c r="S49" s="590">
        <v>1</v>
      </c>
      <c r="T49" s="589">
        <v>1</v>
      </c>
      <c r="U49" s="591">
        <v>1</v>
      </c>
    </row>
    <row r="50" spans="1:21" ht="14.4" customHeight="1" x14ac:dyDescent="0.3">
      <c r="A50" s="584">
        <v>29</v>
      </c>
      <c r="B50" s="585" t="s">
        <v>572</v>
      </c>
      <c r="C50" s="585" t="s">
        <v>576</v>
      </c>
      <c r="D50" s="586" t="s">
        <v>1014</v>
      </c>
      <c r="E50" s="587" t="s">
        <v>588</v>
      </c>
      <c r="F50" s="585" t="s">
        <v>573</v>
      </c>
      <c r="G50" s="585" t="s">
        <v>638</v>
      </c>
      <c r="H50" s="585" t="s">
        <v>517</v>
      </c>
      <c r="I50" s="585" t="s">
        <v>716</v>
      </c>
      <c r="J50" s="585" t="s">
        <v>640</v>
      </c>
      <c r="K50" s="585" t="s">
        <v>641</v>
      </c>
      <c r="L50" s="588">
        <v>154.36000000000001</v>
      </c>
      <c r="M50" s="588">
        <v>154.36000000000001</v>
      </c>
      <c r="N50" s="585">
        <v>1</v>
      </c>
      <c r="O50" s="589">
        <v>1</v>
      </c>
      <c r="P50" s="588">
        <v>154.36000000000001</v>
      </c>
      <c r="Q50" s="590">
        <v>1</v>
      </c>
      <c r="R50" s="585">
        <v>1</v>
      </c>
      <c r="S50" s="590">
        <v>1</v>
      </c>
      <c r="T50" s="589">
        <v>1</v>
      </c>
      <c r="U50" s="591">
        <v>1</v>
      </c>
    </row>
    <row r="51" spans="1:21" ht="14.4" customHeight="1" x14ac:dyDescent="0.3">
      <c r="A51" s="584">
        <v>29</v>
      </c>
      <c r="B51" s="585" t="s">
        <v>572</v>
      </c>
      <c r="C51" s="585" t="s">
        <v>576</v>
      </c>
      <c r="D51" s="586" t="s">
        <v>1014</v>
      </c>
      <c r="E51" s="587" t="s">
        <v>588</v>
      </c>
      <c r="F51" s="585" t="s">
        <v>573</v>
      </c>
      <c r="G51" s="585" t="s">
        <v>638</v>
      </c>
      <c r="H51" s="585" t="s">
        <v>462</v>
      </c>
      <c r="I51" s="585" t="s">
        <v>717</v>
      </c>
      <c r="J51" s="585" t="s">
        <v>640</v>
      </c>
      <c r="K51" s="585" t="s">
        <v>641</v>
      </c>
      <c r="L51" s="588">
        <v>154.36000000000001</v>
      </c>
      <c r="M51" s="588">
        <v>154.36000000000001</v>
      </c>
      <c r="N51" s="585">
        <v>1</v>
      </c>
      <c r="O51" s="589">
        <v>1</v>
      </c>
      <c r="P51" s="588"/>
      <c r="Q51" s="590">
        <v>0</v>
      </c>
      <c r="R51" s="585"/>
      <c r="S51" s="590">
        <v>0</v>
      </c>
      <c r="T51" s="589"/>
      <c r="U51" s="591">
        <v>0</v>
      </c>
    </row>
    <row r="52" spans="1:21" ht="14.4" customHeight="1" x14ac:dyDescent="0.3">
      <c r="A52" s="584">
        <v>29</v>
      </c>
      <c r="B52" s="585" t="s">
        <v>572</v>
      </c>
      <c r="C52" s="585" t="s">
        <v>576</v>
      </c>
      <c r="D52" s="586" t="s">
        <v>1014</v>
      </c>
      <c r="E52" s="587" t="s">
        <v>588</v>
      </c>
      <c r="F52" s="585" t="s">
        <v>575</v>
      </c>
      <c r="G52" s="585" t="s">
        <v>674</v>
      </c>
      <c r="H52" s="585" t="s">
        <v>462</v>
      </c>
      <c r="I52" s="585" t="s">
        <v>675</v>
      </c>
      <c r="J52" s="585" t="s">
        <v>676</v>
      </c>
      <c r="K52" s="585" t="s">
        <v>677</v>
      </c>
      <c r="L52" s="588">
        <v>410</v>
      </c>
      <c r="M52" s="588">
        <v>410</v>
      </c>
      <c r="N52" s="585">
        <v>1</v>
      </c>
      <c r="O52" s="589">
        <v>1</v>
      </c>
      <c r="P52" s="588">
        <v>410</v>
      </c>
      <c r="Q52" s="590">
        <v>1</v>
      </c>
      <c r="R52" s="585">
        <v>1</v>
      </c>
      <c r="S52" s="590">
        <v>1</v>
      </c>
      <c r="T52" s="589">
        <v>1</v>
      </c>
      <c r="U52" s="591">
        <v>1</v>
      </c>
    </row>
    <row r="53" spans="1:21" ht="14.4" customHeight="1" x14ac:dyDescent="0.3">
      <c r="A53" s="584">
        <v>29</v>
      </c>
      <c r="B53" s="585" t="s">
        <v>572</v>
      </c>
      <c r="C53" s="585" t="s">
        <v>576</v>
      </c>
      <c r="D53" s="586" t="s">
        <v>1014</v>
      </c>
      <c r="E53" s="587" t="s">
        <v>588</v>
      </c>
      <c r="F53" s="585" t="s">
        <v>575</v>
      </c>
      <c r="G53" s="585" t="s">
        <v>678</v>
      </c>
      <c r="H53" s="585" t="s">
        <v>462</v>
      </c>
      <c r="I53" s="585" t="s">
        <v>718</v>
      </c>
      <c r="J53" s="585" t="s">
        <v>680</v>
      </c>
      <c r="K53" s="585" t="s">
        <v>719</v>
      </c>
      <c r="L53" s="588">
        <v>58.5</v>
      </c>
      <c r="M53" s="588">
        <v>58.5</v>
      </c>
      <c r="N53" s="585">
        <v>1</v>
      </c>
      <c r="O53" s="589">
        <v>1</v>
      </c>
      <c r="P53" s="588">
        <v>58.5</v>
      </c>
      <c r="Q53" s="590">
        <v>1</v>
      </c>
      <c r="R53" s="585">
        <v>1</v>
      </c>
      <c r="S53" s="590">
        <v>1</v>
      </c>
      <c r="T53" s="589">
        <v>1</v>
      </c>
      <c r="U53" s="591">
        <v>1</v>
      </c>
    </row>
    <row r="54" spans="1:21" ht="14.4" customHeight="1" x14ac:dyDescent="0.3">
      <c r="A54" s="584">
        <v>29</v>
      </c>
      <c r="B54" s="585" t="s">
        <v>572</v>
      </c>
      <c r="C54" s="585" t="s">
        <v>576</v>
      </c>
      <c r="D54" s="586" t="s">
        <v>1014</v>
      </c>
      <c r="E54" s="587" t="s">
        <v>588</v>
      </c>
      <c r="F54" s="585" t="s">
        <v>575</v>
      </c>
      <c r="G54" s="585" t="s">
        <v>678</v>
      </c>
      <c r="H54" s="585" t="s">
        <v>462</v>
      </c>
      <c r="I54" s="585" t="s">
        <v>720</v>
      </c>
      <c r="J54" s="585" t="s">
        <v>721</v>
      </c>
      <c r="K54" s="585" t="s">
        <v>722</v>
      </c>
      <c r="L54" s="588">
        <v>245.11</v>
      </c>
      <c r="M54" s="588">
        <v>245.11</v>
      </c>
      <c r="N54" s="585">
        <v>1</v>
      </c>
      <c r="O54" s="589">
        <v>1</v>
      </c>
      <c r="P54" s="588">
        <v>245.11</v>
      </c>
      <c r="Q54" s="590">
        <v>1</v>
      </c>
      <c r="R54" s="585">
        <v>1</v>
      </c>
      <c r="S54" s="590">
        <v>1</v>
      </c>
      <c r="T54" s="589">
        <v>1</v>
      </c>
      <c r="U54" s="591">
        <v>1</v>
      </c>
    </row>
    <row r="55" spans="1:21" ht="14.4" customHeight="1" x14ac:dyDescent="0.3">
      <c r="A55" s="584">
        <v>29</v>
      </c>
      <c r="B55" s="585" t="s">
        <v>572</v>
      </c>
      <c r="C55" s="585" t="s">
        <v>576</v>
      </c>
      <c r="D55" s="586" t="s">
        <v>1014</v>
      </c>
      <c r="E55" s="587" t="s">
        <v>588</v>
      </c>
      <c r="F55" s="585" t="s">
        <v>575</v>
      </c>
      <c r="G55" s="585" t="s">
        <v>678</v>
      </c>
      <c r="H55" s="585" t="s">
        <v>462</v>
      </c>
      <c r="I55" s="585" t="s">
        <v>723</v>
      </c>
      <c r="J55" s="585" t="s">
        <v>724</v>
      </c>
      <c r="K55" s="585" t="s">
        <v>725</v>
      </c>
      <c r="L55" s="588">
        <v>318.76</v>
      </c>
      <c r="M55" s="588">
        <v>318.76</v>
      </c>
      <c r="N55" s="585">
        <v>1</v>
      </c>
      <c r="O55" s="589">
        <v>1</v>
      </c>
      <c r="P55" s="588">
        <v>318.76</v>
      </c>
      <c r="Q55" s="590">
        <v>1</v>
      </c>
      <c r="R55" s="585">
        <v>1</v>
      </c>
      <c r="S55" s="590">
        <v>1</v>
      </c>
      <c r="T55" s="589">
        <v>1</v>
      </c>
      <c r="U55" s="591">
        <v>1</v>
      </c>
    </row>
    <row r="56" spans="1:21" ht="14.4" customHeight="1" x14ac:dyDescent="0.3">
      <c r="A56" s="584">
        <v>29</v>
      </c>
      <c r="B56" s="585" t="s">
        <v>572</v>
      </c>
      <c r="C56" s="585" t="s">
        <v>576</v>
      </c>
      <c r="D56" s="586" t="s">
        <v>1014</v>
      </c>
      <c r="E56" s="587" t="s">
        <v>588</v>
      </c>
      <c r="F56" s="585" t="s">
        <v>575</v>
      </c>
      <c r="G56" s="585" t="s">
        <v>678</v>
      </c>
      <c r="H56" s="585" t="s">
        <v>462</v>
      </c>
      <c r="I56" s="585" t="s">
        <v>726</v>
      </c>
      <c r="J56" s="585" t="s">
        <v>727</v>
      </c>
      <c r="K56" s="585" t="s">
        <v>728</v>
      </c>
      <c r="L56" s="588">
        <v>576.80999999999995</v>
      </c>
      <c r="M56" s="588">
        <v>576.80999999999995</v>
      </c>
      <c r="N56" s="585">
        <v>1</v>
      </c>
      <c r="O56" s="589">
        <v>1</v>
      </c>
      <c r="P56" s="588">
        <v>576.80999999999995</v>
      </c>
      <c r="Q56" s="590">
        <v>1</v>
      </c>
      <c r="R56" s="585">
        <v>1</v>
      </c>
      <c r="S56" s="590">
        <v>1</v>
      </c>
      <c r="T56" s="589">
        <v>1</v>
      </c>
      <c r="U56" s="591">
        <v>1</v>
      </c>
    </row>
    <row r="57" spans="1:21" ht="14.4" customHeight="1" x14ac:dyDescent="0.3">
      <c r="A57" s="584">
        <v>29</v>
      </c>
      <c r="B57" s="585" t="s">
        <v>572</v>
      </c>
      <c r="C57" s="585" t="s">
        <v>576</v>
      </c>
      <c r="D57" s="586" t="s">
        <v>1014</v>
      </c>
      <c r="E57" s="587" t="s">
        <v>588</v>
      </c>
      <c r="F57" s="585" t="s">
        <v>575</v>
      </c>
      <c r="G57" s="585" t="s">
        <v>678</v>
      </c>
      <c r="H57" s="585" t="s">
        <v>462</v>
      </c>
      <c r="I57" s="585" t="s">
        <v>729</v>
      </c>
      <c r="J57" s="585" t="s">
        <v>730</v>
      </c>
      <c r="K57" s="585" t="s">
        <v>731</v>
      </c>
      <c r="L57" s="588">
        <v>330.62</v>
      </c>
      <c r="M57" s="588">
        <v>330.62</v>
      </c>
      <c r="N57" s="585">
        <v>1</v>
      </c>
      <c r="O57" s="589">
        <v>1</v>
      </c>
      <c r="P57" s="588">
        <v>330.62</v>
      </c>
      <c r="Q57" s="590">
        <v>1</v>
      </c>
      <c r="R57" s="585">
        <v>1</v>
      </c>
      <c r="S57" s="590">
        <v>1</v>
      </c>
      <c r="T57" s="589">
        <v>1</v>
      </c>
      <c r="U57" s="591">
        <v>1</v>
      </c>
    </row>
    <row r="58" spans="1:21" ht="14.4" customHeight="1" x14ac:dyDescent="0.3">
      <c r="A58" s="584">
        <v>29</v>
      </c>
      <c r="B58" s="585" t="s">
        <v>572</v>
      </c>
      <c r="C58" s="585" t="s">
        <v>576</v>
      </c>
      <c r="D58" s="586" t="s">
        <v>1014</v>
      </c>
      <c r="E58" s="587" t="s">
        <v>588</v>
      </c>
      <c r="F58" s="585" t="s">
        <v>575</v>
      </c>
      <c r="G58" s="585" t="s">
        <v>732</v>
      </c>
      <c r="H58" s="585" t="s">
        <v>462</v>
      </c>
      <c r="I58" s="585" t="s">
        <v>733</v>
      </c>
      <c r="J58" s="585" t="s">
        <v>734</v>
      </c>
      <c r="K58" s="585" t="s">
        <v>735</v>
      </c>
      <c r="L58" s="588">
        <v>200</v>
      </c>
      <c r="M58" s="588">
        <v>200</v>
      </c>
      <c r="N58" s="585">
        <v>1</v>
      </c>
      <c r="O58" s="589">
        <v>1</v>
      </c>
      <c r="P58" s="588"/>
      <c r="Q58" s="590">
        <v>0</v>
      </c>
      <c r="R58" s="585"/>
      <c r="S58" s="590">
        <v>0</v>
      </c>
      <c r="T58" s="589"/>
      <c r="U58" s="591">
        <v>0</v>
      </c>
    </row>
    <row r="59" spans="1:21" ht="14.4" customHeight="1" x14ac:dyDescent="0.3">
      <c r="A59" s="584">
        <v>29</v>
      </c>
      <c r="B59" s="585" t="s">
        <v>572</v>
      </c>
      <c r="C59" s="585" t="s">
        <v>576</v>
      </c>
      <c r="D59" s="586" t="s">
        <v>1014</v>
      </c>
      <c r="E59" s="587" t="s">
        <v>589</v>
      </c>
      <c r="F59" s="585" t="s">
        <v>573</v>
      </c>
      <c r="G59" s="585" t="s">
        <v>736</v>
      </c>
      <c r="H59" s="585" t="s">
        <v>462</v>
      </c>
      <c r="I59" s="585" t="s">
        <v>737</v>
      </c>
      <c r="J59" s="585" t="s">
        <v>738</v>
      </c>
      <c r="K59" s="585" t="s">
        <v>739</v>
      </c>
      <c r="L59" s="588">
        <v>210.08</v>
      </c>
      <c r="M59" s="588">
        <v>420.16</v>
      </c>
      <c r="N59" s="585">
        <v>2</v>
      </c>
      <c r="O59" s="589">
        <v>2</v>
      </c>
      <c r="P59" s="588">
        <v>420.16</v>
      </c>
      <c r="Q59" s="590">
        <v>1</v>
      </c>
      <c r="R59" s="585">
        <v>2</v>
      </c>
      <c r="S59" s="590">
        <v>1</v>
      </c>
      <c r="T59" s="589">
        <v>2</v>
      </c>
      <c r="U59" s="591">
        <v>1</v>
      </c>
    </row>
    <row r="60" spans="1:21" ht="14.4" customHeight="1" x14ac:dyDescent="0.3">
      <c r="A60" s="584">
        <v>29</v>
      </c>
      <c r="B60" s="585" t="s">
        <v>572</v>
      </c>
      <c r="C60" s="585" t="s">
        <v>576</v>
      </c>
      <c r="D60" s="586" t="s">
        <v>1014</v>
      </c>
      <c r="E60" s="587" t="s">
        <v>589</v>
      </c>
      <c r="F60" s="585" t="s">
        <v>573</v>
      </c>
      <c r="G60" s="585" t="s">
        <v>694</v>
      </c>
      <c r="H60" s="585" t="s">
        <v>462</v>
      </c>
      <c r="I60" s="585" t="s">
        <v>695</v>
      </c>
      <c r="J60" s="585" t="s">
        <v>696</v>
      </c>
      <c r="K60" s="585" t="s">
        <v>697</v>
      </c>
      <c r="L60" s="588">
        <v>78.33</v>
      </c>
      <c r="M60" s="588">
        <v>78.33</v>
      </c>
      <c r="N60" s="585">
        <v>1</v>
      </c>
      <c r="O60" s="589">
        <v>1</v>
      </c>
      <c r="P60" s="588">
        <v>78.33</v>
      </c>
      <c r="Q60" s="590">
        <v>1</v>
      </c>
      <c r="R60" s="585">
        <v>1</v>
      </c>
      <c r="S60" s="590">
        <v>1</v>
      </c>
      <c r="T60" s="589">
        <v>1</v>
      </c>
      <c r="U60" s="591">
        <v>1</v>
      </c>
    </row>
    <row r="61" spans="1:21" ht="14.4" customHeight="1" x14ac:dyDescent="0.3">
      <c r="A61" s="584">
        <v>29</v>
      </c>
      <c r="B61" s="585" t="s">
        <v>572</v>
      </c>
      <c r="C61" s="585" t="s">
        <v>576</v>
      </c>
      <c r="D61" s="586" t="s">
        <v>1014</v>
      </c>
      <c r="E61" s="587" t="s">
        <v>589</v>
      </c>
      <c r="F61" s="585" t="s">
        <v>573</v>
      </c>
      <c r="G61" s="585" t="s">
        <v>590</v>
      </c>
      <c r="H61" s="585" t="s">
        <v>462</v>
      </c>
      <c r="I61" s="585" t="s">
        <v>591</v>
      </c>
      <c r="J61" s="585" t="s">
        <v>592</v>
      </c>
      <c r="K61" s="585" t="s">
        <v>593</v>
      </c>
      <c r="L61" s="588">
        <v>91.11</v>
      </c>
      <c r="M61" s="588">
        <v>182.22</v>
      </c>
      <c r="N61" s="585">
        <v>2</v>
      </c>
      <c r="O61" s="589">
        <v>0.5</v>
      </c>
      <c r="P61" s="588"/>
      <c r="Q61" s="590">
        <v>0</v>
      </c>
      <c r="R61" s="585"/>
      <c r="S61" s="590">
        <v>0</v>
      </c>
      <c r="T61" s="589"/>
      <c r="U61" s="591">
        <v>0</v>
      </c>
    </row>
    <row r="62" spans="1:21" ht="14.4" customHeight="1" x14ac:dyDescent="0.3">
      <c r="A62" s="584">
        <v>29</v>
      </c>
      <c r="B62" s="585" t="s">
        <v>572</v>
      </c>
      <c r="C62" s="585" t="s">
        <v>576</v>
      </c>
      <c r="D62" s="586" t="s">
        <v>1014</v>
      </c>
      <c r="E62" s="587" t="s">
        <v>589</v>
      </c>
      <c r="F62" s="585" t="s">
        <v>573</v>
      </c>
      <c r="G62" s="585" t="s">
        <v>740</v>
      </c>
      <c r="H62" s="585" t="s">
        <v>462</v>
      </c>
      <c r="I62" s="585" t="s">
        <v>741</v>
      </c>
      <c r="J62" s="585" t="s">
        <v>742</v>
      </c>
      <c r="K62" s="585" t="s">
        <v>743</v>
      </c>
      <c r="L62" s="588">
        <v>107.27</v>
      </c>
      <c r="M62" s="588">
        <v>429.08</v>
      </c>
      <c r="N62" s="585">
        <v>4</v>
      </c>
      <c r="O62" s="589">
        <v>1.5</v>
      </c>
      <c r="P62" s="588"/>
      <c r="Q62" s="590">
        <v>0</v>
      </c>
      <c r="R62" s="585"/>
      <c r="S62" s="590">
        <v>0</v>
      </c>
      <c r="T62" s="589"/>
      <c r="U62" s="591">
        <v>0</v>
      </c>
    </row>
    <row r="63" spans="1:21" ht="14.4" customHeight="1" x14ac:dyDescent="0.3">
      <c r="A63" s="584">
        <v>29</v>
      </c>
      <c r="B63" s="585" t="s">
        <v>572</v>
      </c>
      <c r="C63" s="585" t="s">
        <v>576</v>
      </c>
      <c r="D63" s="586" t="s">
        <v>1014</v>
      </c>
      <c r="E63" s="587" t="s">
        <v>589</v>
      </c>
      <c r="F63" s="585" t="s">
        <v>573</v>
      </c>
      <c r="G63" s="585" t="s">
        <v>744</v>
      </c>
      <c r="H63" s="585" t="s">
        <v>462</v>
      </c>
      <c r="I63" s="585" t="s">
        <v>745</v>
      </c>
      <c r="J63" s="585" t="s">
        <v>746</v>
      </c>
      <c r="K63" s="585" t="s">
        <v>747</v>
      </c>
      <c r="L63" s="588">
        <v>285.01</v>
      </c>
      <c r="M63" s="588">
        <v>570.02</v>
      </c>
      <c r="N63" s="585">
        <v>2</v>
      </c>
      <c r="O63" s="589">
        <v>2</v>
      </c>
      <c r="P63" s="588">
        <v>285.01</v>
      </c>
      <c r="Q63" s="590">
        <v>0.5</v>
      </c>
      <c r="R63" s="585">
        <v>1</v>
      </c>
      <c r="S63" s="590">
        <v>0.5</v>
      </c>
      <c r="T63" s="589">
        <v>1</v>
      </c>
      <c r="U63" s="591">
        <v>0.5</v>
      </c>
    </row>
    <row r="64" spans="1:21" ht="14.4" customHeight="1" x14ac:dyDescent="0.3">
      <c r="A64" s="584">
        <v>29</v>
      </c>
      <c r="B64" s="585" t="s">
        <v>572</v>
      </c>
      <c r="C64" s="585" t="s">
        <v>576</v>
      </c>
      <c r="D64" s="586" t="s">
        <v>1014</v>
      </c>
      <c r="E64" s="587" t="s">
        <v>589</v>
      </c>
      <c r="F64" s="585" t="s">
        <v>573</v>
      </c>
      <c r="G64" s="585" t="s">
        <v>748</v>
      </c>
      <c r="H64" s="585" t="s">
        <v>517</v>
      </c>
      <c r="I64" s="585" t="s">
        <v>749</v>
      </c>
      <c r="J64" s="585" t="s">
        <v>750</v>
      </c>
      <c r="K64" s="585" t="s">
        <v>751</v>
      </c>
      <c r="L64" s="588">
        <v>218.62</v>
      </c>
      <c r="M64" s="588">
        <v>218.62</v>
      </c>
      <c r="N64" s="585">
        <v>1</v>
      </c>
      <c r="O64" s="589">
        <v>1</v>
      </c>
      <c r="P64" s="588"/>
      <c r="Q64" s="590">
        <v>0</v>
      </c>
      <c r="R64" s="585"/>
      <c r="S64" s="590">
        <v>0</v>
      </c>
      <c r="T64" s="589"/>
      <c r="U64" s="591">
        <v>0</v>
      </c>
    </row>
    <row r="65" spans="1:21" ht="14.4" customHeight="1" x14ac:dyDescent="0.3">
      <c r="A65" s="584">
        <v>29</v>
      </c>
      <c r="B65" s="585" t="s">
        <v>572</v>
      </c>
      <c r="C65" s="585" t="s">
        <v>576</v>
      </c>
      <c r="D65" s="586" t="s">
        <v>1014</v>
      </c>
      <c r="E65" s="587" t="s">
        <v>589</v>
      </c>
      <c r="F65" s="585" t="s">
        <v>573</v>
      </c>
      <c r="G65" s="585" t="s">
        <v>638</v>
      </c>
      <c r="H65" s="585" t="s">
        <v>517</v>
      </c>
      <c r="I65" s="585" t="s">
        <v>716</v>
      </c>
      <c r="J65" s="585" t="s">
        <v>640</v>
      </c>
      <c r="K65" s="585" t="s">
        <v>641</v>
      </c>
      <c r="L65" s="588">
        <v>154.36000000000001</v>
      </c>
      <c r="M65" s="588">
        <v>154.36000000000001</v>
      </c>
      <c r="N65" s="585">
        <v>1</v>
      </c>
      <c r="O65" s="589">
        <v>1</v>
      </c>
      <c r="P65" s="588">
        <v>154.36000000000001</v>
      </c>
      <c r="Q65" s="590">
        <v>1</v>
      </c>
      <c r="R65" s="585">
        <v>1</v>
      </c>
      <c r="S65" s="590">
        <v>1</v>
      </c>
      <c r="T65" s="589">
        <v>1</v>
      </c>
      <c r="U65" s="591">
        <v>1</v>
      </c>
    </row>
    <row r="66" spans="1:21" ht="14.4" customHeight="1" x14ac:dyDescent="0.3">
      <c r="A66" s="584">
        <v>29</v>
      </c>
      <c r="B66" s="585" t="s">
        <v>572</v>
      </c>
      <c r="C66" s="585" t="s">
        <v>576</v>
      </c>
      <c r="D66" s="586" t="s">
        <v>1014</v>
      </c>
      <c r="E66" s="587" t="s">
        <v>589</v>
      </c>
      <c r="F66" s="585" t="s">
        <v>574</v>
      </c>
      <c r="G66" s="585" t="s">
        <v>656</v>
      </c>
      <c r="H66" s="585" t="s">
        <v>462</v>
      </c>
      <c r="I66" s="585" t="s">
        <v>752</v>
      </c>
      <c r="J66" s="585" t="s">
        <v>658</v>
      </c>
      <c r="K66" s="585"/>
      <c r="L66" s="588">
        <v>0</v>
      </c>
      <c r="M66" s="588">
        <v>0</v>
      </c>
      <c r="N66" s="585">
        <v>1</v>
      </c>
      <c r="O66" s="589">
        <v>1</v>
      </c>
      <c r="P66" s="588"/>
      <c r="Q66" s="590"/>
      <c r="R66" s="585"/>
      <c r="S66" s="590">
        <v>0</v>
      </c>
      <c r="T66" s="589"/>
      <c r="U66" s="591">
        <v>0</v>
      </c>
    </row>
    <row r="67" spans="1:21" ht="14.4" customHeight="1" x14ac:dyDescent="0.3">
      <c r="A67" s="584">
        <v>29</v>
      </c>
      <c r="B67" s="585" t="s">
        <v>572</v>
      </c>
      <c r="C67" s="585" t="s">
        <v>576</v>
      </c>
      <c r="D67" s="586" t="s">
        <v>1014</v>
      </c>
      <c r="E67" s="587" t="s">
        <v>589</v>
      </c>
      <c r="F67" s="585" t="s">
        <v>575</v>
      </c>
      <c r="G67" s="585" t="s">
        <v>753</v>
      </c>
      <c r="H67" s="585" t="s">
        <v>462</v>
      </c>
      <c r="I67" s="585" t="s">
        <v>754</v>
      </c>
      <c r="J67" s="585" t="s">
        <v>755</v>
      </c>
      <c r="K67" s="585" t="s">
        <v>756</v>
      </c>
      <c r="L67" s="588">
        <v>1021.4</v>
      </c>
      <c r="M67" s="588">
        <v>1021.4</v>
      </c>
      <c r="N67" s="585">
        <v>1</v>
      </c>
      <c r="O67" s="589">
        <v>1</v>
      </c>
      <c r="P67" s="588"/>
      <c r="Q67" s="590">
        <v>0</v>
      </c>
      <c r="R67" s="585"/>
      <c r="S67" s="590">
        <v>0</v>
      </c>
      <c r="T67" s="589"/>
      <c r="U67" s="591">
        <v>0</v>
      </c>
    </row>
    <row r="68" spans="1:21" ht="14.4" customHeight="1" x14ac:dyDescent="0.3">
      <c r="A68" s="584">
        <v>29</v>
      </c>
      <c r="B68" s="585" t="s">
        <v>572</v>
      </c>
      <c r="C68" s="585" t="s">
        <v>576</v>
      </c>
      <c r="D68" s="586" t="s">
        <v>1014</v>
      </c>
      <c r="E68" s="587" t="s">
        <v>589</v>
      </c>
      <c r="F68" s="585" t="s">
        <v>575</v>
      </c>
      <c r="G68" s="585" t="s">
        <v>659</v>
      </c>
      <c r="H68" s="585" t="s">
        <v>462</v>
      </c>
      <c r="I68" s="585" t="s">
        <v>660</v>
      </c>
      <c r="J68" s="585" t="s">
        <v>661</v>
      </c>
      <c r="K68" s="585" t="s">
        <v>662</v>
      </c>
      <c r="L68" s="588">
        <v>25</v>
      </c>
      <c r="M68" s="588">
        <v>75</v>
      </c>
      <c r="N68" s="585">
        <v>3</v>
      </c>
      <c r="O68" s="589">
        <v>1</v>
      </c>
      <c r="P68" s="588"/>
      <c r="Q68" s="590">
        <v>0</v>
      </c>
      <c r="R68" s="585"/>
      <c r="S68" s="590">
        <v>0</v>
      </c>
      <c r="T68" s="589"/>
      <c r="U68" s="591">
        <v>0</v>
      </c>
    </row>
    <row r="69" spans="1:21" ht="14.4" customHeight="1" x14ac:dyDescent="0.3">
      <c r="A69" s="584">
        <v>29</v>
      </c>
      <c r="B69" s="585" t="s">
        <v>572</v>
      </c>
      <c r="C69" s="585" t="s">
        <v>576</v>
      </c>
      <c r="D69" s="586" t="s">
        <v>1014</v>
      </c>
      <c r="E69" s="587" t="s">
        <v>589</v>
      </c>
      <c r="F69" s="585" t="s">
        <v>575</v>
      </c>
      <c r="G69" s="585" t="s">
        <v>659</v>
      </c>
      <c r="H69" s="585" t="s">
        <v>462</v>
      </c>
      <c r="I69" s="585" t="s">
        <v>663</v>
      </c>
      <c r="J69" s="585" t="s">
        <v>661</v>
      </c>
      <c r="K69" s="585" t="s">
        <v>664</v>
      </c>
      <c r="L69" s="588">
        <v>100</v>
      </c>
      <c r="M69" s="588">
        <v>200</v>
      </c>
      <c r="N69" s="585">
        <v>2</v>
      </c>
      <c r="O69" s="589">
        <v>1</v>
      </c>
      <c r="P69" s="588">
        <v>200</v>
      </c>
      <c r="Q69" s="590">
        <v>1</v>
      </c>
      <c r="R69" s="585">
        <v>2</v>
      </c>
      <c r="S69" s="590">
        <v>1</v>
      </c>
      <c r="T69" s="589">
        <v>1</v>
      </c>
      <c r="U69" s="591">
        <v>1</v>
      </c>
    </row>
    <row r="70" spans="1:21" ht="14.4" customHeight="1" x14ac:dyDescent="0.3">
      <c r="A70" s="584">
        <v>29</v>
      </c>
      <c r="B70" s="585" t="s">
        <v>572</v>
      </c>
      <c r="C70" s="585" t="s">
        <v>576</v>
      </c>
      <c r="D70" s="586" t="s">
        <v>1014</v>
      </c>
      <c r="E70" s="587" t="s">
        <v>589</v>
      </c>
      <c r="F70" s="585" t="s">
        <v>575</v>
      </c>
      <c r="G70" s="585" t="s">
        <v>659</v>
      </c>
      <c r="H70" s="585" t="s">
        <v>462</v>
      </c>
      <c r="I70" s="585" t="s">
        <v>665</v>
      </c>
      <c r="J70" s="585" t="s">
        <v>666</v>
      </c>
      <c r="K70" s="585" t="s">
        <v>667</v>
      </c>
      <c r="L70" s="588">
        <v>156</v>
      </c>
      <c r="M70" s="588">
        <v>312</v>
      </c>
      <c r="N70" s="585">
        <v>2</v>
      </c>
      <c r="O70" s="589">
        <v>1</v>
      </c>
      <c r="P70" s="588"/>
      <c r="Q70" s="590">
        <v>0</v>
      </c>
      <c r="R70" s="585"/>
      <c r="S70" s="590">
        <v>0</v>
      </c>
      <c r="T70" s="589"/>
      <c r="U70" s="591">
        <v>0</v>
      </c>
    </row>
    <row r="71" spans="1:21" ht="14.4" customHeight="1" x14ac:dyDescent="0.3">
      <c r="A71" s="584">
        <v>29</v>
      </c>
      <c r="B71" s="585" t="s">
        <v>572</v>
      </c>
      <c r="C71" s="585" t="s">
        <v>576</v>
      </c>
      <c r="D71" s="586" t="s">
        <v>1014</v>
      </c>
      <c r="E71" s="587" t="s">
        <v>589</v>
      </c>
      <c r="F71" s="585" t="s">
        <v>575</v>
      </c>
      <c r="G71" s="585" t="s">
        <v>659</v>
      </c>
      <c r="H71" s="585" t="s">
        <v>462</v>
      </c>
      <c r="I71" s="585" t="s">
        <v>757</v>
      </c>
      <c r="J71" s="585" t="s">
        <v>758</v>
      </c>
      <c r="K71" s="585" t="s">
        <v>759</v>
      </c>
      <c r="L71" s="588">
        <v>3200</v>
      </c>
      <c r="M71" s="588">
        <v>6400</v>
      </c>
      <c r="N71" s="585">
        <v>2</v>
      </c>
      <c r="O71" s="589">
        <v>1</v>
      </c>
      <c r="P71" s="588">
        <v>6400</v>
      </c>
      <c r="Q71" s="590">
        <v>1</v>
      </c>
      <c r="R71" s="585">
        <v>2</v>
      </c>
      <c r="S71" s="590">
        <v>1</v>
      </c>
      <c r="T71" s="589">
        <v>1</v>
      </c>
      <c r="U71" s="591">
        <v>1</v>
      </c>
    </row>
    <row r="72" spans="1:21" ht="14.4" customHeight="1" x14ac:dyDescent="0.3">
      <c r="A72" s="584">
        <v>29</v>
      </c>
      <c r="B72" s="585" t="s">
        <v>572</v>
      </c>
      <c r="C72" s="585" t="s">
        <v>576</v>
      </c>
      <c r="D72" s="586" t="s">
        <v>1014</v>
      </c>
      <c r="E72" s="587" t="s">
        <v>589</v>
      </c>
      <c r="F72" s="585" t="s">
        <v>575</v>
      </c>
      <c r="G72" s="585" t="s">
        <v>678</v>
      </c>
      <c r="H72" s="585" t="s">
        <v>462</v>
      </c>
      <c r="I72" s="585" t="s">
        <v>760</v>
      </c>
      <c r="J72" s="585" t="s">
        <v>761</v>
      </c>
      <c r="K72" s="585" t="s">
        <v>762</v>
      </c>
      <c r="L72" s="588">
        <v>97</v>
      </c>
      <c r="M72" s="588">
        <v>97</v>
      </c>
      <c r="N72" s="585">
        <v>1</v>
      </c>
      <c r="O72" s="589">
        <v>1</v>
      </c>
      <c r="P72" s="588">
        <v>97</v>
      </c>
      <c r="Q72" s="590">
        <v>1</v>
      </c>
      <c r="R72" s="585">
        <v>1</v>
      </c>
      <c r="S72" s="590">
        <v>1</v>
      </c>
      <c r="T72" s="589">
        <v>1</v>
      </c>
      <c r="U72" s="591">
        <v>1</v>
      </c>
    </row>
    <row r="73" spans="1:21" ht="14.4" customHeight="1" x14ac:dyDescent="0.3">
      <c r="A73" s="584">
        <v>29</v>
      </c>
      <c r="B73" s="585" t="s">
        <v>572</v>
      </c>
      <c r="C73" s="585" t="s">
        <v>576</v>
      </c>
      <c r="D73" s="586" t="s">
        <v>1014</v>
      </c>
      <c r="E73" s="587" t="s">
        <v>589</v>
      </c>
      <c r="F73" s="585" t="s">
        <v>575</v>
      </c>
      <c r="G73" s="585" t="s">
        <v>688</v>
      </c>
      <c r="H73" s="585" t="s">
        <v>462</v>
      </c>
      <c r="I73" s="585" t="s">
        <v>692</v>
      </c>
      <c r="J73" s="585" t="s">
        <v>693</v>
      </c>
      <c r="K73" s="585"/>
      <c r="L73" s="588">
        <v>0</v>
      </c>
      <c r="M73" s="588">
        <v>0</v>
      </c>
      <c r="N73" s="585">
        <v>1</v>
      </c>
      <c r="O73" s="589">
        <v>1</v>
      </c>
      <c r="P73" s="588"/>
      <c r="Q73" s="590"/>
      <c r="R73" s="585"/>
      <c r="S73" s="590">
        <v>0</v>
      </c>
      <c r="T73" s="589"/>
      <c r="U73" s="591">
        <v>0</v>
      </c>
    </row>
    <row r="74" spans="1:21" ht="14.4" customHeight="1" x14ac:dyDescent="0.3">
      <c r="A74" s="584">
        <v>29</v>
      </c>
      <c r="B74" s="585" t="s">
        <v>572</v>
      </c>
      <c r="C74" s="585" t="s">
        <v>576</v>
      </c>
      <c r="D74" s="586" t="s">
        <v>1014</v>
      </c>
      <c r="E74" s="587" t="s">
        <v>587</v>
      </c>
      <c r="F74" s="585" t="s">
        <v>573</v>
      </c>
      <c r="G74" s="585" t="s">
        <v>611</v>
      </c>
      <c r="H74" s="585" t="s">
        <v>462</v>
      </c>
      <c r="I74" s="585" t="s">
        <v>763</v>
      </c>
      <c r="J74" s="585" t="s">
        <v>764</v>
      </c>
      <c r="K74" s="585" t="s">
        <v>765</v>
      </c>
      <c r="L74" s="588">
        <v>11.73</v>
      </c>
      <c r="M74" s="588">
        <v>11.73</v>
      </c>
      <c r="N74" s="585">
        <v>1</v>
      </c>
      <c r="O74" s="589">
        <v>1</v>
      </c>
      <c r="P74" s="588">
        <v>11.73</v>
      </c>
      <c r="Q74" s="590">
        <v>1</v>
      </c>
      <c r="R74" s="585">
        <v>1</v>
      </c>
      <c r="S74" s="590">
        <v>1</v>
      </c>
      <c r="T74" s="589">
        <v>1</v>
      </c>
      <c r="U74" s="591">
        <v>1</v>
      </c>
    </row>
    <row r="75" spans="1:21" ht="14.4" customHeight="1" x14ac:dyDescent="0.3">
      <c r="A75" s="584">
        <v>29</v>
      </c>
      <c r="B75" s="585" t="s">
        <v>572</v>
      </c>
      <c r="C75" s="585" t="s">
        <v>576</v>
      </c>
      <c r="D75" s="586" t="s">
        <v>1014</v>
      </c>
      <c r="E75" s="587" t="s">
        <v>587</v>
      </c>
      <c r="F75" s="585" t="s">
        <v>573</v>
      </c>
      <c r="G75" s="585" t="s">
        <v>615</v>
      </c>
      <c r="H75" s="585" t="s">
        <v>517</v>
      </c>
      <c r="I75" s="585" t="s">
        <v>616</v>
      </c>
      <c r="J75" s="585" t="s">
        <v>617</v>
      </c>
      <c r="K75" s="585" t="s">
        <v>618</v>
      </c>
      <c r="L75" s="588">
        <v>16.8</v>
      </c>
      <c r="M75" s="588">
        <v>16.8</v>
      </c>
      <c r="N75" s="585">
        <v>1</v>
      </c>
      <c r="O75" s="589">
        <v>1</v>
      </c>
      <c r="P75" s="588">
        <v>16.8</v>
      </c>
      <c r="Q75" s="590">
        <v>1</v>
      </c>
      <c r="R75" s="585">
        <v>1</v>
      </c>
      <c r="S75" s="590">
        <v>1</v>
      </c>
      <c r="T75" s="589">
        <v>1</v>
      </c>
      <c r="U75" s="591">
        <v>1</v>
      </c>
    </row>
    <row r="76" spans="1:21" ht="14.4" customHeight="1" x14ac:dyDescent="0.3">
      <c r="A76" s="584">
        <v>29</v>
      </c>
      <c r="B76" s="585" t="s">
        <v>572</v>
      </c>
      <c r="C76" s="585" t="s">
        <v>576</v>
      </c>
      <c r="D76" s="586" t="s">
        <v>1014</v>
      </c>
      <c r="E76" s="587" t="s">
        <v>587</v>
      </c>
      <c r="F76" s="585" t="s">
        <v>573</v>
      </c>
      <c r="G76" s="585" t="s">
        <v>626</v>
      </c>
      <c r="H76" s="585" t="s">
        <v>462</v>
      </c>
      <c r="I76" s="585" t="s">
        <v>766</v>
      </c>
      <c r="J76" s="585" t="s">
        <v>628</v>
      </c>
      <c r="K76" s="585" t="s">
        <v>767</v>
      </c>
      <c r="L76" s="588">
        <v>173.31</v>
      </c>
      <c r="M76" s="588">
        <v>173.31</v>
      </c>
      <c r="N76" s="585">
        <v>1</v>
      </c>
      <c r="O76" s="589">
        <v>1</v>
      </c>
      <c r="P76" s="588">
        <v>173.31</v>
      </c>
      <c r="Q76" s="590">
        <v>1</v>
      </c>
      <c r="R76" s="585">
        <v>1</v>
      </c>
      <c r="S76" s="590">
        <v>1</v>
      </c>
      <c r="T76" s="589">
        <v>1</v>
      </c>
      <c r="U76" s="591">
        <v>1</v>
      </c>
    </row>
    <row r="77" spans="1:21" ht="14.4" customHeight="1" x14ac:dyDescent="0.3">
      <c r="A77" s="584">
        <v>29</v>
      </c>
      <c r="B77" s="585" t="s">
        <v>572</v>
      </c>
      <c r="C77" s="585" t="s">
        <v>576</v>
      </c>
      <c r="D77" s="586" t="s">
        <v>1014</v>
      </c>
      <c r="E77" s="587" t="s">
        <v>587</v>
      </c>
      <c r="F77" s="585" t="s">
        <v>573</v>
      </c>
      <c r="G77" s="585" t="s">
        <v>768</v>
      </c>
      <c r="H77" s="585" t="s">
        <v>462</v>
      </c>
      <c r="I77" s="585" t="s">
        <v>769</v>
      </c>
      <c r="J77" s="585" t="s">
        <v>770</v>
      </c>
      <c r="K77" s="585" t="s">
        <v>771</v>
      </c>
      <c r="L77" s="588">
        <v>0</v>
      </c>
      <c r="M77" s="588">
        <v>0</v>
      </c>
      <c r="N77" s="585">
        <v>2</v>
      </c>
      <c r="O77" s="589">
        <v>0.5</v>
      </c>
      <c r="P77" s="588"/>
      <c r="Q77" s="590"/>
      <c r="R77" s="585"/>
      <c r="S77" s="590">
        <v>0</v>
      </c>
      <c r="T77" s="589"/>
      <c r="U77" s="591">
        <v>0</v>
      </c>
    </row>
    <row r="78" spans="1:21" ht="14.4" customHeight="1" x14ac:dyDescent="0.3">
      <c r="A78" s="584">
        <v>29</v>
      </c>
      <c r="B78" s="585" t="s">
        <v>572</v>
      </c>
      <c r="C78" s="585" t="s">
        <v>576</v>
      </c>
      <c r="D78" s="586" t="s">
        <v>1014</v>
      </c>
      <c r="E78" s="587" t="s">
        <v>587</v>
      </c>
      <c r="F78" s="585" t="s">
        <v>573</v>
      </c>
      <c r="G78" s="585" t="s">
        <v>772</v>
      </c>
      <c r="H78" s="585" t="s">
        <v>517</v>
      </c>
      <c r="I78" s="585" t="s">
        <v>773</v>
      </c>
      <c r="J78" s="585" t="s">
        <v>774</v>
      </c>
      <c r="K78" s="585" t="s">
        <v>775</v>
      </c>
      <c r="L78" s="588">
        <v>0</v>
      </c>
      <c r="M78" s="588">
        <v>0</v>
      </c>
      <c r="N78" s="585">
        <v>1</v>
      </c>
      <c r="O78" s="589">
        <v>0.5</v>
      </c>
      <c r="P78" s="588"/>
      <c r="Q78" s="590"/>
      <c r="R78" s="585"/>
      <c r="S78" s="590">
        <v>0</v>
      </c>
      <c r="T78" s="589"/>
      <c r="U78" s="591">
        <v>0</v>
      </c>
    </row>
    <row r="79" spans="1:21" ht="14.4" customHeight="1" x14ac:dyDescent="0.3">
      <c r="A79" s="584">
        <v>29</v>
      </c>
      <c r="B79" s="585" t="s">
        <v>572</v>
      </c>
      <c r="C79" s="585" t="s">
        <v>576</v>
      </c>
      <c r="D79" s="586" t="s">
        <v>1014</v>
      </c>
      <c r="E79" s="587" t="s">
        <v>587</v>
      </c>
      <c r="F79" s="585" t="s">
        <v>573</v>
      </c>
      <c r="G79" s="585" t="s">
        <v>653</v>
      </c>
      <c r="H79" s="585" t="s">
        <v>462</v>
      </c>
      <c r="I79" s="585" t="s">
        <v>776</v>
      </c>
      <c r="J79" s="585" t="s">
        <v>525</v>
      </c>
      <c r="K79" s="585" t="s">
        <v>777</v>
      </c>
      <c r="L79" s="588">
        <v>99.75</v>
      </c>
      <c r="M79" s="588">
        <v>99.75</v>
      </c>
      <c r="N79" s="585">
        <v>1</v>
      </c>
      <c r="O79" s="589">
        <v>1</v>
      </c>
      <c r="P79" s="588"/>
      <c r="Q79" s="590">
        <v>0</v>
      </c>
      <c r="R79" s="585"/>
      <c r="S79" s="590">
        <v>0</v>
      </c>
      <c r="T79" s="589"/>
      <c r="U79" s="591">
        <v>0</v>
      </c>
    </row>
    <row r="80" spans="1:21" ht="14.4" customHeight="1" x14ac:dyDescent="0.3">
      <c r="A80" s="584">
        <v>29</v>
      </c>
      <c r="B80" s="585" t="s">
        <v>572</v>
      </c>
      <c r="C80" s="585" t="s">
        <v>576</v>
      </c>
      <c r="D80" s="586" t="s">
        <v>1014</v>
      </c>
      <c r="E80" s="587" t="s">
        <v>587</v>
      </c>
      <c r="F80" s="585" t="s">
        <v>574</v>
      </c>
      <c r="G80" s="585" t="s">
        <v>656</v>
      </c>
      <c r="H80" s="585" t="s">
        <v>462</v>
      </c>
      <c r="I80" s="585" t="s">
        <v>778</v>
      </c>
      <c r="J80" s="585" t="s">
        <v>658</v>
      </c>
      <c r="K80" s="585"/>
      <c r="L80" s="588">
        <v>0</v>
      </c>
      <c r="M80" s="588">
        <v>0</v>
      </c>
      <c r="N80" s="585">
        <v>1</v>
      </c>
      <c r="O80" s="589">
        <v>1</v>
      </c>
      <c r="P80" s="588">
        <v>0</v>
      </c>
      <c r="Q80" s="590"/>
      <c r="R80" s="585">
        <v>1</v>
      </c>
      <c r="S80" s="590">
        <v>1</v>
      </c>
      <c r="T80" s="589">
        <v>1</v>
      </c>
      <c r="U80" s="591">
        <v>1</v>
      </c>
    </row>
    <row r="81" spans="1:21" ht="14.4" customHeight="1" x14ac:dyDescent="0.3">
      <c r="A81" s="584">
        <v>29</v>
      </c>
      <c r="B81" s="585" t="s">
        <v>572</v>
      </c>
      <c r="C81" s="585" t="s">
        <v>576</v>
      </c>
      <c r="D81" s="586" t="s">
        <v>1014</v>
      </c>
      <c r="E81" s="587" t="s">
        <v>587</v>
      </c>
      <c r="F81" s="585" t="s">
        <v>575</v>
      </c>
      <c r="G81" s="585" t="s">
        <v>659</v>
      </c>
      <c r="H81" s="585" t="s">
        <v>462</v>
      </c>
      <c r="I81" s="585" t="s">
        <v>663</v>
      </c>
      <c r="J81" s="585" t="s">
        <v>661</v>
      </c>
      <c r="K81" s="585" t="s">
        <v>664</v>
      </c>
      <c r="L81" s="588">
        <v>100</v>
      </c>
      <c r="M81" s="588">
        <v>300</v>
      </c>
      <c r="N81" s="585">
        <v>3</v>
      </c>
      <c r="O81" s="589">
        <v>1</v>
      </c>
      <c r="P81" s="588">
        <v>300</v>
      </c>
      <c r="Q81" s="590">
        <v>1</v>
      </c>
      <c r="R81" s="585">
        <v>3</v>
      </c>
      <c r="S81" s="590">
        <v>1</v>
      </c>
      <c r="T81" s="589">
        <v>1</v>
      </c>
      <c r="U81" s="591">
        <v>1</v>
      </c>
    </row>
    <row r="82" spans="1:21" ht="14.4" customHeight="1" x14ac:dyDescent="0.3">
      <c r="A82" s="584">
        <v>29</v>
      </c>
      <c r="B82" s="585" t="s">
        <v>572</v>
      </c>
      <c r="C82" s="585" t="s">
        <v>576</v>
      </c>
      <c r="D82" s="586" t="s">
        <v>1014</v>
      </c>
      <c r="E82" s="587" t="s">
        <v>587</v>
      </c>
      <c r="F82" s="585" t="s">
        <v>575</v>
      </c>
      <c r="G82" s="585" t="s">
        <v>659</v>
      </c>
      <c r="H82" s="585" t="s">
        <v>462</v>
      </c>
      <c r="I82" s="585" t="s">
        <v>779</v>
      </c>
      <c r="J82" s="585" t="s">
        <v>666</v>
      </c>
      <c r="K82" s="585" t="s">
        <v>780</v>
      </c>
      <c r="L82" s="588">
        <v>178</v>
      </c>
      <c r="M82" s="588">
        <v>534</v>
      </c>
      <c r="N82" s="585">
        <v>3</v>
      </c>
      <c r="O82" s="589">
        <v>1</v>
      </c>
      <c r="P82" s="588"/>
      <c r="Q82" s="590">
        <v>0</v>
      </c>
      <c r="R82" s="585"/>
      <c r="S82" s="590">
        <v>0</v>
      </c>
      <c r="T82" s="589"/>
      <c r="U82" s="591">
        <v>0</v>
      </c>
    </row>
    <row r="83" spans="1:21" ht="14.4" customHeight="1" x14ac:dyDescent="0.3">
      <c r="A83" s="584">
        <v>29</v>
      </c>
      <c r="B83" s="585" t="s">
        <v>572</v>
      </c>
      <c r="C83" s="585" t="s">
        <v>576</v>
      </c>
      <c r="D83" s="586" t="s">
        <v>1014</v>
      </c>
      <c r="E83" s="587" t="s">
        <v>587</v>
      </c>
      <c r="F83" s="585" t="s">
        <v>575</v>
      </c>
      <c r="G83" s="585" t="s">
        <v>659</v>
      </c>
      <c r="H83" s="585" t="s">
        <v>462</v>
      </c>
      <c r="I83" s="585" t="s">
        <v>781</v>
      </c>
      <c r="J83" s="585" t="s">
        <v>669</v>
      </c>
      <c r="K83" s="585" t="s">
        <v>782</v>
      </c>
      <c r="L83" s="588">
        <v>1600</v>
      </c>
      <c r="M83" s="588">
        <v>8000</v>
      </c>
      <c r="N83" s="585">
        <v>5</v>
      </c>
      <c r="O83" s="589">
        <v>2</v>
      </c>
      <c r="P83" s="588">
        <v>4800</v>
      </c>
      <c r="Q83" s="590">
        <v>0.6</v>
      </c>
      <c r="R83" s="585">
        <v>3</v>
      </c>
      <c r="S83" s="590">
        <v>0.6</v>
      </c>
      <c r="T83" s="589">
        <v>1</v>
      </c>
      <c r="U83" s="591">
        <v>0.5</v>
      </c>
    </row>
    <row r="84" spans="1:21" ht="14.4" customHeight="1" x14ac:dyDescent="0.3">
      <c r="A84" s="584">
        <v>29</v>
      </c>
      <c r="B84" s="585" t="s">
        <v>572</v>
      </c>
      <c r="C84" s="585" t="s">
        <v>576</v>
      </c>
      <c r="D84" s="586" t="s">
        <v>1014</v>
      </c>
      <c r="E84" s="587" t="s">
        <v>587</v>
      </c>
      <c r="F84" s="585" t="s">
        <v>575</v>
      </c>
      <c r="G84" s="585" t="s">
        <v>678</v>
      </c>
      <c r="H84" s="585" t="s">
        <v>462</v>
      </c>
      <c r="I84" s="585" t="s">
        <v>783</v>
      </c>
      <c r="J84" s="585" t="s">
        <v>784</v>
      </c>
      <c r="K84" s="585" t="s">
        <v>785</v>
      </c>
      <c r="L84" s="588">
        <v>378.48</v>
      </c>
      <c r="M84" s="588">
        <v>378.48</v>
      </c>
      <c r="N84" s="585">
        <v>1</v>
      </c>
      <c r="O84" s="589">
        <v>1</v>
      </c>
      <c r="P84" s="588">
        <v>378.48</v>
      </c>
      <c r="Q84" s="590">
        <v>1</v>
      </c>
      <c r="R84" s="585">
        <v>1</v>
      </c>
      <c r="S84" s="590">
        <v>1</v>
      </c>
      <c r="T84" s="589">
        <v>1</v>
      </c>
      <c r="U84" s="591">
        <v>1</v>
      </c>
    </row>
    <row r="85" spans="1:21" ht="14.4" customHeight="1" x14ac:dyDescent="0.3">
      <c r="A85" s="584">
        <v>29</v>
      </c>
      <c r="B85" s="585" t="s">
        <v>572</v>
      </c>
      <c r="C85" s="585" t="s">
        <v>576</v>
      </c>
      <c r="D85" s="586" t="s">
        <v>1014</v>
      </c>
      <c r="E85" s="587" t="s">
        <v>584</v>
      </c>
      <c r="F85" s="585" t="s">
        <v>573</v>
      </c>
      <c r="G85" s="585" t="s">
        <v>786</v>
      </c>
      <c r="H85" s="585" t="s">
        <v>462</v>
      </c>
      <c r="I85" s="585" t="s">
        <v>787</v>
      </c>
      <c r="J85" s="585" t="s">
        <v>788</v>
      </c>
      <c r="K85" s="585" t="s">
        <v>610</v>
      </c>
      <c r="L85" s="588">
        <v>80.23</v>
      </c>
      <c r="M85" s="588">
        <v>160.46</v>
      </c>
      <c r="N85" s="585">
        <v>2</v>
      </c>
      <c r="O85" s="589">
        <v>2</v>
      </c>
      <c r="P85" s="588">
        <v>160.46</v>
      </c>
      <c r="Q85" s="590">
        <v>1</v>
      </c>
      <c r="R85" s="585">
        <v>2</v>
      </c>
      <c r="S85" s="590">
        <v>1</v>
      </c>
      <c r="T85" s="589">
        <v>2</v>
      </c>
      <c r="U85" s="591">
        <v>1</v>
      </c>
    </row>
    <row r="86" spans="1:21" ht="14.4" customHeight="1" x14ac:dyDescent="0.3">
      <c r="A86" s="584">
        <v>29</v>
      </c>
      <c r="B86" s="585" t="s">
        <v>572</v>
      </c>
      <c r="C86" s="585" t="s">
        <v>576</v>
      </c>
      <c r="D86" s="586" t="s">
        <v>1014</v>
      </c>
      <c r="E86" s="587" t="s">
        <v>584</v>
      </c>
      <c r="F86" s="585" t="s">
        <v>573</v>
      </c>
      <c r="G86" s="585" t="s">
        <v>694</v>
      </c>
      <c r="H86" s="585" t="s">
        <v>462</v>
      </c>
      <c r="I86" s="585" t="s">
        <v>789</v>
      </c>
      <c r="J86" s="585" t="s">
        <v>790</v>
      </c>
      <c r="K86" s="585" t="s">
        <v>697</v>
      </c>
      <c r="L86" s="588">
        <v>78.33</v>
      </c>
      <c r="M86" s="588">
        <v>78.33</v>
      </c>
      <c r="N86" s="585">
        <v>1</v>
      </c>
      <c r="O86" s="589">
        <v>1</v>
      </c>
      <c r="P86" s="588">
        <v>78.33</v>
      </c>
      <c r="Q86" s="590">
        <v>1</v>
      </c>
      <c r="R86" s="585">
        <v>1</v>
      </c>
      <c r="S86" s="590">
        <v>1</v>
      </c>
      <c r="T86" s="589">
        <v>1</v>
      </c>
      <c r="U86" s="591">
        <v>1</v>
      </c>
    </row>
    <row r="87" spans="1:21" ht="14.4" customHeight="1" x14ac:dyDescent="0.3">
      <c r="A87" s="584">
        <v>29</v>
      </c>
      <c r="B87" s="585" t="s">
        <v>572</v>
      </c>
      <c r="C87" s="585" t="s">
        <v>576</v>
      </c>
      <c r="D87" s="586" t="s">
        <v>1014</v>
      </c>
      <c r="E87" s="587" t="s">
        <v>584</v>
      </c>
      <c r="F87" s="585" t="s">
        <v>573</v>
      </c>
      <c r="G87" s="585" t="s">
        <v>698</v>
      </c>
      <c r="H87" s="585" t="s">
        <v>462</v>
      </c>
      <c r="I87" s="585" t="s">
        <v>699</v>
      </c>
      <c r="J87" s="585" t="s">
        <v>700</v>
      </c>
      <c r="K87" s="585" t="s">
        <v>701</v>
      </c>
      <c r="L87" s="588">
        <v>29.39</v>
      </c>
      <c r="M87" s="588">
        <v>29.39</v>
      </c>
      <c r="N87" s="585">
        <v>1</v>
      </c>
      <c r="O87" s="589">
        <v>0.5</v>
      </c>
      <c r="P87" s="588"/>
      <c r="Q87" s="590">
        <v>0</v>
      </c>
      <c r="R87" s="585"/>
      <c r="S87" s="590">
        <v>0</v>
      </c>
      <c r="T87" s="589"/>
      <c r="U87" s="591">
        <v>0</v>
      </c>
    </row>
    <row r="88" spans="1:21" ht="14.4" customHeight="1" x14ac:dyDescent="0.3">
      <c r="A88" s="584">
        <v>29</v>
      </c>
      <c r="B88" s="585" t="s">
        <v>572</v>
      </c>
      <c r="C88" s="585" t="s">
        <v>576</v>
      </c>
      <c r="D88" s="586" t="s">
        <v>1014</v>
      </c>
      <c r="E88" s="587" t="s">
        <v>584</v>
      </c>
      <c r="F88" s="585" t="s">
        <v>573</v>
      </c>
      <c r="G88" s="585" t="s">
        <v>702</v>
      </c>
      <c r="H88" s="585" t="s">
        <v>462</v>
      </c>
      <c r="I88" s="585" t="s">
        <v>703</v>
      </c>
      <c r="J88" s="585" t="s">
        <v>704</v>
      </c>
      <c r="K88" s="585" t="s">
        <v>705</v>
      </c>
      <c r="L88" s="588">
        <v>0</v>
      </c>
      <c r="M88" s="588">
        <v>0</v>
      </c>
      <c r="N88" s="585">
        <v>1</v>
      </c>
      <c r="O88" s="589">
        <v>0.5</v>
      </c>
      <c r="P88" s="588">
        <v>0</v>
      </c>
      <c r="Q88" s="590"/>
      <c r="R88" s="585">
        <v>1</v>
      </c>
      <c r="S88" s="590">
        <v>1</v>
      </c>
      <c r="T88" s="589">
        <v>0.5</v>
      </c>
      <c r="U88" s="591">
        <v>1</v>
      </c>
    </row>
    <row r="89" spans="1:21" ht="14.4" customHeight="1" x14ac:dyDescent="0.3">
      <c r="A89" s="584">
        <v>29</v>
      </c>
      <c r="B89" s="585" t="s">
        <v>572</v>
      </c>
      <c r="C89" s="585" t="s">
        <v>576</v>
      </c>
      <c r="D89" s="586" t="s">
        <v>1014</v>
      </c>
      <c r="E89" s="587" t="s">
        <v>584</v>
      </c>
      <c r="F89" s="585" t="s">
        <v>573</v>
      </c>
      <c r="G89" s="585" t="s">
        <v>791</v>
      </c>
      <c r="H89" s="585" t="s">
        <v>462</v>
      </c>
      <c r="I89" s="585" t="s">
        <v>792</v>
      </c>
      <c r="J89" s="585" t="s">
        <v>793</v>
      </c>
      <c r="K89" s="585" t="s">
        <v>794</v>
      </c>
      <c r="L89" s="588">
        <v>27.28</v>
      </c>
      <c r="M89" s="588">
        <v>54.56</v>
      </c>
      <c r="N89" s="585">
        <v>2</v>
      </c>
      <c r="O89" s="589">
        <v>1</v>
      </c>
      <c r="P89" s="588">
        <v>27.28</v>
      </c>
      <c r="Q89" s="590">
        <v>0.5</v>
      </c>
      <c r="R89" s="585">
        <v>1</v>
      </c>
      <c r="S89" s="590">
        <v>0.5</v>
      </c>
      <c r="T89" s="589">
        <v>0.5</v>
      </c>
      <c r="U89" s="591">
        <v>0.5</v>
      </c>
    </row>
    <row r="90" spans="1:21" ht="14.4" customHeight="1" x14ac:dyDescent="0.3">
      <c r="A90" s="584">
        <v>29</v>
      </c>
      <c r="B90" s="585" t="s">
        <v>572</v>
      </c>
      <c r="C90" s="585" t="s">
        <v>576</v>
      </c>
      <c r="D90" s="586" t="s">
        <v>1014</v>
      </c>
      <c r="E90" s="587" t="s">
        <v>584</v>
      </c>
      <c r="F90" s="585" t="s">
        <v>573</v>
      </c>
      <c r="G90" s="585" t="s">
        <v>604</v>
      </c>
      <c r="H90" s="585" t="s">
        <v>462</v>
      </c>
      <c r="I90" s="585" t="s">
        <v>605</v>
      </c>
      <c r="J90" s="585" t="s">
        <v>606</v>
      </c>
      <c r="K90" s="585" t="s">
        <v>607</v>
      </c>
      <c r="L90" s="588">
        <v>132.97999999999999</v>
      </c>
      <c r="M90" s="588">
        <v>797.88</v>
      </c>
      <c r="N90" s="585">
        <v>6</v>
      </c>
      <c r="O90" s="589">
        <v>4</v>
      </c>
      <c r="P90" s="588">
        <v>664.9</v>
      </c>
      <c r="Q90" s="590">
        <v>0.83333333333333326</v>
      </c>
      <c r="R90" s="585">
        <v>5</v>
      </c>
      <c r="S90" s="590">
        <v>0.83333333333333337</v>
      </c>
      <c r="T90" s="589">
        <v>3</v>
      </c>
      <c r="U90" s="591">
        <v>0.75</v>
      </c>
    </row>
    <row r="91" spans="1:21" ht="14.4" customHeight="1" x14ac:dyDescent="0.3">
      <c r="A91" s="584">
        <v>29</v>
      </c>
      <c r="B91" s="585" t="s">
        <v>572</v>
      </c>
      <c r="C91" s="585" t="s">
        <v>576</v>
      </c>
      <c r="D91" s="586" t="s">
        <v>1014</v>
      </c>
      <c r="E91" s="587" t="s">
        <v>584</v>
      </c>
      <c r="F91" s="585" t="s">
        <v>573</v>
      </c>
      <c r="G91" s="585" t="s">
        <v>604</v>
      </c>
      <c r="H91" s="585" t="s">
        <v>462</v>
      </c>
      <c r="I91" s="585" t="s">
        <v>795</v>
      </c>
      <c r="J91" s="585" t="s">
        <v>606</v>
      </c>
      <c r="K91" s="585" t="s">
        <v>796</v>
      </c>
      <c r="L91" s="588">
        <v>77.52</v>
      </c>
      <c r="M91" s="588">
        <v>155.04</v>
      </c>
      <c r="N91" s="585">
        <v>2</v>
      </c>
      <c r="O91" s="589">
        <v>1.5</v>
      </c>
      <c r="P91" s="588">
        <v>77.52</v>
      </c>
      <c r="Q91" s="590">
        <v>0.5</v>
      </c>
      <c r="R91" s="585">
        <v>1</v>
      </c>
      <c r="S91" s="590">
        <v>0.5</v>
      </c>
      <c r="T91" s="589">
        <v>1</v>
      </c>
      <c r="U91" s="591">
        <v>0.66666666666666663</v>
      </c>
    </row>
    <row r="92" spans="1:21" ht="14.4" customHeight="1" x14ac:dyDescent="0.3">
      <c r="A92" s="584">
        <v>29</v>
      </c>
      <c r="B92" s="585" t="s">
        <v>572</v>
      </c>
      <c r="C92" s="585" t="s">
        <v>576</v>
      </c>
      <c r="D92" s="586" t="s">
        <v>1014</v>
      </c>
      <c r="E92" s="587" t="s">
        <v>584</v>
      </c>
      <c r="F92" s="585" t="s">
        <v>573</v>
      </c>
      <c r="G92" s="585" t="s">
        <v>608</v>
      </c>
      <c r="H92" s="585" t="s">
        <v>462</v>
      </c>
      <c r="I92" s="585" t="s">
        <v>609</v>
      </c>
      <c r="J92" s="585" t="s">
        <v>527</v>
      </c>
      <c r="K92" s="585" t="s">
        <v>610</v>
      </c>
      <c r="L92" s="588">
        <v>61.97</v>
      </c>
      <c r="M92" s="588">
        <v>371.82</v>
      </c>
      <c r="N92" s="585">
        <v>6</v>
      </c>
      <c r="O92" s="589">
        <v>3.5</v>
      </c>
      <c r="P92" s="588">
        <v>247.88</v>
      </c>
      <c r="Q92" s="590">
        <v>0.66666666666666663</v>
      </c>
      <c r="R92" s="585">
        <v>4</v>
      </c>
      <c r="S92" s="590">
        <v>0.66666666666666663</v>
      </c>
      <c r="T92" s="589">
        <v>2</v>
      </c>
      <c r="U92" s="591">
        <v>0.5714285714285714</v>
      </c>
    </row>
    <row r="93" spans="1:21" ht="14.4" customHeight="1" x14ac:dyDescent="0.3">
      <c r="A93" s="584">
        <v>29</v>
      </c>
      <c r="B93" s="585" t="s">
        <v>572</v>
      </c>
      <c r="C93" s="585" t="s">
        <v>576</v>
      </c>
      <c r="D93" s="586" t="s">
        <v>1014</v>
      </c>
      <c r="E93" s="587" t="s">
        <v>584</v>
      </c>
      <c r="F93" s="585" t="s">
        <v>573</v>
      </c>
      <c r="G93" s="585" t="s">
        <v>797</v>
      </c>
      <c r="H93" s="585" t="s">
        <v>462</v>
      </c>
      <c r="I93" s="585" t="s">
        <v>798</v>
      </c>
      <c r="J93" s="585" t="s">
        <v>799</v>
      </c>
      <c r="K93" s="585" t="s">
        <v>800</v>
      </c>
      <c r="L93" s="588">
        <v>38.56</v>
      </c>
      <c r="M93" s="588">
        <v>38.56</v>
      </c>
      <c r="N93" s="585">
        <v>1</v>
      </c>
      <c r="O93" s="589">
        <v>1</v>
      </c>
      <c r="P93" s="588"/>
      <c r="Q93" s="590">
        <v>0</v>
      </c>
      <c r="R93" s="585"/>
      <c r="S93" s="590">
        <v>0</v>
      </c>
      <c r="T93" s="589"/>
      <c r="U93" s="591">
        <v>0</v>
      </c>
    </row>
    <row r="94" spans="1:21" ht="14.4" customHeight="1" x14ac:dyDescent="0.3">
      <c r="A94" s="584">
        <v>29</v>
      </c>
      <c r="B94" s="585" t="s">
        <v>572</v>
      </c>
      <c r="C94" s="585" t="s">
        <v>576</v>
      </c>
      <c r="D94" s="586" t="s">
        <v>1014</v>
      </c>
      <c r="E94" s="587" t="s">
        <v>584</v>
      </c>
      <c r="F94" s="585" t="s">
        <v>573</v>
      </c>
      <c r="G94" s="585" t="s">
        <v>615</v>
      </c>
      <c r="H94" s="585" t="s">
        <v>517</v>
      </c>
      <c r="I94" s="585" t="s">
        <v>616</v>
      </c>
      <c r="J94" s="585" t="s">
        <v>617</v>
      </c>
      <c r="K94" s="585" t="s">
        <v>618</v>
      </c>
      <c r="L94" s="588">
        <v>16.8</v>
      </c>
      <c r="M94" s="588">
        <v>33.6</v>
      </c>
      <c r="N94" s="585">
        <v>2</v>
      </c>
      <c r="O94" s="589">
        <v>2</v>
      </c>
      <c r="P94" s="588">
        <v>33.6</v>
      </c>
      <c r="Q94" s="590">
        <v>1</v>
      </c>
      <c r="R94" s="585">
        <v>2</v>
      </c>
      <c r="S94" s="590">
        <v>1</v>
      </c>
      <c r="T94" s="589">
        <v>2</v>
      </c>
      <c r="U94" s="591">
        <v>1</v>
      </c>
    </row>
    <row r="95" spans="1:21" ht="14.4" customHeight="1" x14ac:dyDescent="0.3">
      <c r="A95" s="584">
        <v>29</v>
      </c>
      <c r="B95" s="585" t="s">
        <v>572</v>
      </c>
      <c r="C95" s="585" t="s">
        <v>576</v>
      </c>
      <c r="D95" s="586" t="s">
        <v>1014</v>
      </c>
      <c r="E95" s="587" t="s">
        <v>584</v>
      </c>
      <c r="F95" s="585" t="s">
        <v>573</v>
      </c>
      <c r="G95" s="585" t="s">
        <v>621</v>
      </c>
      <c r="H95" s="585" t="s">
        <v>517</v>
      </c>
      <c r="I95" s="585" t="s">
        <v>801</v>
      </c>
      <c r="J95" s="585" t="s">
        <v>623</v>
      </c>
      <c r="K95" s="585" t="s">
        <v>802</v>
      </c>
      <c r="L95" s="588">
        <v>368.16</v>
      </c>
      <c r="M95" s="588">
        <v>368.16</v>
      </c>
      <c r="N95" s="585">
        <v>1</v>
      </c>
      <c r="O95" s="589">
        <v>0.5</v>
      </c>
      <c r="P95" s="588">
        <v>368.16</v>
      </c>
      <c r="Q95" s="590">
        <v>1</v>
      </c>
      <c r="R95" s="585">
        <v>1</v>
      </c>
      <c r="S95" s="590">
        <v>1</v>
      </c>
      <c r="T95" s="589">
        <v>0.5</v>
      </c>
      <c r="U95" s="591">
        <v>1</v>
      </c>
    </row>
    <row r="96" spans="1:21" ht="14.4" customHeight="1" x14ac:dyDescent="0.3">
      <c r="A96" s="584">
        <v>29</v>
      </c>
      <c r="B96" s="585" t="s">
        <v>572</v>
      </c>
      <c r="C96" s="585" t="s">
        <v>576</v>
      </c>
      <c r="D96" s="586" t="s">
        <v>1014</v>
      </c>
      <c r="E96" s="587" t="s">
        <v>584</v>
      </c>
      <c r="F96" s="585" t="s">
        <v>573</v>
      </c>
      <c r="G96" s="585" t="s">
        <v>803</v>
      </c>
      <c r="H96" s="585" t="s">
        <v>462</v>
      </c>
      <c r="I96" s="585" t="s">
        <v>804</v>
      </c>
      <c r="J96" s="585" t="s">
        <v>805</v>
      </c>
      <c r="K96" s="585" t="s">
        <v>806</v>
      </c>
      <c r="L96" s="588">
        <v>0</v>
      </c>
      <c r="M96" s="588">
        <v>0</v>
      </c>
      <c r="N96" s="585">
        <v>1</v>
      </c>
      <c r="O96" s="589">
        <v>1</v>
      </c>
      <c r="P96" s="588">
        <v>0</v>
      </c>
      <c r="Q96" s="590"/>
      <c r="R96" s="585">
        <v>1</v>
      </c>
      <c r="S96" s="590">
        <v>1</v>
      </c>
      <c r="T96" s="589">
        <v>1</v>
      </c>
      <c r="U96" s="591">
        <v>1</v>
      </c>
    </row>
    <row r="97" spans="1:21" ht="14.4" customHeight="1" x14ac:dyDescent="0.3">
      <c r="A97" s="584">
        <v>29</v>
      </c>
      <c r="B97" s="585" t="s">
        <v>572</v>
      </c>
      <c r="C97" s="585" t="s">
        <v>576</v>
      </c>
      <c r="D97" s="586" t="s">
        <v>1014</v>
      </c>
      <c r="E97" s="587" t="s">
        <v>584</v>
      </c>
      <c r="F97" s="585" t="s">
        <v>573</v>
      </c>
      <c r="G97" s="585" t="s">
        <v>807</v>
      </c>
      <c r="H97" s="585" t="s">
        <v>517</v>
      </c>
      <c r="I97" s="585" t="s">
        <v>808</v>
      </c>
      <c r="J97" s="585" t="s">
        <v>809</v>
      </c>
      <c r="K97" s="585" t="s">
        <v>810</v>
      </c>
      <c r="L97" s="588">
        <v>117.46</v>
      </c>
      <c r="M97" s="588">
        <v>117.46</v>
      </c>
      <c r="N97" s="585">
        <v>1</v>
      </c>
      <c r="O97" s="589">
        <v>1</v>
      </c>
      <c r="P97" s="588"/>
      <c r="Q97" s="590">
        <v>0</v>
      </c>
      <c r="R97" s="585"/>
      <c r="S97" s="590">
        <v>0</v>
      </c>
      <c r="T97" s="589"/>
      <c r="U97" s="591">
        <v>0</v>
      </c>
    </row>
    <row r="98" spans="1:21" ht="14.4" customHeight="1" x14ac:dyDescent="0.3">
      <c r="A98" s="584">
        <v>29</v>
      </c>
      <c r="B98" s="585" t="s">
        <v>572</v>
      </c>
      <c r="C98" s="585" t="s">
        <v>576</v>
      </c>
      <c r="D98" s="586" t="s">
        <v>1014</v>
      </c>
      <c r="E98" s="587" t="s">
        <v>584</v>
      </c>
      <c r="F98" s="585" t="s">
        <v>573</v>
      </c>
      <c r="G98" s="585" t="s">
        <v>811</v>
      </c>
      <c r="H98" s="585" t="s">
        <v>462</v>
      </c>
      <c r="I98" s="585" t="s">
        <v>812</v>
      </c>
      <c r="J98" s="585" t="s">
        <v>813</v>
      </c>
      <c r="K98" s="585" t="s">
        <v>814</v>
      </c>
      <c r="L98" s="588">
        <v>0</v>
      </c>
      <c r="M98" s="588">
        <v>0</v>
      </c>
      <c r="N98" s="585">
        <v>2</v>
      </c>
      <c r="O98" s="589">
        <v>0.5</v>
      </c>
      <c r="P98" s="588"/>
      <c r="Q98" s="590"/>
      <c r="R98" s="585"/>
      <c r="S98" s="590">
        <v>0</v>
      </c>
      <c r="T98" s="589"/>
      <c r="U98" s="591">
        <v>0</v>
      </c>
    </row>
    <row r="99" spans="1:21" ht="14.4" customHeight="1" x14ac:dyDescent="0.3">
      <c r="A99" s="584">
        <v>29</v>
      </c>
      <c r="B99" s="585" t="s">
        <v>572</v>
      </c>
      <c r="C99" s="585" t="s">
        <v>576</v>
      </c>
      <c r="D99" s="586" t="s">
        <v>1014</v>
      </c>
      <c r="E99" s="587" t="s">
        <v>584</v>
      </c>
      <c r="F99" s="585" t="s">
        <v>573</v>
      </c>
      <c r="G99" s="585" t="s">
        <v>637</v>
      </c>
      <c r="H99" s="585" t="s">
        <v>517</v>
      </c>
      <c r="I99" s="585" t="s">
        <v>561</v>
      </c>
      <c r="J99" s="585" t="s">
        <v>562</v>
      </c>
      <c r="K99" s="585" t="s">
        <v>563</v>
      </c>
      <c r="L99" s="588">
        <v>0</v>
      </c>
      <c r="M99" s="588">
        <v>0</v>
      </c>
      <c r="N99" s="585">
        <v>3</v>
      </c>
      <c r="O99" s="589">
        <v>2</v>
      </c>
      <c r="P99" s="588">
        <v>0</v>
      </c>
      <c r="Q99" s="590"/>
      <c r="R99" s="585">
        <v>3</v>
      </c>
      <c r="S99" s="590">
        <v>1</v>
      </c>
      <c r="T99" s="589">
        <v>2</v>
      </c>
      <c r="U99" s="591">
        <v>1</v>
      </c>
    </row>
    <row r="100" spans="1:21" ht="14.4" customHeight="1" x14ac:dyDescent="0.3">
      <c r="A100" s="584">
        <v>29</v>
      </c>
      <c r="B100" s="585" t="s">
        <v>572</v>
      </c>
      <c r="C100" s="585" t="s">
        <v>576</v>
      </c>
      <c r="D100" s="586" t="s">
        <v>1014</v>
      </c>
      <c r="E100" s="587" t="s">
        <v>584</v>
      </c>
      <c r="F100" s="585" t="s">
        <v>573</v>
      </c>
      <c r="G100" s="585" t="s">
        <v>815</v>
      </c>
      <c r="H100" s="585" t="s">
        <v>462</v>
      </c>
      <c r="I100" s="585" t="s">
        <v>816</v>
      </c>
      <c r="J100" s="585" t="s">
        <v>817</v>
      </c>
      <c r="K100" s="585" t="s">
        <v>818</v>
      </c>
      <c r="L100" s="588">
        <v>33.44</v>
      </c>
      <c r="M100" s="588">
        <v>33.44</v>
      </c>
      <c r="N100" s="585">
        <v>1</v>
      </c>
      <c r="O100" s="589">
        <v>1</v>
      </c>
      <c r="P100" s="588">
        <v>33.44</v>
      </c>
      <c r="Q100" s="590">
        <v>1</v>
      </c>
      <c r="R100" s="585">
        <v>1</v>
      </c>
      <c r="S100" s="590">
        <v>1</v>
      </c>
      <c r="T100" s="589">
        <v>1</v>
      </c>
      <c r="U100" s="591">
        <v>1</v>
      </c>
    </row>
    <row r="101" spans="1:21" ht="14.4" customHeight="1" x14ac:dyDescent="0.3">
      <c r="A101" s="584">
        <v>29</v>
      </c>
      <c r="B101" s="585" t="s">
        <v>572</v>
      </c>
      <c r="C101" s="585" t="s">
        <v>576</v>
      </c>
      <c r="D101" s="586" t="s">
        <v>1014</v>
      </c>
      <c r="E101" s="587" t="s">
        <v>584</v>
      </c>
      <c r="F101" s="585" t="s">
        <v>573</v>
      </c>
      <c r="G101" s="585" t="s">
        <v>819</v>
      </c>
      <c r="H101" s="585" t="s">
        <v>517</v>
      </c>
      <c r="I101" s="585" t="s">
        <v>820</v>
      </c>
      <c r="J101" s="585" t="s">
        <v>821</v>
      </c>
      <c r="K101" s="585" t="s">
        <v>822</v>
      </c>
      <c r="L101" s="588">
        <v>1887.9</v>
      </c>
      <c r="M101" s="588">
        <v>1887.9</v>
      </c>
      <c r="N101" s="585">
        <v>1</v>
      </c>
      <c r="O101" s="589">
        <v>1</v>
      </c>
      <c r="P101" s="588"/>
      <c r="Q101" s="590">
        <v>0</v>
      </c>
      <c r="R101" s="585"/>
      <c r="S101" s="590">
        <v>0</v>
      </c>
      <c r="T101" s="589"/>
      <c r="U101" s="591">
        <v>0</v>
      </c>
    </row>
    <row r="102" spans="1:21" ht="14.4" customHeight="1" x14ac:dyDescent="0.3">
      <c r="A102" s="584">
        <v>29</v>
      </c>
      <c r="B102" s="585" t="s">
        <v>572</v>
      </c>
      <c r="C102" s="585" t="s">
        <v>576</v>
      </c>
      <c r="D102" s="586" t="s">
        <v>1014</v>
      </c>
      <c r="E102" s="587" t="s">
        <v>584</v>
      </c>
      <c r="F102" s="585" t="s">
        <v>573</v>
      </c>
      <c r="G102" s="585" t="s">
        <v>823</v>
      </c>
      <c r="H102" s="585" t="s">
        <v>462</v>
      </c>
      <c r="I102" s="585" t="s">
        <v>824</v>
      </c>
      <c r="J102" s="585" t="s">
        <v>825</v>
      </c>
      <c r="K102" s="585" t="s">
        <v>826</v>
      </c>
      <c r="L102" s="588">
        <v>50.32</v>
      </c>
      <c r="M102" s="588">
        <v>150.96</v>
      </c>
      <c r="N102" s="585">
        <v>3</v>
      </c>
      <c r="O102" s="589">
        <v>1.5</v>
      </c>
      <c r="P102" s="588"/>
      <c r="Q102" s="590">
        <v>0</v>
      </c>
      <c r="R102" s="585"/>
      <c r="S102" s="590">
        <v>0</v>
      </c>
      <c r="T102" s="589"/>
      <c r="U102" s="591">
        <v>0</v>
      </c>
    </row>
    <row r="103" spans="1:21" ht="14.4" customHeight="1" x14ac:dyDescent="0.3">
      <c r="A103" s="584">
        <v>29</v>
      </c>
      <c r="B103" s="585" t="s">
        <v>572</v>
      </c>
      <c r="C103" s="585" t="s">
        <v>576</v>
      </c>
      <c r="D103" s="586" t="s">
        <v>1014</v>
      </c>
      <c r="E103" s="587" t="s">
        <v>584</v>
      </c>
      <c r="F103" s="585" t="s">
        <v>573</v>
      </c>
      <c r="G103" s="585" t="s">
        <v>823</v>
      </c>
      <c r="H103" s="585" t="s">
        <v>462</v>
      </c>
      <c r="I103" s="585" t="s">
        <v>827</v>
      </c>
      <c r="J103" s="585" t="s">
        <v>825</v>
      </c>
      <c r="K103" s="585" t="s">
        <v>828</v>
      </c>
      <c r="L103" s="588">
        <v>50.32</v>
      </c>
      <c r="M103" s="588">
        <v>251.6</v>
      </c>
      <c r="N103" s="585">
        <v>5</v>
      </c>
      <c r="O103" s="589">
        <v>4</v>
      </c>
      <c r="P103" s="588">
        <v>201.28</v>
      </c>
      <c r="Q103" s="590">
        <v>0.8</v>
      </c>
      <c r="R103" s="585">
        <v>4</v>
      </c>
      <c r="S103" s="590">
        <v>0.8</v>
      </c>
      <c r="T103" s="589">
        <v>3.5</v>
      </c>
      <c r="U103" s="591">
        <v>0.875</v>
      </c>
    </row>
    <row r="104" spans="1:21" ht="14.4" customHeight="1" x14ac:dyDescent="0.3">
      <c r="A104" s="584">
        <v>29</v>
      </c>
      <c r="B104" s="585" t="s">
        <v>572</v>
      </c>
      <c r="C104" s="585" t="s">
        <v>576</v>
      </c>
      <c r="D104" s="586" t="s">
        <v>1014</v>
      </c>
      <c r="E104" s="587" t="s">
        <v>584</v>
      </c>
      <c r="F104" s="585" t="s">
        <v>573</v>
      </c>
      <c r="G104" s="585" t="s">
        <v>638</v>
      </c>
      <c r="H104" s="585" t="s">
        <v>517</v>
      </c>
      <c r="I104" s="585" t="s">
        <v>716</v>
      </c>
      <c r="J104" s="585" t="s">
        <v>640</v>
      </c>
      <c r="K104" s="585" t="s">
        <v>641</v>
      </c>
      <c r="L104" s="588">
        <v>154.36000000000001</v>
      </c>
      <c r="M104" s="588">
        <v>308.72000000000003</v>
      </c>
      <c r="N104" s="585">
        <v>2</v>
      </c>
      <c r="O104" s="589">
        <v>1.5</v>
      </c>
      <c r="P104" s="588"/>
      <c r="Q104" s="590">
        <v>0</v>
      </c>
      <c r="R104" s="585"/>
      <c r="S104" s="590">
        <v>0</v>
      </c>
      <c r="T104" s="589"/>
      <c r="U104" s="591">
        <v>0</v>
      </c>
    </row>
    <row r="105" spans="1:21" ht="14.4" customHeight="1" x14ac:dyDescent="0.3">
      <c r="A105" s="584">
        <v>29</v>
      </c>
      <c r="B105" s="585" t="s">
        <v>572</v>
      </c>
      <c r="C105" s="585" t="s">
        <v>576</v>
      </c>
      <c r="D105" s="586" t="s">
        <v>1014</v>
      </c>
      <c r="E105" s="587" t="s">
        <v>584</v>
      </c>
      <c r="F105" s="585" t="s">
        <v>573</v>
      </c>
      <c r="G105" s="585" t="s">
        <v>638</v>
      </c>
      <c r="H105" s="585" t="s">
        <v>517</v>
      </c>
      <c r="I105" s="585" t="s">
        <v>829</v>
      </c>
      <c r="J105" s="585" t="s">
        <v>830</v>
      </c>
      <c r="K105" s="585" t="s">
        <v>831</v>
      </c>
      <c r="L105" s="588">
        <v>149.52000000000001</v>
      </c>
      <c r="M105" s="588">
        <v>448.56000000000006</v>
      </c>
      <c r="N105" s="585">
        <v>3</v>
      </c>
      <c r="O105" s="589">
        <v>3</v>
      </c>
      <c r="P105" s="588">
        <v>448.56000000000006</v>
      </c>
      <c r="Q105" s="590">
        <v>1</v>
      </c>
      <c r="R105" s="585">
        <v>3</v>
      </c>
      <c r="S105" s="590">
        <v>1</v>
      </c>
      <c r="T105" s="589">
        <v>3</v>
      </c>
      <c r="U105" s="591">
        <v>1</v>
      </c>
    </row>
    <row r="106" spans="1:21" ht="14.4" customHeight="1" x14ac:dyDescent="0.3">
      <c r="A106" s="584">
        <v>29</v>
      </c>
      <c r="B106" s="585" t="s">
        <v>572</v>
      </c>
      <c r="C106" s="585" t="s">
        <v>576</v>
      </c>
      <c r="D106" s="586" t="s">
        <v>1014</v>
      </c>
      <c r="E106" s="587" t="s">
        <v>584</v>
      </c>
      <c r="F106" s="585" t="s">
        <v>573</v>
      </c>
      <c r="G106" s="585" t="s">
        <v>638</v>
      </c>
      <c r="H106" s="585" t="s">
        <v>462</v>
      </c>
      <c r="I106" s="585" t="s">
        <v>832</v>
      </c>
      <c r="J106" s="585" t="s">
        <v>833</v>
      </c>
      <c r="K106" s="585" t="s">
        <v>834</v>
      </c>
      <c r="L106" s="588">
        <v>149.52000000000001</v>
      </c>
      <c r="M106" s="588">
        <v>149.52000000000001</v>
      </c>
      <c r="N106" s="585">
        <v>1</v>
      </c>
      <c r="O106" s="589">
        <v>1</v>
      </c>
      <c r="P106" s="588">
        <v>149.52000000000001</v>
      </c>
      <c r="Q106" s="590">
        <v>1</v>
      </c>
      <c r="R106" s="585">
        <v>1</v>
      </c>
      <c r="S106" s="590">
        <v>1</v>
      </c>
      <c r="T106" s="589">
        <v>1</v>
      </c>
      <c r="U106" s="591">
        <v>1</v>
      </c>
    </row>
    <row r="107" spans="1:21" ht="14.4" customHeight="1" x14ac:dyDescent="0.3">
      <c r="A107" s="584">
        <v>29</v>
      </c>
      <c r="B107" s="585" t="s">
        <v>572</v>
      </c>
      <c r="C107" s="585" t="s">
        <v>576</v>
      </c>
      <c r="D107" s="586" t="s">
        <v>1014</v>
      </c>
      <c r="E107" s="587" t="s">
        <v>584</v>
      </c>
      <c r="F107" s="585" t="s">
        <v>573</v>
      </c>
      <c r="G107" s="585" t="s">
        <v>649</v>
      </c>
      <c r="H107" s="585" t="s">
        <v>462</v>
      </c>
      <c r="I107" s="585" t="s">
        <v>650</v>
      </c>
      <c r="J107" s="585" t="s">
        <v>651</v>
      </c>
      <c r="K107" s="585" t="s">
        <v>652</v>
      </c>
      <c r="L107" s="588">
        <v>248.55</v>
      </c>
      <c r="M107" s="588">
        <v>248.55</v>
      </c>
      <c r="N107" s="585">
        <v>1</v>
      </c>
      <c r="O107" s="589">
        <v>1</v>
      </c>
      <c r="P107" s="588">
        <v>248.55</v>
      </c>
      <c r="Q107" s="590">
        <v>1</v>
      </c>
      <c r="R107" s="585">
        <v>1</v>
      </c>
      <c r="S107" s="590">
        <v>1</v>
      </c>
      <c r="T107" s="589">
        <v>1</v>
      </c>
      <c r="U107" s="591">
        <v>1</v>
      </c>
    </row>
    <row r="108" spans="1:21" ht="14.4" customHeight="1" x14ac:dyDescent="0.3">
      <c r="A108" s="584">
        <v>29</v>
      </c>
      <c r="B108" s="585" t="s">
        <v>572</v>
      </c>
      <c r="C108" s="585" t="s">
        <v>576</v>
      </c>
      <c r="D108" s="586" t="s">
        <v>1014</v>
      </c>
      <c r="E108" s="587" t="s">
        <v>584</v>
      </c>
      <c r="F108" s="585" t="s">
        <v>573</v>
      </c>
      <c r="G108" s="585" t="s">
        <v>653</v>
      </c>
      <c r="H108" s="585" t="s">
        <v>462</v>
      </c>
      <c r="I108" s="585" t="s">
        <v>776</v>
      </c>
      <c r="J108" s="585" t="s">
        <v>525</v>
      </c>
      <c r="K108" s="585" t="s">
        <v>777</v>
      </c>
      <c r="L108" s="588">
        <v>99.75</v>
      </c>
      <c r="M108" s="588">
        <v>199.5</v>
      </c>
      <c r="N108" s="585">
        <v>2</v>
      </c>
      <c r="O108" s="589">
        <v>2</v>
      </c>
      <c r="P108" s="588"/>
      <c r="Q108" s="590">
        <v>0</v>
      </c>
      <c r="R108" s="585"/>
      <c r="S108" s="590">
        <v>0</v>
      </c>
      <c r="T108" s="589"/>
      <c r="U108" s="591">
        <v>0</v>
      </c>
    </row>
    <row r="109" spans="1:21" ht="14.4" customHeight="1" x14ac:dyDescent="0.3">
      <c r="A109" s="584">
        <v>29</v>
      </c>
      <c r="B109" s="585" t="s">
        <v>572</v>
      </c>
      <c r="C109" s="585" t="s">
        <v>576</v>
      </c>
      <c r="D109" s="586" t="s">
        <v>1014</v>
      </c>
      <c r="E109" s="587" t="s">
        <v>584</v>
      </c>
      <c r="F109" s="585" t="s">
        <v>573</v>
      </c>
      <c r="G109" s="585" t="s">
        <v>653</v>
      </c>
      <c r="H109" s="585" t="s">
        <v>462</v>
      </c>
      <c r="I109" s="585" t="s">
        <v>654</v>
      </c>
      <c r="J109" s="585" t="s">
        <v>525</v>
      </c>
      <c r="K109" s="585" t="s">
        <v>655</v>
      </c>
      <c r="L109" s="588">
        <v>299.24</v>
      </c>
      <c r="M109" s="588">
        <v>897.72</v>
      </c>
      <c r="N109" s="585">
        <v>3</v>
      </c>
      <c r="O109" s="589">
        <v>3</v>
      </c>
      <c r="P109" s="588">
        <v>598.48</v>
      </c>
      <c r="Q109" s="590">
        <v>0.66666666666666663</v>
      </c>
      <c r="R109" s="585">
        <v>2</v>
      </c>
      <c r="S109" s="590">
        <v>0.66666666666666663</v>
      </c>
      <c r="T109" s="589">
        <v>2</v>
      </c>
      <c r="U109" s="591">
        <v>0.66666666666666663</v>
      </c>
    </row>
    <row r="110" spans="1:21" ht="14.4" customHeight="1" x14ac:dyDescent="0.3">
      <c r="A110" s="584">
        <v>29</v>
      </c>
      <c r="B110" s="585" t="s">
        <v>572</v>
      </c>
      <c r="C110" s="585" t="s">
        <v>576</v>
      </c>
      <c r="D110" s="586" t="s">
        <v>1014</v>
      </c>
      <c r="E110" s="587" t="s">
        <v>584</v>
      </c>
      <c r="F110" s="585" t="s">
        <v>575</v>
      </c>
      <c r="G110" s="585" t="s">
        <v>659</v>
      </c>
      <c r="H110" s="585" t="s">
        <v>462</v>
      </c>
      <c r="I110" s="585" t="s">
        <v>663</v>
      </c>
      <c r="J110" s="585" t="s">
        <v>661</v>
      </c>
      <c r="K110" s="585" t="s">
        <v>664</v>
      </c>
      <c r="L110" s="588">
        <v>100</v>
      </c>
      <c r="M110" s="588">
        <v>1100</v>
      </c>
      <c r="N110" s="585">
        <v>11</v>
      </c>
      <c r="O110" s="589">
        <v>3</v>
      </c>
      <c r="P110" s="588">
        <v>300</v>
      </c>
      <c r="Q110" s="590">
        <v>0.27272727272727271</v>
      </c>
      <c r="R110" s="585">
        <v>3</v>
      </c>
      <c r="S110" s="590">
        <v>0.27272727272727271</v>
      </c>
      <c r="T110" s="589">
        <v>1</v>
      </c>
      <c r="U110" s="591">
        <v>0.33333333333333331</v>
      </c>
    </row>
    <row r="111" spans="1:21" ht="14.4" customHeight="1" x14ac:dyDescent="0.3">
      <c r="A111" s="584">
        <v>29</v>
      </c>
      <c r="B111" s="585" t="s">
        <v>572</v>
      </c>
      <c r="C111" s="585" t="s">
        <v>576</v>
      </c>
      <c r="D111" s="586" t="s">
        <v>1014</v>
      </c>
      <c r="E111" s="587" t="s">
        <v>584</v>
      </c>
      <c r="F111" s="585" t="s">
        <v>575</v>
      </c>
      <c r="G111" s="585" t="s">
        <v>659</v>
      </c>
      <c r="H111" s="585" t="s">
        <v>462</v>
      </c>
      <c r="I111" s="585" t="s">
        <v>835</v>
      </c>
      <c r="J111" s="585" t="s">
        <v>836</v>
      </c>
      <c r="K111" s="585" t="s">
        <v>837</v>
      </c>
      <c r="L111" s="588">
        <v>1197.75</v>
      </c>
      <c r="M111" s="588">
        <v>3593.25</v>
      </c>
      <c r="N111" s="585">
        <v>3</v>
      </c>
      <c r="O111" s="589">
        <v>2</v>
      </c>
      <c r="P111" s="588"/>
      <c r="Q111" s="590">
        <v>0</v>
      </c>
      <c r="R111" s="585"/>
      <c r="S111" s="590">
        <v>0</v>
      </c>
      <c r="T111" s="589"/>
      <c r="U111" s="591">
        <v>0</v>
      </c>
    </row>
    <row r="112" spans="1:21" ht="14.4" customHeight="1" x14ac:dyDescent="0.3">
      <c r="A112" s="584">
        <v>29</v>
      </c>
      <c r="B112" s="585" t="s">
        <v>572</v>
      </c>
      <c r="C112" s="585" t="s">
        <v>576</v>
      </c>
      <c r="D112" s="586" t="s">
        <v>1014</v>
      </c>
      <c r="E112" s="587" t="s">
        <v>584</v>
      </c>
      <c r="F112" s="585" t="s">
        <v>575</v>
      </c>
      <c r="G112" s="585" t="s">
        <v>659</v>
      </c>
      <c r="H112" s="585" t="s">
        <v>462</v>
      </c>
      <c r="I112" s="585" t="s">
        <v>838</v>
      </c>
      <c r="J112" s="585" t="s">
        <v>839</v>
      </c>
      <c r="K112" s="585" t="s">
        <v>840</v>
      </c>
      <c r="L112" s="588">
        <v>3.8</v>
      </c>
      <c r="M112" s="588">
        <v>3.8</v>
      </c>
      <c r="N112" s="585">
        <v>1</v>
      </c>
      <c r="O112" s="589">
        <v>1</v>
      </c>
      <c r="P112" s="588">
        <v>3.8</v>
      </c>
      <c r="Q112" s="590">
        <v>1</v>
      </c>
      <c r="R112" s="585">
        <v>1</v>
      </c>
      <c r="S112" s="590">
        <v>1</v>
      </c>
      <c r="T112" s="589">
        <v>1</v>
      </c>
      <c r="U112" s="591">
        <v>1</v>
      </c>
    </row>
    <row r="113" spans="1:21" ht="14.4" customHeight="1" x14ac:dyDescent="0.3">
      <c r="A113" s="584">
        <v>29</v>
      </c>
      <c r="B113" s="585" t="s">
        <v>572</v>
      </c>
      <c r="C113" s="585" t="s">
        <v>576</v>
      </c>
      <c r="D113" s="586" t="s">
        <v>1014</v>
      </c>
      <c r="E113" s="587" t="s">
        <v>584</v>
      </c>
      <c r="F113" s="585" t="s">
        <v>575</v>
      </c>
      <c r="G113" s="585" t="s">
        <v>674</v>
      </c>
      <c r="H113" s="585" t="s">
        <v>462</v>
      </c>
      <c r="I113" s="585" t="s">
        <v>675</v>
      </c>
      <c r="J113" s="585" t="s">
        <v>676</v>
      </c>
      <c r="K113" s="585" t="s">
        <v>677</v>
      </c>
      <c r="L113" s="588">
        <v>410</v>
      </c>
      <c r="M113" s="588">
        <v>5330</v>
      </c>
      <c r="N113" s="585">
        <v>13</v>
      </c>
      <c r="O113" s="589">
        <v>13</v>
      </c>
      <c r="P113" s="588">
        <v>4920</v>
      </c>
      <c r="Q113" s="590">
        <v>0.92307692307692313</v>
      </c>
      <c r="R113" s="585">
        <v>12</v>
      </c>
      <c r="S113" s="590">
        <v>0.92307692307692313</v>
      </c>
      <c r="T113" s="589">
        <v>12</v>
      </c>
      <c r="U113" s="591">
        <v>0.92307692307692313</v>
      </c>
    </row>
    <row r="114" spans="1:21" ht="14.4" customHeight="1" x14ac:dyDescent="0.3">
      <c r="A114" s="584">
        <v>29</v>
      </c>
      <c r="B114" s="585" t="s">
        <v>572</v>
      </c>
      <c r="C114" s="585" t="s">
        <v>576</v>
      </c>
      <c r="D114" s="586" t="s">
        <v>1014</v>
      </c>
      <c r="E114" s="587" t="s">
        <v>584</v>
      </c>
      <c r="F114" s="585" t="s">
        <v>575</v>
      </c>
      <c r="G114" s="585" t="s">
        <v>678</v>
      </c>
      <c r="H114" s="585" t="s">
        <v>462</v>
      </c>
      <c r="I114" s="585" t="s">
        <v>841</v>
      </c>
      <c r="J114" s="585" t="s">
        <v>842</v>
      </c>
      <c r="K114" s="585" t="s">
        <v>843</v>
      </c>
      <c r="L114" s="588">
        <v>492.18</v>
      </c>
      <c r="M114" s="588">
        <v>492.18</v>
      </c>
      <c r="N114" s="585">
        <v>1</v>
      </c>
      <c r="O114" s="589">
        <v>1</v>
      </c>
      <c r="P114" s="588">
        <v>492.18</v>
      </c>
      <c r="Q114" s="590">
        <v>1</v>
      </c>
      <c r="R114" s="585">
        <v>1</v>
      </c>
      <c r="S114" s="590">
        <v>1</v>
      </c>
      <c r="T114" s="589">
        <v>1</v>
      </c>
      <c r="U114" s="591">
        <v>1</v>
      </c>
    </row>
    <row r="115" spans="1:21" ht="14.4" customHeight="1" x14ac:dyDescent="0.3">
      <c r="A115" s="584">
        <v>29</v>
      </c>
      <c r="B115" s="585" t="s">
        <v>572</v>
      </c>
      <c r="C115" s="585" t="s">
        <v>576</v>
      </c>
      <c r="D115" s="586" t="s">
        <v>1014</v>
      </c>
      <c r="E115" s="587" t="s">
        <v>584</v>
      </c>
      <c r="F115" s="585" t="s">
        <v>575</v>
      </c>
      <c r="G115" s="585" t="s">
        <v>678</v>
      </c>
      <c r="H115" s="585" t="s">
        <v>462</v>
      </c>
      <c r="I115" s="585" t="s">
        <v>718</v>
      </c>
      <c r="J115" s="585" t="s">
        <v>680</v>
      </c>
      <c r="K115" s="585" t="s">
        <v>719</v>
      </c>
      <c r="L115" s="588">
        <v>58.5</v>
      </c>
      <c r="M115" s="588">
        <v>58.5</v>
      </c>
      <c r="N115" s="585">
        <v>1</v>
      </c>
      <c r="O115" s="589">
        <v>1</v>
      </c>
      <c r="P115" s="588">
        <v>58.5</v>
      </c>
      <c r="Q115" s="590">
        <v>1</v>
      </c>
      <c r="R115" s="585">
        <v>1</v>
      </c>
      <c r="S115" s="590">
        <v>1</v>
      </c>
      <c r="T115" s="589">
        <v>1</v>
      </c>
      <c r="U115" s="591">
        <v>1</v>
      </c>
    </row>
    <row r="116" spans="1:21" ht="14.4" customHeight="1" x14ac:dyDescent="0.3">
      <c r="A116" s="584">
        <v>29</v>
      </c>
      <c r="B116" s="585" t="s">
        <v>572</v>
      </c>
      <c r="C116" s="585" t="s">
        <v>576</v>
      </c>
      <c r="D116" s="586" t="s">
        <v>1014</v>
      </c>
      <c r="E116" s="587" t="s">
        <v>584</v>
      </c>
      <c r="F116" s="585" t="s">
        <v>575</v>
      </c>
      <c r="G116" s="585" t="s">
        <v>678</v>
      </c>
      <c r="H116" s="585" t="s">
        <v>462</v>
      </c>
      <c r="I116" s="585" t="s">
        <v>682</v>
      </c>
      <c r="J116" s="585" t="s">
        <v>683</v>
      </c>
      <c r="K116" s="585" t="s">
        <v>684</v>
      </c>
      <c r="L116" s="588">
        <v>378.48</v>
      </c>
      <c r="M116" s="588">
        <v>378.48</v>
      </c>
      <c r="N116" s="585">
        <v>1</v>
      </c>
      <c r="O116" s="589">
        <v>1</v>
      </c>
      <c r="P116" s="588">
        <v>378.48</v>
      </c>
      <c r="Q116" s="590">
        <v>1</v>
      </c>
      <c r="R116" s="585">
        <v>1</v>
      </c>
      <c r="S116" s="590">
        <v>1</v>
      </c>
      <c r="T116" s="589">
        <v>1</v>
      </c>
      <c r="U116" s="591">
        <v>1</v>
      </c>
    </row>
    <row r="117" spans="1:21" ht="14.4" customHeight="1" x14ac:dyDescent="0.3">
      <c r="A117" s="584">
        <v>29</v>
      </c>
      <c r="B117" s="585" t="s">
        <v>572</v>
      </c>
      <c r="C117" s="585" t="s">
        <v>576</v>
      </c>
      <c r="D117" s="586" t="s">
        <v>1014</v>
      </c>
      <c r="E117" s="587" t="s">
        <v>584</v>
      </c>
      <c r="F117" s="585" t="s">
        <v>575</v>
      </c>
      <c r="G117" s="585" t="s">
        <v>678</v>
      </c>
      <c r="H117" s="585" t="s">
        <v>462</v>
      </c>
      <c r="I117" s="585" t="s">
        <v>844</v>
      </c>
      <c r="J117" s="585" t="s">
        <v>680</v>
      </c>
      <c r="K117" s="585" t="s">
        <v>845</v>
      </c>
      <c r="L117" s="588">
        <v>58.5</v>
      </c>
      <c r="M117" s="588">
        <v>58.5</v>
      </c>
      <c r="N117" s="585">
        <v>1</v>
      </c>
      <c r="O117" s="589">
        <v>1</v>
      </c>
      <c r="P117" s="588">
        <v>58.5</v>
      </c>
      <c r="Q117" s="590">
        <v>1</v>
      </c>
      <c r="R117" s="585">
        <v>1</v>
      </c>
      <c r="S117" s="590">
        <v>1</v>
      </c>
      <c r="T117" s="589">
        <v>1</v>
      </c>
      <c r="U117" s="591">
        <v>1</v>
      </c>
    </row>
    <row r="118" spans="1:21" ht="14.4" customHeight="1" x14ac:dyDescent="0.3">
      <c r="A118" s="584">
        <v>29</v>
      </c>
      <c r="B118" s="585" t="s">
        <v>572</v>
      </c>
      <c r="C118" s="585" t="s">
        <v>576</v>
      </c>
      <c r="D118" s="586" t="s">
        <v>1014</v>
      </c>
      <c r="E118" s="587" t="s">
        <v>584</v>
      </c>
      <c r="F118" s="585" t="s">
        <v>575</v>
      </c>
      <c r="G118" s="585" t="s">
        <v>678</v>
      </c>
      <c r="H118" s="585" t="s">
        <v>462</v>
      </c>
      <c r="I118" s="585" t="s">
        <v>846</v>
      </c>
      <c r="J118" s="585" t="s">
        <v>847</v>
      </c>
      <c r="K118" s="585" t="s">
        <v>848</v>
      </c>
      <c r="L118" s="588">
        <v>246.48</v>
      </c>
      <c r="M118" s="588">
        <v>246.48</v>
      </c>
      <c r="N118" s="585">
        <v>1</v>
      </c>
      <c r="O118" s="589">
        <v>1</v>
      </c>
      <c r="P118" s="588"/>
      <c r="Q118" s="590">
        <v>0</v>
      </c>
      <c r="R118" s="585"/>
      <c r="S118" s="590">
        <v>0</v>
      </c>
      <c r="T118" s="589"/>
      <c r="U118" s="591">
        <v>0</v>
      </c>
    </row>
    <row r="119" spans="1:21" ht="14.4" customHeight="1" x14ac:dyDescent="0.3">
      <c r="A119" s="584">
        <v>29</v>
      </c>
      <c r="B119" s="585" t="s">
        <v>572</v>
      </c>
      <c r="C119" s="585" t="s">
        <v>576</v>
      </c>
      <c r="D119" s="586" t="s">
        <v>1014</v>
      </c>
      <c r="E119" s="587" t="s">
        <v>584</v>
      </c>
      <c r="F119" s="585" t="s">
        <v>575</v>
      </c>
      <c r="G119" s="585" t="s">
        <v>678</v>
      </c>
      <c r="H119" s="585" t="s">
        <v>462</v>
      </c>
      <c r="I119" s="585" t="s">
        <v>760</v>
      </c>
      <c r="J119" s="585" t="s">
        <v>761</v>
      </c>
      <c r="K119" s="585" t="s">
        <v>762</v>
      </c>
      <c r="L119" s="588">
        <v>97</v>
      </c>
      <c r="M119" s="588">
        <v>97</v>
      </c>
      <c r="N119" s="585">
        <v>1</v>
      </c>
      <c r="O119" s="589">
        <v>1</v>
      </c>
      <c r="P119" s="588">
        <v>97</v>
      </c>
      <c r="Q119" s="590">
        <v>1</v>
      </c>
      <c r="R119" s="585">
        <v>1</v>
      </c>
      <c r="S119" s="590">
        <v>1</v>
      </c>
      <c r="T119" s="589">
        <v>1</v>
      </c>
      <c r="U119" s="591">
        <v>1</v>
      </c>
    </row>
    <row r="120" spans="1:21" ht="14.4" customHeight="1" x14ac:dyDescent="0.3">
      <c r="A120" s="584">
        <v>29</v>
      </c>
      <c r="B120" s="585" t="s">
        <v>572</v>
      </c>
      <c r="C120" s="585" t="s">
        <v>576</v>
      </c>
      <c r="D120" s="586" t="s">
        <v>1014</v>
      </c>
      <c r="E120" s="587" t="s">
        <v>584</v>
      </c>
      <c r="F120" s="585" t="s">
        <v>575</v>
      </c>
      <c r="G120" s="585" t="s">
        <v>678</v>
      </c>
      <c r="H120" s="585" t="s">
        <v>462</v>
      </c>
      <c r="I120" s="585" t="s">
        <v>849</v>
      </c>
      <c r="J120" s="585" t="s">
        <v>850</v>
      </c>
      <c r="K120" s="585" t="s">
        <v>851</v>
      </c>
      <c r="L120" s="588">
        <v>274</v>
      </c>
      <c r="M120" s="588">
        <v>274</v>
      </c>
      <c r="N120" s="585">
        <v>1</v>
      </c>
      <c r="O120" s="589">
        <v>1</v>
      </c>
      <c r="P120" s="588"/>
      <c r="Q120" s="590">
        <v>0</v>
      </c>
      <c r="R120" s="585"/>
      <c r="S120" s="590">
        <v>0</v>
      </c>
      <c r="T120" s="589"/>
      <c r="U120" s="591">
        <v>0</v>
      </c>
    </row>
    <row r="121" spans="1:21" ht="14.4" customHeight="1" x14ac:dyDescent="0.3">
      <c r="A121" s="584">
        <v>29</v>
      </c>
      <c r="B121" s="585" t="s">
        <v>572</v>
      </c>
      <c r="C121" s="585" t="s">
        <v>576</v>
      </c>
      <c r="D121" s="586" t="s">
        <v>1014</v>
      </c>
      <c r="E121" s="587" t="s">
        <v>584</v>
      </c>
      <c r="F121" s="585" t="s">
        <v>575</v>
      </c>
      <c r="G121" s="585" t="s">
        <v>678</v>
      </c>
      <c r="H121" s="585" t="s">
        <v>462</v>
      </c>
      <c r="I121" s="585" t="s">
        <v>852</v>
      </c>
      <c r="J121" s="585" t="s">
        <v>853</v>
      </c>
      <c r="K121" s="585" t="s">
        <v>854</v>
      </c>
      <c r="L121" s="588">
        <v>378.48</v>
      </c>
      <c r="M121" s="588">
        <v>378.48</v>
      </c>
      <c r="N121" s="585">
        <v>1</v>
      </c>
      <c r="O121" s="589">
        <v>1</v>
      </c>
      <c r="P121" s="588">
        <v>378.48</v>
      </c>
      <c r="Q121" s="590">
        <v>1</v>
      </c>
      <c r="R121" s="585">
        <v>1</v>
      </c>
      <c r="S121" s="590">
        <v>1</v>
      </c>
      <c r="T121" s="589">
        <v>1</v>
      </c>
      <c r="U121" s="591">
        <v>1</v>
      </c>
    </row>
    <row r="122" spans="1:21" ht="14.4" customHeight="1" x14ac:dyDescent="0.3">
      <c r="A122" s="584">
        <v>29</v>
      </c>
      <c r="B122" s="585" t="s">
        <v>572</v>
      </c>
      <c r="C122" s="585" t="s">
        <v>576</v>
      </c>
      <c r="D122" s="586" t="s">
        <v>1014</v>
      </c>
      <c r="E122" s="587" t="s">
        <v>584</v>
      </c>
      <c r="F122" s="585" t="s">
        <v>575</v>
      </c>
      <c r="G122" s="585" t="s">
        <v>678</v>
      </c>
      <c r="H122" s="585" t="s">
        <v>462</v>
      </c>
      <c r="I122" s="585" t="s">
        <v>855</v>
      </c>
      <c r="J122" s="585" t="s">
        <v>856</v>
      </c>
      <c r="K122" s="585" t="s">
        <v>857</v>
      </c>
      <c r="L122" s="588">
        <v>442.5</v>
      </c>
      <c r="M122" s="588">
        <v>442.5</v>
      </c>
      <c r="N122" s="585">
        <v>1</v>
      </c>
      <c r="O122" s="589">
        <v>1</v>
      </c>
      <c r="P122" s="588"/>
      <c r="Q122" s="590">
        <v>0</v>
      </c>
      <c r="R122" s="585"/>
      <c r="S122" s="590">
        <v>0</v>
      </c>
      <c r="T122" s="589"/>
      <c r="U122" s="591">
        <v>0</v>
      </c>
    </row>
    <row r="123" spans="1:21" ht="14.4" customHeight="1" x14ac:dyDescent="0.3">
      <c r="A123" s="584">
        <v>29</v>
      </c>
      <c r="B123" s="585" t="s">
        <v>572</v>
      </c>
      <c r="C123" s="585" t="s">
        <v>576</v>
      </c>
      <c r="D123" s="586" t="s">
        <v>1014</v>
      </c>
      <c r="E123" s="587" t="s">
        <v>584</v>
      </c>
      <c r="F123" s="585" t="s">
        <v>575</v>
      </c>
      <c r="G123" s="585" t="s">
        <v>688</v>
      </c>
      <c r="H123" s="585" t="s">
        <v>462</v>
      </c>
      <c r="I123" s="585" t="s">
        <v>692</v>
      </c>
      <c r="J123" s="585" t="s">
        <v>693</v>
      </c>
      <c r="K123" s="585"/>
      <c r="L123" s="588">
        <v>0</v>
      </c>
      <c r="M123" s="588">
        <v>0</v>
      </c>
      <c r="N123" s="585">
        <v>1</v>
      </c>
      <c r="O123" s="589">
        <v>1</v>
      </c>
      <c r="P123" s="588"/>
      <c r="Q123" s="590"/>
      <c r="R123" s="585"/>
      <c r="S123" s="590">
        <v>0</v>
      </c>
      <c r="T123" s="589"/>
      <c r="U123" s="591">
        <v>0</v>
      </c>
    </row>
    <row r="124" spans="1:21" ht="14.4" customHeight="1" x14ac:dyDescent="0.3">
      <c r="A124" s="584">
        <v>29</v>
      </c>
      <c r="B124" s="585" t="s">
        <v>572</v>
      </c>
      <c r="C124" s="585" t="s">
        <v>576</v>
      </c>
      <c r="D124" s="586" t="s">
        <v>1014</v>
      </c>
      <c r="E124" s="587" t="s">
        <v>581</v>
      </c>
      <c r="F124" s="585" t="s">
        <v>573</v>
      </c>
      <c r="G124" s="585" t="s">
        <v>736</v>
      </c>
      <c r="H124" s="585" t="s">
        <v>462</v>
      </c>
      <c r="I124" s="585" t="s">
        <v>737</v>
      </c>
      <c r="J124" s="585" t="s">
        <v>738</v>
      </c>
      <c r="K124" s="585" t="s">
        <v>739</v>
      </c>
      <c r="L124" s="588">
        <v>210.08</v>
      </c>
      <c r="M124" s="588">
        <v>210.08</v>
      </c>
      <c r="N124" s="585">
        <v>1</v>
      </c>
      <c r="O124" s="589">
        <v>1</v>
      </c>
      <c r="P124" s="588"/>
      <c r="Q124" s="590">
        <v>0</v>
      </c>
      <c r="R124" s="585"/>
      <c r="S124" s="590">
        <v>0</v>
      </c>
      <c r="T124" s="589"/>
      <c r="U124" s="591">
        <v>0</v>
      </c>
    </row>
    <row r="125" spans="1:21" ht="14.4" customHeight="1" x14ac:dyDescent="0.3">
      <c r="A125" s="584">
        <v>29</v>
      </c>
      <c r="B125" s="585" t="s">
        <v>572</v>
      </c>
      <c r="C125" s="585" t="s">
        <v>576</v>
      </c>
      <c r="D125" s="586" t="s">
        <v>1014</v>
      </c>
      <c r="E125" s="587" t="s">
        <v>581</v>
      </c>
      <c r="F125" s="585" t="s">
        <v>573</v>
      </c>
      <c r="G125" s="585" t="s">
        <v>858</v>
      </c>
      <c r="H125" s="585" t="s">
        <v>462</v>
      </c>
      <c r="I125" s="585" t="s">
        <v>859</v>
      </c>
      <c r="J125" s="585" t="s">
        <v>860</v>
      </c>
      <c r="K125" s="585" t="s">
        <v>861</v>
      </c>
      <c r="L125" s="588">
        <v>86.02</v>
      </c>
      <c r="M125" s="588">
        <v>258.06</v>
      </c>
      <c r="N125" s="585">
        <v>3</v>
      </c>
      <c r="O125" s="589">
        <v>1.5</v>
      </c>
      <c r="P125" s="588"/>
      <c r="Q125" s="590">
        <v>0</v>
      </c>
      <c r="R125" s="585"/>
      <c r="S125" s="590">
        <v>0</v>
      </c>
      <c r="T125" s="589"/>
      <c r="U125" s="591">
        <v>0</v>
      </c>
    </row>
    <row r="126" spans="1:21" ht="14.4" customHeight="1" x14ac:dyDescent="0.3">
      <c r="A126" s="584">
        <v>29</v>
      </c>
      <c r="B126" s="585" t="s">
        <v>572</v>
      </c>
      <c r="C126" s="585" t="s">
        <v>576</v>
      </c>
      <c r="D126" s="586" t="s">
        <v>1014</v>
      </c>
      <c r="E126" s="587" t="s">
        <v>581</v>
      </c>
      <c r="F126" s="585" t="s">
        <v>573</v>
      </c>
      <c r="G126" s="585" t="s">
        <v>862</v>
      </c>
      <c r="H126" s="585" t="s">
        <v>462</v>
      </c>
      <c r="I126" s="585" t="s">
        <v>863</v>
      </c>
      <c r="J126" s="585" t="s">
        <v>864</v>
      </c>
      <c r="K126" s="585" t="s">
        <v>865</v>
      </c>
      <c r="L126" s="588">
        <v>214.39</v>
      </c>
      <c r="M126" s="588">
        <v>214.39</v>
      </c>
      <c r="N126" s="585">
        <v>1</v>
      </c>
      <c r="O126" s="589">
        <v>0.5</v>
      </c>
      <c r="P126" s="588"/>
      <c r="Q126" s="590">
        <v>0</v>
      </c>
      <c r="R126" s="585"/>
      <c r="S126" s="590">
        <v>0</v>
      </c>
      <c r="T126" s="589"/>
      <c r="U126" s="591">
        <v>0</v>
      </c>
    </row>
    <row r="127" spans="1:21" ht="14.4" customHeight="1" x14ac:dyDescent="0.3">
      <c r="A127" s="584">
        <v>29</v>
      </c>
      <c r="B127" s="585" t="s">
        <v>572</v>
      </c>
      <c r="C127" s="585" t="s">
        <v>576</v>
      </c>
      <c r="D127" s="586" t="s">
        <v>1014</v>
      </c>
      <c r="E127" s="587" t="s">
        <v>581</v>
      </c>
      <c r="F127" s="585" t="s">
        <v>573</v>
      </c>
      <c r="G127" s="585" t="s">
        <v>866</v>
      </c>
      <c r="H127" s="585" t="s">
        <v>517</v>
      </c>
      <c r="I127" s="585" t="s">
        <v>867</v>
      </c>
      <c r="J127" s="585" t="s">
        <v>868</v>
      </c>
      <c r="K127" s="585" t="s">
        <v>697</v>
      </c>
      <c r="L127" s="588">
        <v>170.52</v>
      </c>
      <c r="M127" s="588">
        <v>170.52</v>
      </c>
      <c r="N127" s="585">
        <v>1</v>
      </c>
      <c r="O127" s="589">
        <v>1</v>
      </c>
      <c r="P127" s="588">
        <v>170.52</v>
      </c>
      <c r="Q127" s="590">
        <v>1</v>
      </c>
      <c r="R127" s="585">
        <v>1</v>
      </c>
      <c r="S127" s="590">
        <v>1</v>
      </c>
      <c r="T127" s="589">
        <v>1</v>
      </c>
      <c r="U127" s="591">
        <v>1</v>
      </c>
    </row>
    <row r="128" spans="1:21" ht="14.4" customHeight="1" x14ac:dyDescent="0.3">
      <c r="A128" s="584">
        <v>29</v>
      </c>
      <c r="B128" s="585" t="s">
        <v>572</v>
      </c>
      <c r="C128" s="585" t="s">
        <v>576</v>
      </c>
      <c r="D128" s="586" t="s">
        <v>1014</v>
      </c>
      <c r="E128" s="587" t="s">
        <v>581</v>
      </c>
      <c r="F128" s="585" t="s">
        <v>573</v>
      </c>
      <c r="G128" s="585" t="s">
        <v>694</v>
      </c>
      <c r="H128" s="585" t="s">
        <v>462</v>
      </c>
      <c r="I128" s="585" t="s">
        <v>695</v>
      </c>
      <c r="J128" s="585" t="s">
        <v>696</v>
      </c>
      <c r="K128" s="585" t="s">
        <v>697</v>
      </c>
      <c r="L128" s="588">
        <v>78.33</v>
      </c>
      <c r="M128" s="588">
        <v>313.32</v>
      </c>
      <c r="N128" s="585">
        <v>4</v>
      </c>
      <c r="O128" s="589">
        <v>4</v>
      </c>
      <c r="P128" s="588">
        <v>156.66</v>
      </c>
      <c r="Q128" s="590">
        <v>0.5</v>
      </c>
      <c r="R128" s="585">
        <v>2</v>
      </c>
      <c r="S128" s="590">
        <v>0.5</v>
      </c>
      <c r="T128" s="589">
        <v>2</v>
      </c>
      <c r="U128" s="591">
        <v>0.5</v>
      </c>
    </row>
    <row r="129" spans="1:21" ht="14.4" customHeight="1" x14ac:dyDescent="0.3">
      <c r="A129" s="584">
        <v>29</v>
      </c>
      <c r="B129" s="585" t="s">
        <v>572</v>
      </c>
      <c r="C129" s="585" t="s">
        <v>576</v>
      </c>
      <c r="D129" s="586" t="s">
        <v>1014</v>
      </c>
      <c r="E129" s="587" t="s">
        <v>581</v>
      </c>
      <c r="F129" s="585" t="s">
        <v>573</v>
      </c>
      <c r="G129" s="585" t="s">
        <v>869</v>
      </c>
      <c r="H129" s="585" t="s">
        <v>462</v>
      </c>
      <c r="I129" s="585" t="s">
        <v>870</v>
      </c>
      <c r="J129" s="585" t="s">
        <v>871</v>
      </c>
      <c r="K129" s="585" t="s">
        <v>872</v>
      </c>
      <c r="L129" s="588">
        <v>42.05</v>
      </c>
      <c r="M129" s="588">
        <v>42.05</v>
      </c>
      <c r="N129" s="585">
        <v>1</v>
      </c>
      <c r="O129" s="589">
        <v>1</v>
      </c>
      <c r="P129" s="588">
        <v>42.05</v>
      </c>
      <c r="Q129" s="590">
        <v>1</v>
      </c>
      <c r="R129" s="585">
        <v>1</v>
      </c>
      <c r="S129" s="590">
        <v>1</v>
      </c>
      <c r="T129" s="589">
        <v>1</v>
      </c>
      <c r="U129" s="591">
        <v>1</v>
      </c>
    </row>
    <row r="130" spans="1:21" ht="14.4" customHeight="1" x14ac:dyDescent="0.3">
      <c r="A130" s="584">
        <v>29</v>
      </c>
      <c r="B130" s="585" t="s">
        <v>572</v>
      </c>
      <c r="C130" s="585" t="s">
        <v>576</v>
      </c>
      <c r="D130" s="586" t="s">
        <v>1014</v>
      </c>
      <c r="E130" s="587" t="s">
        <v>581</v>
      </c>
      <c r="F130" s="585" t="s">
        <v>573</v>
      </c>
      <c r="G130" s="585" t="s">
        <v>869</v>
      </c>
      <c r="H130" s="585" t="s">
        <v>462</v>
      </c>
      <c r="I130" s="585" t="s">
        <v>873</v>
      </c>
      <c r="J130" s="585" t="s">
        <v>874</v>
      </c>
      <c r="K130" s="585" t="s">
        <v>875</v>
      </c>
      <c r="L130" s="588">
        <v>47.47</v>
      </c>
      <c r="M130" s="588">
        <v>47.47</v>
      </c>
      <c r="N130" s="585">
        <v>1</v>
      </c>
      <c r="O130" s="589">
        <v>1</v>
      </c>
      <c r="P130" s="588">
        <v>47.47</v>
      </c>
      <c r="Q130" s="590">
        <v>1</v>
      </c>
      <c r="R130" s="585">
        <v>1</v>
      </c>
      <c r="S130" s="590">
        <v>1</v>
      </c>
      <c r="T130" s="589">
        <v>1</v>
      </c>
      <c r="U130" s="591">
        <v>1</v>
      </c>
    </row>
    <row r="131" spans="1:21" ht="14.4" customHeight="1" x14ac:dyDescent="0.3">
      <c r="A131" s="584">
        <v>29</v>
      </c>
      <c r="B131" s="585" t="s">
        <v>572</v>
      </c>
      <c r="C131" s="585" t="s">
        <v>576</v>
      </c>
      <c r="D131" s="586" t="s">
        <v>1014</v>
      </c>
      <c r="E131" s="587" t="s">
        <v>581</v>
      </c>
      <c r="F131" s="585" t="s">
        <v>573</v>
      </c>
      <c r="G131" s="585" t="s">
        <v>876</v>
      </c>
      <c r="H131" s="585" t="s">
        <v>462</v>
      </c>
      <c r="I131" s="585" t="s">
        <v>877</v>
      </c>
      <c r="J131" s="585" t="s">
        <v>878</v>
      </c>
      <c r="K131" s="585" t="s">
        <v>879</v>
      </c>
      <c r="L131" s="588">
        <v>159.16999999999999</v>
      </c>
      <c r="M131" s="588">
        <v>159.16999999999999</v>
      </c>
      <c r="N131" s="585">
        <v>1</v>
      </c>
      <c r="O131" s="589">
        <v>1</v>
      </c>
      <c r="P131" s="588">
        <v>159.16999999999999</v>
      </c>
      <c r="Q131" s="590">
        <v>1</v>
      </c>
      <c r="R131" s="585">
        <v>1</v>
      </c>
      <c r="S131" s="590">
        <v>1</v>
      </c>
      <c r="T131" s="589">
        <v>1</v>
      </c>
      <c r="U131" s="591">
        <v>1</v>
      </c>
    </row>
    <row r="132" spans="1:21" ht="14.4" customHeight="1" x14ac:dyDescent="0.3">
      <c r="A132" s="584">
        <v>29</v>
      </c>
      <c r="B132" s="585" t="s">
        <v>572</v>
      </c>
      <c r="C132" s="585" t="s">
        <v>576</v>
      </c>
      <c r="D132" s="586" t="s">
        <v>1014</v>
      </c>
      <c r="E132" s="587" t="s">
        <v>581</v>
      </c>
      <c r="F132" s="585" t="s">
        <v>573</v>
      </c>
      <c r="G132" s="585" t="s">
        <v>880</v>
      </c>
      <c r="H132" s="585" t="s">
        <v>462</v>
      </c>
      <c r="I132" s="585" t="s">
        <v>881</v>
      </c>
      <c r="J132" s="585" t="s">
        <v>882</v>
      </c>
      <c r="K132" s="585" t="s">
        <v>883</v>
      </c>
      <c r="L132" s="588">
        <v>176.61</v>
      </c>
      <c r="M132" s="588">
        <v>176.61</v>
      </c>
      <c r="N132" s="585">
        <v>1</v>
      </c>
      <c r="O132" s="589">
        <v>1</v>
      </c>
      <c r="P132" s="588">
        <v>176.61</v>
      </c>
      <c r="Q132" s="590">
        <v>1</v>
      </c>
      <c r="R132" s="585">
        <v>1</v>
      </c>
      <c r="S132" s="590">
        <v>1</v>
      </c>
      <c r="T132" s="589">
        <v>1</v>
      </c>
      <c r="U132" s="591">
        <v>1</v>
      </c>
    </row>
    <row r="133" spans="1:21" ht="14.4" customHeight="1" x14ac:dyDescent="0.3">
      <c r="A133" s="584">
        <v>29</v>
      </c>
      <c r="B133" s="585" t="s">
        <v>572</v>
      </c>
      <c r="C133" s="585" t="s">
        <v>576</v>
      </c>
      <c r="D133" s="586" t="s">
        <v>1014</v>
      </c>
      <c r="E133" s="587" t="s">
        <v>581</v>
      </c>
      <c r="F133" s="585" t="s">
        <v>573</v>
      </c>
      <c r="G133" s="585" t="s">
        <v>597</v>
      </c>
      <c r="H133" s="585" t="s">
        <v>462</v>
      </c>
      <c r="I133" s="585" t="s">
        <v>598</v>
      </c>
      <c r="J133" s="585" t="s">
        <v>523</v>
      </c>
      <c r="K133" s="585" t="s">
        <v>599</v>
      </c>
      <c r="L133" s="588">
        <v>48.09</v>
      </c>
      <c r="M133" s="588">
        <v>192.36</v>
      </c>
      <c r="N133" s="585">
        <v>4</v>
      </c>
      <c r="O133" s="589">
        <v>3.5</v>
      </c>
      <c r="P133" s="588">
        <v>48.09</v>
      </c>
      <c r="Q133" s="590">
        <v>0.25</v>
      </c>
      <c r="R133" s="585">
        <v>1</v>
      </c>
      <c r="S133" s="590">
        <v>0.25</v>
      </c>
      <c r="T133" s="589">
        <v>1</v>
      </c>
      <c r="U133" s="591">
        <v>0.2857142857142857</v>
      </c>
    </row>
    <row r="134" spans="1:21" ht="14.4" customHeight="1" x14ac:dyDescent="0.3">
      <c r="A134" s="584">
        <v>29</v>
      </c>
      <c r="B134" s="585" t="s">
        <v>572</v>
      </c>
      <c r="C134" s="585" t="s">
        <v>576</v>
      </c>
      <c r="D134" s="586" t="s">
        <v>1014</v>
      </c>
      <c r="E134" s="587" t="s">
        <v>581</v>
      </c>
      <c r="F134" s="585" t="s">
        <v>573</v>
      </c>
      <c r="G134" s="585" t="s">
        <v>884</v>
      </c>
      <c r="H134" s="585" t="s">
        <v>462</v>
      </c>
      <c r="I134" s="585" t="s">
        <v>885</v>
      </c>
      <c r="J134" s="585" t="s">
        <v>886</v>
      </c>
      <c r="K134" s="585" t="s">
        <v>887</v>
      </c>
      <c r="L134" s="588">
        <v>0</v>
      </c>
      <c r="M134" s="588">
        <v>0</v>
      </c>
      <c r="N134" s="585">
        <v>1</v>
      </c>
      <c r="O134" s="589">
        <v>1</v>
      </c>
      <c r="P134" s="588"/>
      <c r="Q134" s="590"/>
      <c r="R134" s="585"/>
      <c r="S134" s="590">
        <v>0</v>
      </c>
      <c r="T134" s="589"/>
      <c r="U134" s="591">
        <v>0</v>
      </c>
    </row>
    <row r="135" spans="1:21" ht="14.4" customHeight="1" x14ac:dyDescent="0.3">
      <c r="A135" s="584">
        <v>29</v>
      </c>
      <c r="B135" s="585" t="s">
        <v>572</v>
      </c>
      <c r="C135" s="585" t="s">
        <v>576</v>
      </c>
      <c r="D135" s="586" t="s">
        <v>1014</v>
      </c>
      <c r="E135" s="587" t="s">
        <v>581</v>
      </c>
      <c r="F135" s="585" t="s">
        <v>573</v>
      </c>
      <c r="G135" s="585" t="s">
        <v>604</v>
      </c>
      <c r="H135" s="585" t="s">
        <v>462</v>
      </c>
      <c r="I135" s="585" t="s">
        <v>605</v>
      </c>
      <c r="J135" s="585" t="s">
        <v>606</v>
      </c>
      <c r="K135" s="585" t="s">
        <v>607</v>
      </c>
      <c r="L135" s="588">
        <v>132.97999999999999</v>
      </c>
      <c r="M135" s="588">
        <v>132.97999999999999</v>
      </c>
      <c r="N135" s="585">
        <v>1</v>
      </c>
      <c r="O135" s="589">
        <v>1</v>
      </c>
      <c r="P135" s="588">
        <v>132.97999999999999</v>
      </c>
      <c r="Q135" s="590">
        <v>1</v>
      </c>
      <c r="R135" s="585">
        <v>1</v>
      </c>
      <c r="S135" s="590">
        <v>1</v>
      </c>
      <c r="T135" s="589">
        <v>1</v>
      </c>
      <c r="U135" s="591">
        <v>1</v>
      </c>
    </row>
    <row r="136" spans="1:21" ht="14.4" customHeight="1" x14ac:dyDescent="0.3">
      <c r="A136" s="584">
        <v>29</v>
      </c>
      <c r="B136" s="585" t="s">
        <v>572</v>
      </c>
      <c r="C136" s="585" t="s">
        <v>576</v>
      </c>
      <c r="D136" s="586" t="s">
        <v>1014</v>
      </c>
      <c r="E136" s="587" t="s">
        <v>581</v>
      </c>
      <c r="F136" s="585" t="s">
        <v>573</v>
      </c>
      <c r="G136" s="585" t="s">
        <v>608</v>
      </c>
      <c r="H136" s="585" t="s">
        <v>462</v>
      </c>
      <c r="I136" s="585" t="s">
        <v>609</v>
      </c>
      <c r="J136" s="585" t="s">
        <v>527</v>
      </c>
      <c r="K136" s="585" t="s">
        <v>610</v>
      </c>
      <c r="L136" s="588">
        <v>61.97</v>
      </c>
      <c r="M136" s="588">
        <v>123.94</v>
      </c>
      <c r="N136" s="585">
        <v>2</v>
      </c>
      <c r="O136" s="589">
        <v>1.5</v>
      </c>
      <c r="P136" s="588">
        <v>61.97</v>
      </c>
      <c r="Q136" s="590">
        <v>0.5</v>
      </c>
      <c r="R136" s="585">
        <v>1</v>
      </c>
      <c r="S136" s="590">
        <v>0.5</v>
      </c>
      <c r="T136" s="589">
        <v>0.5</v>
      </c>
      <c r="U136" s="591">
        <v>0.33333333333333331</v>
      </c>
    </row>
    <row r="137" spans="1:21" ht="14.4" customHeight="1" x14ac:dyDescent="0.3">
      <c r="A137" s="584">
        <v>29</v>
      </c>
      <c r="B137" s="585" t="s">
        <v>572</v>
      </c>
      <c r="C137" s="585" t="s">
        <v>576</v>
      </c>
      <c r="D137" s="586" t="s">
        <v>1014</v>
      </c>
      <c r="E137" s="587" t="s">
        <v>581</v>
      </c>
      <c r="F137" s="585" t="s">
        <v>573</v>
      </c>
      <c r="G137" s="585" t="s">
        <v>888</v>
      </c>
      <c r="H137" s="585" t="s">
        <v>517</v>
      </c>
      <c r="I137" s="585" t="s">
        <v>889</v>
      </c>
      <c r="J137" s="585" t="s">
        <v>890</v>
      </c>
      <c r="K137" s="585" t="s">
        <v>891</v>
      </c>
      <c r="L137" s="588">
        <v>176.32</v>
      </c>
      <c r="M137" s="588">
        <v>352.64</v>
      </c>
      <c r="N137" s="585">
        <v>2</v>
      </c>
      <c r="O137" s="589">
        <v>1.5</v>
      </c>
      <c r="P137" s="588"/>
      <c r="Q137" s="590">
        <v>0</v>
      </c>
      <c r="R137" s="585"/>
      <c r="S137" s="590">
        <v>0</v>
      </c>
      <c r="T137" s="589"/>
      <c r="U137" s="591">
        <v>0</v>
      </c>
    </row>
    <row r="138" spans="1:21" ht="14.4" customHeight="1" x14ac:dyDescent="0.3">
      <c r="A138" s="584">
        <v>29</v>
      </c>
      <c r="B138" s="585" t="s">
        <v>572</v>
      </c>
      <c r="C138" s="585" t="s">
        <v>576</v>
      </c>
      <c r="D138" s="586" t="s">
        <v>1014</v>
      </c>
      <c r="E138" s="587" t="s">
        <v>581</v>
      </c>
      <c r="F138" s="585" t="s">
        <v>573</v>
      </c>
      <c r="G138" s="585" t="s">
        <v>615</v>
      </c>
      <c r="H138" s="585" t="s">
        <v>517</v>
      </c>
      <c r="I138" s="585" t="s">
        <v>616</v>
      </c>
      <c r="J138" s="585" t="s">
        <v>617</v>
      </c>
      <c r="K138" s="585" t="s">
        <v>618</v>
      </c>
      <c r="L138" s="588">
        <v>16.8</v>
      </c>
      <c r="M138" s="588">
        <v>50.400000000000006</v>
      </c>
      <c r="N138" s="585">
        <v>3</v>
      </c>
      <c r="O138" s="589">
        <v>1</v>
      </c>
      <c r="P138" s="588">
        <v>50.400000000000006</v>
      </c>
      <c r="Q138" s="590">
        <v>1</v>
      </c>
      <c r="R138" s="585">
        <v>3</v>
      </c>
      <c r="S138" s="590">
        <v>1</v>
      </c>
      <c r="T138" s="589">
        <v>1</v>
      </c>
      <c r="U138" s="591">
        <v>1</v>
      </c>
    </row>
    <row r="139" spans="1:21" ht="14.4" customHeight="1" x14ac:dyDescent="0.3">
      <c r="A139" s="584">
        <v>29</v>
      </c>
      <c r="B139" s="585" t="s">
        <v>572</v>
      </c>
      <c r="C139" s="585" t="s">
        <v>576</v>
      </c>
      <c r="D139" s="586" t="s">
        <v>1014</v>
      </c>
      <c r="E139" s="587" t="s">
        <v>581</v>
      </c>
      <c r="F139" s="585" t="s">
        <v>573</v>
      </c>
      <c r="G139" s="585" t="s">
        <v>615</v>
      </c>
      <c r="H139" s="585" t="s">
        <v>517</v>
      </c>
      <c r="I139" s="585" t="s">
        <v>619</v>
      </c>
      <c r="J139" s="585" t="s">
        <v>617</v>
      </c>
      <c r="K139" s="585" t="s">
        <v>620</v>
      </c>
      <c r="L139" s="588">
        <v>84.03</v>
      </c>
      <c r="M139" s="588">
        <v>252.09</v>
      </c>
      <c r="N139" s="585">
        <v>3</v>
      </c>
      <c r="O139" s="589">
        <v>1</v>
      </c>
      <c r="P139" s="588"/>
      <c r="Q139" s="590">
        <v>0</v>
      </c>
      <c r="R139" s="585"/>
      <c r="S139" s="590">
        <v>0</v>
      </c>
      <c r="T139" s="589"/>
      <c r="U139" s="591">
        <v>0</v>
      </c>
    </row>
    <row r="140" spans="1:21" ht="14.4" customHeight="1" x14ac:dyDescent="0.3">
      <c r="A140" s="584">
        <v>29</v>
      </c>
      <c r="B140" s="585" t="s">
        <v>572</v>
      </c>
      <c r="C140" s="585" t="s">
        <v>576</v>
      </c>
      <c r="D140" s="586" t="s">
        <v>1014</v>
      </c>
      <c r="E140" s="587" t="s">
        <v>581</v>
      </c>
      <c r="F140" s="585" t="s">
        <v>573</v>
      </c>
      <c r="G140" s="585" t="s">
        <v>621</v>
      </c>
      <c r="H140" s="585" t="s">
        <v>517</v>
      </c>
      <c r="I140" s="585" t="s">
        <v>892</v>
      </c>
      <c r="J140" s="585" t="s">
        <v>623</v>
      </c>
      <c r="K140" s="585" t="s">
        <v>802</v>
      </c>
      <c r="L140" s="588">
        <v>368.16</v>
      </c>
      <c r="M140" s="588">
        <v>2945.2799999999997</v>
      </c>
      <c r="N140" s="585">
        <v>8</v>
      </c>
      <c r="O140" s="589">
        <v>7</v>
      </c>
      <c r="P140" s="588">
        <v>2945.2799999999997</v>
      </c>
      <c r="Q140" s="590">
        <v>1</v>
      </c>
      <c r="R140" s="585">
        <v>8</v>
      </c>
      <c r="S140" s="590">
        <v>1</v>
      </c>
      <c r="T140" s="589">
        <v>7</v>
      </c>
      <c r="U140" s="591">
        <v>1</v>
      </c>
    </row>
    <row r="141" spans="1:21" ht="14.4" customHeight="1" x14ac:dyDescent="0.3">
      <c r="A141" s="584">
        <v>29</v>
      </c>
      <c r="B141" s="585" t="s">
        <v>572</v>
      </c>
      <c r="C141" s="585" t="s">
        <v>576</v>
      </c>
      <c r="D141" s="586" t="s">
        <v>1014</v>
      </c>
      <c r="E141" s="587" t="s">
        <v>581</v>
      </c>
      <c r="F141" s="585" t="s">
        <v>573</v>
      </c>
      <c r="G141" s="585" t="s">
        <v>621</v>
      </c>
      <c r="H141" s="585" t="s">
        <v>517</v>
      </c>
      <c r="I141" s="585" t="s">
        <v>622</v>
      </c>
      <c r="J141" s="585" t="s">
        <v>623</v>
      </c>
      <c r="K141" s="585" t="s">
        <v>624</v>
      </c>
      <c r="L141" s="588">
        <v>490.89</v>
      </c>
      <c r="M141" s="588">
        <v>4418.0099999999993</v>
      </c>
      <c r="N141" s="585">
        <v>9</v>
      </c>
      <c r="O141" s="589">
        <v>8</v>
      </c>
      <c r="P141" s="588">
        <v>3927.1199999999994</v>
      </c>
      <c r="Q141" s="590">
        <v>0.88888888888888895</v>
      </c>
      <c r="R141" s="585">
        <v>8</v>
      </c>
      <c r="S141" s="590">
        <v>0.88888888888888884</v>
      </c>
      <c r="T141" s="589">
        <v>7</v>
      </c>
      <c r="U141" s="591">
        <v>0.875</v>
      </c>
    </row>
    <row r="142" spans="1:21" ht="14.4" customHeight="1" x14ac:dyDescent="0.3">
      <c r="A142" s="584">
        <v>29</v>
      </c>
      <c r="B142" s="585" t="s">
        <v>572</v>
      </c>
      <c r="C142" s="585" t="s">
        <v>576</v>
      </c>
      <c r="D142" s="586" t="s">
        <v>1014</v>
      </c>
      <c r="E142" s="587" t="s">
        <v>581</v>
      </c>
      <c r="F142" s="585" t="s">
        <v>573</v>
      </c>
      <c r="G142" s="585" t="s">
        <v>621</v>
      </c>
      <c r="H142" s="585" t="s">
        <v>517</v>
      </c>
      <c r="I142" s="585" t="s">
        <v>801</v>
      </c>
      <c r="J142" s="585" t="s">
        <v>623</v>
      </c>
      <c r="K142" s="585" t="s">
        <v>802</v>
      </c>
      <c r="L142" s="588">
        <v>368.16</v>
      </c>
      <c r="M142" s="588">
        <v>736.32</v>
      </c>
      <c r="N142" s="585">
        <v>2</v>
      </c>
      <c r="O142" s="589">
        <v>2</v>
      </c>
      <c r="P142" s="588">
        <v>368.16</v>
      </c>
      <c r="Q142" s="590">
        <v>0.5</v>
      </c>
      <c r="R142" s="585">
        <v>1</v>
      </c>
      <c r="S142" s="590">
        <v>0.5</v>
      </c>
      <c r="T142" s="589">
        <v>1</v>
      </c>
      <c r="U142" s="591">
        <v>0.5</v>
      </c>
    </row>
    <row r="143" spans="1:21" ht="14.4" customHeight="1" x14ac:dyDescent="0.3">
      <c r="A143" s="584">
        <v>29</v>
      </c>
      <c r="B143" s="585" t="s">
        <v>572</v>
      </c>
      <c r="C143" s="585" t="s">
        <v>576</v>
      </c>
      <c r="D143" s="586" t="s">
        <v>1014</v>
      </c>
      <c r="E143" s="587" t="s">
        <v>581</v>
      </c>
      <c r="F143" s="585" t="s">
        <v>573</v>
      </c>
      <c r="G143" s="585" t="s">
        <v>893</v>
      </c>
      <c r="H143" s="585" t="s">
        <v>462</v>
      </c>
      <c r="I143" s="585" t="s">
        <v>894</v>
      </c>
      <c r="J143" s="585" t="s">
        <v>895</v>
      </c>
      <c r="K143" s="585" t="s">
        <v>896</v>
      </c>
      <c r="L143" s="588">
        <v>0</v>
      </c>
      <c r="M143" s="588">
        <v>0</v>
      </c>
      <c r="N143" s="585">
        <v>1</v>
      </c>
      <c r="O143" s="589">
        <v>1</v>
      </c>
      <c r="P143" s="588"/>
      <c r="Q143" s="590"/>
      <c r="R143" s="585"/>
      <c r="S143" s="590">
        <v>0</v>
      </c>
      <c r="T143" s="589"/>
      <c r="U143" s="591">
        <v>0</v>
      </c>
    </row>
    <row r="144" spans="1:21" ht="14.4" customHeight="1" x14ac:dyDescent="0.3">
      <c r="A144" s="584">
        <v>29</v>
      </c>
      <c r="B144" s="585" t="s">
        <v>572</v>
      </c>
      <c r="C144" s="585" t="s">
        <v>576</v>
      </c>
      <c r="D144" s="586" t="s">
        <v>1014</v>
      </c>
      <c r="E144" s="587" t="s">
        <v>581</v>
      </c>
      <c r="F144" s="585" t="s">
        <v>573</v>
      </c>
      <c r="G144" s="585" t="s">
        <v>625</v>
      </c>
      <c r="H144" s="585" t="s">
        <v>462</v>
      </c>
      <c r="I144" s="585" t="s">
        <v>897</v>
      </c>
      <c r="J144" s="585" t="s">
        <v>486</v>
      </c>
      <c r="K144" s="585" t="s">
        <v>898</v>
      </c>
      <c r="L144" s="588">
        <v>0</v>
      </c>
      <c r="M144" s="588">
        <v>0</v>
      </c>
      <c r="N144" s="585">
        <v>1</v>
      </c>
      <c r="O144" s="589">
        <v>1</v>
      </c>
      <c r="P144" s="588">
        <v>0</v>
      </c>
      <c r="Q144" s="590"/>
      <c r="R144" s="585">
        <v>1</v>
      </c>
      <c r="S144" s="590">
        <v>1</v>
      </c>
      <c r="T144" s="589">
        <v>1</v>
      </c>
      <c r="U144" s="591">
        <v>1</v>
      </c>
    </row>
    <row r="145" spans="1:21" ht="14.4" customHeight="1" x14ac:dyDescent="0.3">
      <c r="A145" s="584">
        <v>29</v>
      </c>
      <c r="B145" s="585" t="s">
        <v>572</v>
      </c>
      <c r="C145" s="585" t="s">
        <v>576</v>
      </c>
      <c r="D145" s="586" t="s">
        <v>1014</v>
      </c>
      <c r="E145" s="587" t="s">
        <v>581</v>
      </c>
      <c r="F145" s="585" t="s">
        <v>573</v>
      </c>
      <c r="G145" s="585" t="s">
        <v>626</v>
      </c>
      <c r="H145" s="585" t="s">
        <v>462</v>
      </c>
      <c r="I145" s="585" t="s">
        <v>627</v>
      </c>
      <c r="J145" s="585" t="s">
        <v>628</v>
      </c>
      <c r="K145" s="585" t="s">
        <v>629</v>
      </c>
      <c r="L145" s="588">
        <v>34.659999999999997</v>
      </c>
      <c r="M145" s="588">
        <v>34.659999999999997</v>
      </c>
      <c r="N145" s="585">
        <v>1</v>
      </c>
      <c r="O145" s="589">
        <v>0.5</v>
      </c>
      <c r="P145" s="588">
        <v>34.659999999999997</v>
      </c>
      <c r="Q145" s="590">
        <v>1</v>
      </c>
      <c r="R145" s="585">
        <v>1</v>
      </c>
      <c r="S145" s="590">
        <v>1</v>
      </c>
      <c r="T145" s="589">
        <v>0.5</v>
      </c>
      <c r="U145" s="591">
        <v>1</v>
      </c>
    </row>
    <row r="146" spans="1:21" ht="14.4" customHeight="1" x14ac:dyDescent="0.3">
      <c r="A146" s="584">
        <v>29</v>
      </c>
      <c r="B146" s="585" t="s">
        <v>572</v>
      </c>
      <c r="C146" s="585" t="s">
        <v>576</v>
      </c>
      <c r="D146" s="586" t="s">
        <v>1014</v>
      </c>
      <c r="E146" s="587" t="s">
        <v>581</v>
      </c>
      <c r="F146" s="585" t="s">
        <v>573</v>
      </c>
      <c r="G146" s="585" t="s">
        <v>637</v>
      </c>
      <c r="H146" s="585" t="s">
        <v>517</v>
      </c>
      <c r="I146" s="585" t="s">
        <v>561</v>
      </c>
      <c r="J146" s="585" t="s">
        <v>562</v>
      </c>
      <c r="K146" s="585" t="s">
        <v>563</v>
      </c>
      <c r="L146" s="588">
        <v>0</v>
      </c>
      <c r="M146" s="588">
        <v>0</v>
      </c>
      <c r="N146" s="585">
        <v>6</v>
      </c>
      <c r="O146" s="589">
        <v>5.5</v>
      </c>
      <c r="P146" s="588">
        <v>0</v>
      </c>
      <c r="Q146" s="590"/>
      <c r="R146" s="585">
        <v>4</v>
      </c>
      <c r="S146" s="590">
        <v>0.66666666666666663</v>
      </c>
      <c r="T146" s="589">
        <v>3.5</v>
      </c>
      <c r="U146" s="591">
        <v>0.63636363636363635</v>
      </c>
    </row>
    <row r="147" spans="1:21" ht="14.4" customHeight="1" x14ac:dyDescent="0.3">
      <c r="A147" s="584">
        <v>29</v>
      </c>
      <c r="B147" s="585" t="s">
        <v>572</v>
      </c>
      <c r="C147" s="585" t="s">
        <v>576</v>
      </c>
      <c r="D147" s="586" t="s">
        <v>1014</v>
      </c>
      <c r="E147" s="587" t="s">
        <v>581</v>
      </c>
      <c r="F147" s="585" t="s">
        <v>573</v>
      </c>
      <c r="G147" s="585" t="s">
        <v>815</v>
      </c>
      <c r="H147" s="585" t="s">
        <v>462</v>
      </c>
      <c r="I147" s="585" t="s">
        <v>816</v>
      </c>
      <c r="J147" s="585" t="s">
        <v>817</v>
      </c>
      <c r="K147" s="585" t="s">
        <v>818</v>
      </c>
      <c r="L147" s="588">
        <v>33.44</v>
      </c>
      <c r="M147" s="588">
        <v>33.44</v>
      </c>
      <c r="N147" s="585">
        <v>1</v>
      </c>
      <c r="O147" s="589">
        <v>1</v>
      </c>
      <c r="P147" s="588">
        <v>33.44</v>
      </c>
      <c r="Q147" s="590">
        <v>1</v>
      </c>
      <c r="R147" s="585">
        <v>1</v>
      </c>
      <c r="S147" s="590">
        <v>1</v>
      </c>
      <c r="T147" s="589">
        <v>1</v>
      </c>
      <c r="U147" s="591">
        <v>1</v>
      </c>
    </row>
    <row r="148" spans="1:21" ht="14.4" customHeight="1" x14ac:dyDescent="0.3">
      <c r="A148" s="584">
        <v>29</v>
      </c>
      <c r="B148" s="585" t="s">
        <v>572</v>
      </c>
      <c r="C148" s="585" t="s">
        <v>576</v>
      </c>
      <c r="D148" s="586" t="s">
        <v>1014</v>
      </c>
      <c r="E148" s="587" t="s">
        <v>581</v>
      </c>
      <c r="F148" s="585" t="s">
        <v>573</v>
      </c>
      <c r="G148" s="585" t="s">
        <v>899</v>
      </c>
      <c r="H148" s="585" t="s">
        <v>462</v>
      </c>
      <c r="I148" s="585" t="s">
        <v>900</v>
      </c>
      <c r="J148" s="585" t="s">
        <v>901</v>
      </c>
      <c r="K148" s="585" t="s">
        <v>902</v>
      </c>
      <c r="L148" s="588">
        <v>219.37</v>
      </c>
      <c r="M148" s="588">
        <v>438.74</v>
      </c>
      <c r="N148" s="585">
        <v>2</v>
      </c>
      <c r="O148" s="589">
        <v>1</v>
      </c>
      <c r="P148" s="588">
        <v>438.74</v>
      </c>
      <c r="Q148" s="590">
        <v>1</v>
      </c>
      <c r="R148" s="585">
        <v>2</v>
      </c>
      <c r="S148" s="590">
        <v>1</v>
      </c>
      <c r="T148" s="589">
        <v>1</v>
      </c>
      <c r="U148" s="591">
        <v>1</v>
      </c>
    </row>
    <row r="149" spans="1:21" ht="14.4" customHeight="1" x14ac:dyDescent="0.3">
      <c r="A149" s="584">
        <v>29</v>
      </c>
      <c r="B149" s="585" t="s">
        <v>572</v>
      </c>
      <c r="C149" s="585" t="s">
        <v>576</v>
      </c>
      <c r="D149" s="586" t="s">
        <v>1014</v>
      </c>
      <c r="E149" s="587" t="s">
        <v>581</v>
      </c>
      <c r="F149" s="585" t="s">
        <v>573</v>
      </c>
      <c r="G149" s="585" t="s">
        <v>903</v>
      </c>
      <c r="H149" s="585" t="s">
        <v>462</v>
      </c>
      <c r="I149" s="585" t="s">
        <v>904</v>
      </c>
      <c r="J149" s="585" t="s">
        <v>905</v>
      </c>
      <c r="K149" s="585" t="s">
        <v>906</v>
      </c>
      <c r="L149" s="588">
        <v>52.47</v>
      </c>
      <c r="M149" s="588">
        <v>104.94</v>
      </c>
      <c r="N149" s="585">
        <v>2</v>
      </c>
      <c r="O149" s="589">
        <v>1</v>
      </c>
      <c r="P149" s="588">
        <v>104.94</v>
      </c>
      <c r="Q149" s="590">
        <v>1</v>
      </c>
      <c r="R149" s="585">
        <v>2</v>
      </c>
      <c r="S149" s="590">
        <v>1</v>
      </c>
      <c r="T149" s="589">
        <v>1</v>
      </c>
      <c r="U149" s="591">
        <v>1</v>
      </c>
    </row>
    <row r="150" spans="1:21" ht="14.4" customHeight="1" x14ac:dyDescent="0.3">
      <c r="A150" s="584">
        <v>29</v>
      </c>
      <c r="B150" s="585" t="s">
        <v>572</v>
      </c>
      <c r="C150" s="585" t="s">
        <v>576</v>
      </c>
      <c r="D150" s="586" t="s">
        <v>1014</v>
      </c>
      <c r="E150" s="587" t="s">
        <v>581</v>
      </c>
      <c r="F150" s="585" t="s">
        <v>573</v>
      </c>
      <c r="G150" s="585" t="s">
        <v>907</v>
      </c>
      <c r="H150" s="585" t="s">
        <v>462</v>
      </c>
      <c r="I150" s="585" t="s">
        <v>908</v>
      </c>
      <c r="J150" s="585" t="s">
        <v>909</v>
      </c>
      <c r="K150" s="585" t="s">
        <v>910</v>
      </c>
      <c r="L150" s="588">
        <v>172.7</v>
      </c>
      <c r="M150" s="588">
        <v>172.7</v>
      </c>
      <c r="N150" s="585">
        <v>1</v>
      </c>
      <c r="O150" s="589">
        <v>1</v>
      </c>
      <c r="P150" s="588"/>
      <c r="Q150" s="590">
        <v>0</v>
      </c>
      <c r="R150" s="585"/>
      <c r="S150" s="590">
        <v>0</v>
      </c>
      <c r="T150" s="589"/>
      <c r="U150" s="591">
        <v>0</v>
      </c>
    </row>
    <row r="151" spans="1:21" ht="14.4" customHeight="1" x14ac:dyDescent="0.3">
      <c r="A151" s="584">
        <v>29</v>
      </c>
      <c r="B151" s="585" t="s">
        <v>572</v>
      </c>
      <c r="C151" s="585" t="s">
        <v>576</v>
      </c>
      <c r="D151" s="586" t="s">
        <v>1014</v>
      </c>
      <c r="E151" s="587" t="s">
        <v>581</v>
      </c>
      <c r="F151" s="585" t="s">
        <v>573</v>
      </c>
      <c r="G151" s="585" t="s">
        <v>823</v>
      </c>
      <c r="H151" s="585" t="s">
        <v>462</v>
      </c>
      <c r="I151" s="585" t="s">
        <v>911</v>
      </c>
      <c r="J151" s="585" t="s">
        <v>912</v>
      </c>
      <c r="K151" s="585" t="s">
        <v>913</v>
      </c>
      <c r="L151" s="588">
        <v>66.63</v>
      </c>
      <c r="M151" s="588">
        <v>66.63</v>
      </c>
      <c r="N151" s="585">
        <v>1</v>
      </c>
      <c r="O151" s="589">
        <v>1</v>
      </c>
      <c r="P151" s="588">
        <v>66.63</v>
      </c>
      <c r="Q151" s="590">
        <v>1</v>
      </c>
      <c r="R151" s="585">
        <v>1</v>
      </c>
      <c r="S151" s="590">
        <v>1</v>
      </c>
      <c r="T151" s="589">
        <v>1</v>
      </c>
      <c r="U151" s="591">
        <v>1</v>
      </c>
    </row>
    <row r="152" spans="1:21" ht="14.4" customHeight="1" x14ac:dyDescent="0.3">
      <c r="A152" s="584">
        <v>29</v>
      </c>
      <c r="B152" s="585" t="s">
        <v>572</v>
      </c>
      <c r="C152" s="585" t="s">
        <v>576</v>
      </c>
      <c r="D152" s="586" t="s">
        <v>1014</v>
      </c>
      <c r="E152" s="587" t="s">
        <v>581</v>
      </c>
      <c r="F152" s="585" t="s">
        <v>573</v>
      </c>
      <c r="G152" s="585" t="s">
        <v>914</v>
      </c>
      <c r="H152" s="585" t="s">
        <v>462</v>
      </c>
      <c r="I152" s="585" t="s">
        <v>915</v>
      </c>
      <c r="J152" s="585" t="s">
        <v>916</v>
      </c>
      <c r="K152" s="585" t="s">
        <v>917</v>
      </c>
      <c r="L152" s="588">
        <v>0</v>
      </c>
      <c r="M152" s="588">
        <v>0</v>
      </c>
      <c r="N152" s="585">
        <v>3</v>
      </c>
      <c r="O152" s="589">
        <v>3</v>
      </c>
      <c r="P152" s="588">
        <v>0</v>
      </c>
      <c r="Q152" s="590"/>
      <c r="R152" s="585">
        <v>2</v>
      </c>
      <c r="S152" s="590">
        <v>0.66666666666666663</v>
      </c>
      <c r="T152" s="589">
        <v>2</v>
      </c>
      <c r="U152" s="591">
        <v>0.66666666666666663</v>
      </c>
    </row>
    <row r="153" spans="1:21" ht="14.4" customHeight="1" x14ac:dyDescent="0.3">
      <c r="A153" s="584">
        <v>29</v>
      </c>
      <c r="B153" s="585" t="s">
        <v>572</v>
      </c>
      <c r="C153" s="585" t="s">
        <v>576</v>
      </c>
      <c r="D153" s="586" t="s">
        <v>1014</v>
      </c>
      <c r="E153" s="587" t="s">
        <v>581</v>
      </c>
      <c r="F153" s="585" t="s">
        <v>573</v>
      </c>
      <c r="G153" s="585" t="s">
        <v>638</v>
      </c>
      <c r="H153" s="585" t="s">
        <v>462</v>
      </c>
      <c r="I153" s="585" t="s">
        <v>918</v>
      </c>
      <c r="J153" s="585" t="s">
        <v>919</v>
      </c>
      <c r="K153" s="585" t="s">
        <v>920</v>
      </c>
      <c r="L153" s="588">
        <v>154.36000000000001</v>
      </c>
      <c r="M153" s="588">
        <v>154.36000000000001</v>
      </c>
      <c r="N153" s="585">
        <v>1</v>
      </c>
      <c r="O153" s="589">
        <v>1</v>
      </c>
      <c r="P153" s="588">
        <v>154.36000000000001</v>
      </c>
      <c r="Q153" s="590">
        <v>1</v>
      </c>
      <c r="R153" s="585">
        <v>1</v>
      </c>
      <c r="S153" s="590">
        <v>1</v>
      </c>
      <c r="T153" s="589">
        <v>1</v>
      </c>
      <c r="U153" s="591">
        <v>1</v>
      </c>
    </row>
    <row r="154" spans="1:21" ht="14.4" customHeight="1" x14ac:dyDescent="0.3">
      <c r="A154" s="584">
        <v>29</v>
      </c>
      <c r="B154" s="585" t="s">
        <v>572</v>
      </c>
      <c r="C154" s="585" t="s">
        <v>576</v>
      </c>
      <c r="D154" s="586" t="s">
        <v>1014</v>
      </c>
      <c r="E154" s="587" t="s">
        <v>581</v>
      </c>
      <c r="F154" s="585" t="s">
        <v>573</v>
      </c>
      <c r="G154" s="585" t="s">
        <v>638</v>
      </c>
      <c r="H154" s="585" t="s">
        <v>517</v>
      </c>
      <c r="I154" s="585" t="s">
        <v>716</v>
      </c>
      <c r="J154" s="585" t="s">
        <v>640</v>
      </c>
      <c r="K154" s="585" t="s">
        <v>641</v>
      </c>
      <c r="L154" s="588">
        <v>154.36000000000001</v>
      </c>
      <c r="M154" s="588">
        <v>1697.96</v>
      </c>
      <c r="N154" s="585">
        <v>11</v>
      </c>
      <c r="O154" s="589">
        <v>9.5</v>
      </c>
      <c r="P154" s="588">
        <v>1080.52</v>
      </c>
      <c r="Q154" s="590">
        <v>0.63636363636363635</v>
      </c>
      <c r="R154" s="585">
        <v>7</v>
      </c>
      <c r="S154" s="590">
        <v>0.63636363636363635</v>
      </c>
      <c r="T154" s="589">
        <v>6</v>
      </c>
      <c r="U154" s="591">
        <v>0.63157894736842102</v>
      </c>
    </row>
    <row r="155" spans="1:21" ht="14.4" customHeight="1" x14ac:dyDescent="0.3">
      <c r="A155" s="584">
        <v>29</v>
      </c>
      <c r="B155" s="585" t="s">
        <v>572</v>
      </c>
      <c r="C155" s="585" t="s">
        <v>576</v>
      </c>
      <c r="D155" s="586" t="s">
        <v>1014</v>
      </c>
      <c r="E155" s="587" t="s">
        <v>581</v>
      </c>
      <c r="F155" s="585" t="s">
        <v>573</v>
      </c>
      <c r="G155" s="585" t="s">
        <v>645</v>
      </c>
      <c r="H155" s="585" t="s">
        <v>462</v>
      </c>
      <c r="I155" s="585" t="s">
        <v>646</v>
      </c>
      <c r="J155" s="585" t="s">
        <v>647</v>
      </c>
      <c r="K155" s="585" t="s">
        <v>648</v>
      </c>
      <c r="L155" s="588">
        <v>0</v>
      </c>
      <c r="M155" s="588">
        <v>0</v>
      </c>
      <c r="N155" s="585">
        <v>4</v>
      </c>
      <c r="O155" s="589">
        <v>2.5</v>
      </c>
      <c r="P155" s="588">
        <v>0</v>
      </c>
      <c r="Q155" s="590"/>
      <c r="R155" s="585">
        <v>3</v>
      </c>
      <c r="S155" s="590">
        <v>0.75</v>
      </c>
      <c r="T155" s="589">
        <v>2</v>
      </c>
      <c r="U155" s="591">
        <v>0.8</v>
      </c>
    </row>
    <row r="156" spans="1:21" ht="14.4" customHeight="1" x14ac:dyDescent="0.3">
      <c r="A156" s="584">
        <v>29</v>
      </c>
      <c r="B156" s="585" t="s">
        <v>572</v>
      </c>
      <c r="C156" s="585" t="s">
        <v>576</v>
      </c>
      <c r="D156" s="586" t="s">
        <v>1014</v>
      </c>
      <c r="E156" s="587" t="s">
        <v>581</v>
      </c>
      <c r="F156" s="585" t="s">
        <v>573</v>
      </c>
      <c r="G156" s="585" t="s">
        <v>653</v>
      </c>
      <c r="H156" s="585" t="s">
        <v>462</v>
      </c>
      <c r="I156" s="585" t="s">
        <v>654</v>
      </c>
      <c r="J156" s="585" t="s">
        <v>525</v>
      </c>
      <c r="K156" s="585" t="s">
        <v>655</v>
      </c>
      <c r="L156" s="588">
        <v>299.24</v>
      </c>
      <c r="M156" s="588">
        <v>1196.96</v>
      </c>
      <c r="N156" s="585">
        <v>4</v>
      </c>
      <c r="O156" s="589">
        <v>3.5</v>
      </c>
      <c r="P156" s="588">
        <v>1196.96</v>
      </c>
      <c r="Q156" s="590">
        <v>1</v>
      </c>
      <c r="R156" s="585">
        <v>4</v>
      </c>
      <c r="S156" s="590">
        <v>1</v>
      </c>
      <c r="T156" s="589">
        <v>3.5</v>
      </c>
      <c r="U156" s="591">
        <v>1</v>
      </c>
    </row>
    <row r="157" spans="1:21" ht="14.4" customHeight="1" x14ac:dyDescent="0.3">
      <c r="A157" s="584">
        <v>29</v>
      </c>
      <c r="B157" s="585" t="s">
        <v>572</v>
      </c>
      <c r="C157" s="585" t="s">
        <v>576</v>
      </c>
      <c r="D157" s="586" t="s">
        <v>1014</v>
      </c>
      <c r="E157" s="587" t="s">
        <v>581</v>
      </c>
      <c r="F157" s="585" t="s">
        <v>574</v>
      </c>
      <c r="G157" s="585" t="s">
        <v>656</v>
      </c>
      <c r="H157" s="585" t="s">
        <v>462</v>
      </c>
      <c r="I157" s="585" t="s">
        <v>921</v>
      </c>
      <c r="J157" s="585" t="s">
        <v>658</v>
      </c>
      <c r="K157" s="585"/>
      <c r="L157" s="588">
        <v>0</v>
      </c>
      <c r="M157" s="588">
        <v>0</v>
      </c>
      <c r="N157" s="585">
        <v>2</v>
      </c>
      <c r="O157" s="589">
        <v>2</v>
      </c>
      <c r="P157" s="588">
        <v>0</v>
      </c>
      <c r="Q157" s="590"/>
      <c r="R157" s="585">
        <v>2</v>
      </c>
      <c r="S157" s="590">
        <v>1</v>
      </c>
      <c r="T157" s="589">
        <v>2</v>
      </c>
      <c r="U157" s="591">
        <v>1</v>
      </c>
    </row>
    <row r="158" spans="1:21" ht="14.4" customHeight="1" x14ac:dyDescent="0.3">
      <c r="A158" s="584">
        <v>29</v>
      </c>
      <c r="B158" s="585" t="s">
        <v>572</v>
      </c>
      <c r="C158" s="585" t="s">
        <v>576</v>
      </c>
      <c r="D158" s="586" t="s">
        <v>1014</v>
      </c>
      <c r="E158" s="587" t="s">
        <v>581</v>
      </c>
      <c r="F158" s="585" t="s">
        <v>575</v>
      </c>
      <c r="G158" s="585" t="s">
        <v>659</v>
      </c>
      <c r="H158" s="585" t="s">
        <v>462</v>
      </c>
      <c r="I158" s="585" t="s">
        <v>922</v>
      </c>
      <c r="J158" s="585" t="s">
        <v>661</v>
      </c>
      <c r="K158" s="585" t="s">
        <v>923</v>
      </c>
      <c r="L158" s="588">
        <v>56.25</v>
      </c>
      <c r="M158" s="588">
        <v>56.25</v>
      </c>
      <c r="N158" s="585">
        <v>1</v>
      </c>
      <c r="O158" s="589">
        <v>1</v>
      </c>
      <c r="P158" s="588">
        <v>56.25</v>
      </c>
      <c r="Q158" s="590">
        <v>1</v>
      </c>
      <c r="R158" s="585">
        <v>1</v>
      </c>
      <c r="S158" s="590">
        <v>1</v>
      </c>
      <c r="T158" s="589">
        <v>1</v>
      </c>
      <c r="U158" s="591">
        <v>1</v>
      </c>
    </row>
    <row r="159" spans="1:21" ht="14.4" customHeight="1" x14ac:dyDescent="0.3">
      <c r="A159" s="584">
        <v>29</v>
      </c>
      <c r="B159" s="585" t="s">
        <v>572</v>
      </c>
      <c r="C159" s="585" t="s">
        <v>576</v>
      </c>
      <c r="D159" s="586" t="s">
        <v>1014</v>
      </c>
      <c r="E159" s="587" t="s">
        <v>581</v>
      </c>
      <c r="F159" s="585" t="s">
        <v>575</v>
      </c>
      <c r="G159" s="585" t="s">
        <v>659</v>
      </c>
      <c r="H159" s="585" t="s">
        <v>462</v>
      </c>
      <c r="I159" s="585" t="s">
        <v>663</v>
      </c>
      <c r="J159" s="585" t="s">
        <v>661</v>
      </c>
      <c r="K159" s="585" t="s">
        <v>664</v>
      </c>
      <c r="L159" s="588">
        <v>100</v>
      </c>
      <c r="M159" s="588">
        <v>600</v>
      </c>
      <c r="N159" s="585">
        <v>6</v>
      </c>
      <c r="O159" s="589">
        <v>6</v>
      </c>
      <c r="P159" s="588">
        <v>300</v>
      </c>
      <c r="Q159" s="590">
        <v>0.5</v>
      </c>
      <c r="R159" s="585">
        <v>3</v>
      </c>
      <c r="S159" s="590">
        <v>0.5</v>
      </c>
      <c r="T159" s="589">
        <v>3</v>
      </c>
      <c r="U159" s="591">
        <v>0.5</v>
      </c>
    </row>
    <row r="160" spans="1:21" ht="14.4" customHeight="1" x14ac:dyDescent="0.3">
      <c r="A160" s="584">
        <v>29</v>
      </c>
      <c r="B160" s="585" t="s">
        <v>572</v>
      </c>
      <c r="C160" s="585" t="s">
        <v>576</v>
      </c>
      <c r="D160" s="586" t="s">
        <v>1014</v>
      </c>
      <c r="E160" s="587" t="s">
        <v>581</v>
      </c>
      <c r="F160" s="585" t="s">
        <v>575</v>
      </c>
      <c r="G160" s="585" t="s">
        <v>659</v>
      </c>
      <c r="H160" s="585" t="s">
        <v>462</v>
      </c>
      <c r="I160" s="585" t="s">
        <v>665</v>
      </c>
      <c r="J160" s="585" t="s">
        <v>666</v>
      </c>
      <c r="K160" s="585" t="s">
        <v>667</v>
      </c>
      <c r="L160" s="588">
        <v>156</v>
      </c>
      <c r="M160" s="588">
        <v>624</v>
      </c>
      <c r="N160" s="585">
        <v>4</v>
      </c>
      <c r="O160" s="589">
        <v>4</v>
      </c>
      <c r="P160" s="588">
        <v>312</v>
      </c>
      <c r="Q160" s="590">
        <v>0.5</v>
      </c>
      <c r="R160" s="585">
        <v>2</v>
      </c>
      <c r="S160" s="590">
        <v>0.5</v>
      </c>
      <c r="T160" s="589">
        <v>2</v>
      </c>
      <c r="U160" s="591">
        <v>0.5</v>
      </c>
    </row>
    <row r="161" spans="1:21" ht="14.4" customHeight="1" x14ac:dyDescent="0.3">
      <c r="A161" s="584">
        <v>29</v>
      </c>
      <c r="B161" s="585" t="s">
        <v>572</v>
      </c>
      <c r="C161" s="585" t="s">
        <v>576</v>
      </c>
      <c r="D161" s="586" t="s">
        <v>1014</v>
      </c>
      <c r="E161" s="587" t="s">
        <v>581</v>
      </c>
      <c r="F161" s="585" t="s">
        <v>575</v>
      </c>
      <c r="G161" s="585" t="s">
        <v>659</v>
      </c>
      <c r="H161" s="585" t="s">
        <v>462</v>
      </c>
      <c r="I161" s="585" t="s">
        <v>924</v>
      </c>
      <c r="J161" s="585" t="s">
        <v>925</v>
      </c>
      <c r="K161" s="585" t="s">
        <v>926</v>
      </c>
      <c r="L161" s="588">
        <v>50</v>
      </c>
      <c r="M161" s="588">
        <v>100</v>
      </c>
      <c r="N161" s="585">
        <v>2</v>
      </c>
      <c r="O161" s="589">
        <v>1</v>
      </c>
      <c r="P161" s="588"/>
      <c r="Q161" s="590">
        <v>0</v>
      </c>
      <c r="R161" s="585"/>
      <c r="S161" s="590">
        <v>0</v>
      </c>
      <c r="T161" s="589"/>
      <c r="U161" s="591">
        <v>0</v>
      </c>
    </row>
    <row r="162" spans="1:21" ht="14.4" customHeight="1" x14ac:dyDescent="0.3">
      <c r="A162" s="584">
        <v>29</v>
      </c>
      <c r="B162" s="585" t="s">
        <v>572</v>
      </c>
      <c r="C162" s="585" t="s">
        <v>576</v>
      </c>
      <c r="D162" s="586" t="s">
        <v>1014</v>
      </c>
      <c r="E162" s="587" t="s">
        <v>581</v>
      </c>
      <c r="F162" s="585" t="s">
        <v>575</v>
      </c>
      <c r="G162" s="585" t="s">
        <v>659</v>
      </c>
      <c r="H162" s="585" t="s">
        <v>462</v>
      </c>
      <c r="I162" s="585" t="s">
        <v>927</v>
      </c>
      <c r="J162" s="585" t="s">
        <v>928</v>
      </c>
      <c r="K162" s="585" t="s">
        <v>929</v>
      </c>
      <c r="L162" s="588">
        <v>493.5</v>
      </c>
      <c r="M162" s="588">
        <v>493.5</v>
      </c>
      <c r="N162" s="585">
        <v>1</v>
      </c>
      <c r="O162" s="589">
        <v>1</v>
      </c>
      <c r="P162" s="588"/>
      <c r="Q162" s="590">
        <v>0</v>
      </c>
      <c r="R162" s="585"/>
      <c r="S162" s="590">
        <v>0</v>
      </c>
      <c r="T162" s="589"/>
      <c r="U162" s="591">
        <v>0</v>
      </c>
    </row>
    <row r="163" spans="1:21" ht="14.4" customHeight="1" x14ac:dyDescent="0.3">
      <c r="A163" s="584">
        <v>29</v>
      </c>
      <c r="B163" s="585" t="s">
        <v>572</v>
      </c>
      <c r="C163" s="585" t="s">
        <v>576</v>
      </c>
      <c r="D163" s="586" t="s">
        <v>1014</v>
      </c>
      <c r="E163" s="587" t="s">
        <v>581</v>
      </c>
      <c r="F163" s="585" t="s">
        <v>575</v>
      </c>
      <c r="G163" s="585" t="s">
        <v>674</v>
      </c>
      <c r="H163" s="585" t="s">
        <v>462</v>
      </c>
      <c r="I163" s="585" t="s">
        <v>675</v>
      </c>
      <c r="J163" s="585" t="s">
        <v>676</v>
      </c>
      <c r="K163" s="585" t="s">
        <v>677</v>
      </c>
      <c r="L163" s="588">
        <v>410</v>
      </c>
      <c r="M163" s="588">
        <v>9020</v>
      </c>
      <c r="N163" s="585">
        <v>22</v>
      </c>
      <c r="O163" s="589">
        <v>22</v>
      </c>
      <c r="P163" s="588">
        <v>9020</v>
      </c>
      <c r="Q163" s="590">
        <v>1</v>
      </c>
      <c r="R163" s="585">
        <v>22</v>
      </c>
      <c r="S163" s="590">
        <v>1</v>
      </c>
      <c r="T163" s="589">
        <v>22</v>
      </c>
      <c r="U163" s="591">
        <v>1</v>
      </c>
    </row>
    <row r="164" spans="1:21" ht="14.4" customHeight="1" x14ac:dyDescent="0.3">
      <c r="A164" s="584">
        <v>29</v>
      </c>
      <c r="B164" s="585" t="s">
        <v>572</v>
      </c>
      <c r="C164" s="585" t="s">
        <v>576</v>
      </c>
      <c r="D164" s="586" t="s">
        <v>1014</v>
      </c>
      <c r="E164" s="587" t="s">
        <v>581</v>
      </c>
      <c r="F164" s="585" t="s">
        <v>575</v>
      </c>
      <c r="G164" s="585" t="s">
        <v>674</v>
      </c>
      <c r="H164" s="585" t="s">
        <v>462</v>
      </c>
      <c r="I164" s="585" t="s">
        <v>930</v>
      </c>
      <c r="J164" s="585" t="s">
        <v>931</v>
      </c>
      <c r="K164" s="585" t="s">
        <v>932</v>
      </c>
      <c r="L164" s="588">
        <v>566</v>
      </c>
      <c r="M164" s="588">
        <v>566</v>
      </c>
      <c r="N164" s="585">
        <v>1</v>
      </c>
      <c r="O164" s="589">
        <v>1</v>
      </c>
      <c r="P164" s="588">
        <v>566</v>
      </c>
      <c r="Q164" s="590">
        <v>1</v>
      </c>
      <c r="R164" s="585">
        <v>1</v>
      </c>
      <c r="S164" s="590">
        <v>1</v>
      </c>
      <c r="T164" s="589">
        <v>1</v>
      </c>
      <c r="U164" s="591">
        <v>1</v>
      </c>
    </row>
    <row r="165" spans="1:21" ht="14.4" customHeight="1" x14ac:dyDescent="0.3">
      <c r="A165" s="584">
        <v>29</v>
      </c>
      <c r="B165" s="585" t="s">
        <v>572</v>
      </c>
      <c r="C165" s="585" t="s">
        <v>576</v>
      </c>
      <c r="D165" s="586" t="s">
        <v>1014</v>
      </c>
      <c r="E165" s="587" t="s">
        <v>581</v>
      </c>
      <c r="F165" s="585" t="s">
        <v>575</v>
      </c>
      <c r="G165" s="585" t="s">
        <v>674</v>
      </c>
      <c r="H165" s="585" t="s">
        <v>462</v>
      </c>
      <c r="I165" s="585" t="s">
        <v>933</v>
      </c>
      <c r="J165" s="585" t="s">
        <v>931</v>
      </c>
      <c r="K165" s="585" t="s">
        <v>934</v>
      </c>
      <c r="L165" s="588">
        <v>600</v>
      </c>
      <c r="M165" s="588">
        <v>600</v>
      </c>
      <c r="N165" s="585">
        <v>1</v>
      </c>
      <c r="O165" s="589">
        <v>1</v>
      </c>
      <c r="P165" s="588"/>
      <c r="Q165" s="590">
        <v>0</v>
      </c>
      <c r="R165" s="585"/>
      <c r="S165" s="590">
        <v>0</v>
      </c>
      <c r="T165" s="589"/>
      <c r="U165" s="591">
        <v>0</v>
      </c>
    </row>
    <row r="166" spans="1:21" ht="14.4" customHeight="1" x14ac:dyDescent="0.3">
      <c r="A166" s="584">
        <v>29</v>
      </c>
      <c r="B166" s="585" t="s">
        <v>572</v>
      </c>
      <c r="C166" s="585" t="s">
        <v>576</v>
      </c>
      <c r="D166" s="586" t="s">
        <v>1014</v>
      </c>
      <c r="E166" s="587" t="s">
        <v>581</v>
      </c>
      <c r="F166" s="585" t="s">
        <v>575</v>
      </c>
      <c r="G166" s="585" t="s">
        <v>678</v>
      </c>
      <c r="H166" s="585" t="s">
        <v>462</v>
      </c>
      <c r="I166" s="585" t="s">
        <v>841</v>
      </c>
      <c r="J166" s="585" t="s">
        <v>842</v>
      </c>
      <c r="K166" s="585" t="s">
        <v>843</v>
      </c>
      <c r="L166" s="588">
        <v>492.18</v>
      </c>
      <c r="M166" s="588">
        <v>492.18</v>
      </c>
      <c r="N166" s="585">
        <v>1</v>
      </c>
      <c r="O166" s="589">
        <v>1</v>
      </c>
      <c r="P166" s="588">
        <v>492.18</v>
      </c>
      <c r="Q166" s="590">
        <v>1</v>
      </c>
      <c r="R166" s="585">
        <v>1</v>
      </c>
      <c r="S166" s="590">
        <v>1</v>
      </c>
      <c r="T166" s="589">
        <v>1</v>
      </c>
      <c r="U166" s="591">
        <v>1</v>
      </c>
    </row>
    <row r="167" spans="1:21" ht="14.4" customHeight="1" x14ac:dyDescent="0.3">
      <c r="A167" s="584">
        <v>29</v>
      </c>
      <c r="B167" s="585" t="s">
        <v>572</v>
      </c>
      <c r="C167" s="585" t="s">
        <v>576</v>
      </c>
      <c r="D167" s="586" t="s">
        <v>1014</v>
      </c>
      <c r="E167" s="587" t="s">
        <v>581</v>
      </c>
      <c r="F167" s="585" t="s">
        <v>575</v>
      </c>
      <c r="G167" s="585" t="s">
        <v>678</v>
      </c>
      <c r="H167" s="585" t="s">
        <v>462</v>
      </c>
      <c r="I167" s="585" t="s">
        <v>679</v>
      </c>
      <c r="J167" s="585" t="s">
        <v>680</v>
      </c>
      <c r="K167" s="585" t="s">
        <v>681</v>
      </c>
      <c r="L167" s="588">
        <v>50.5</v>
      </c>
      <c r="M167" s="588">
        <v>50.5</v>
      </c>
      <c r="N167" s="585">
        <v>1</v>
      </c>
      <c r="O167" s="589">
        <v>1</v>
      </c>
      <c r="P167" s="588">
        <v>50.5</v>
      </c>
      <c r="Q167" s="590">
        <v>1</v>
      </c>
      <c r="R167" s="585">
        <v>1</v>
      </c>
      <c r="S167" s="590">
        <v>1</v>
      </c>
      <c r="T167" s="589">
        <v>1</v>
      </c>
      <c r="U167" s="591">
        <v>1</v>
      </c>
    </row>
    <row r="168" spans="1:21" ht="14.4" customHeight="1" x14ac:dyDescent="0.3">
      <c r="A168" s="584">
        <v>29</v>
      </c>
      <c r="B168" s="585" t="s">
        <v>572</v>
      </c>
      <c r="C168" s="585" t="s">
        <v>576</v>
      </c>
      <c r="D168" s="586" t="s">
        <v>1014</v>
      </c>
      <c r="E168" s="587" t="s">
        <v>581</v>
      </c>
      <c r="F168" s="585" t="s">
        <v>575</v>
      </c>
      <c r="G168" s="585" t="s">
        <v>678</v>
      </c>
      <c r="H168" s="585" t="s">
        <v>462</v>
      </c>
      <c r="I168" s="585" t="s">
        <v>935</v>
      </c>
      <c r="J168" s="585" t="s">
        <v>936</v>
      </c>
      <c r="K168" s="585" t="s">
        <v>937</v>
      </c>
      <c r="L168" s="588">
        <v>378.48</v>
      </c>
      <c r="M168" s="588">
        <v>378.48</v>
      </c>
      <c r="N168" s="585">
        <v>1</v>
      </c>
      <c r="O168" s="589">
        <v>1</v>
      </c>
      <c r="P168" s="588">
        <v>378.48</v>
      </c>
      <c r="Q168" s="590">
        <v>1</v>
      </c>
      <c r="R168" s="585">
        <v>1</v>
      </c>
      <c r="S168" s="590">
        <v>1</v>
      </c>
      <c r="T168" s="589">
        <v>1</v>
      </c>
      <c r="U168" s="591">
        <v>1</v>
      </c>
    </row>
    <row r="169" spans="1:21" ht="14.4" customHeight="1" x14ac:dyDescent="0.3">
      <c r="A169" s="584">
        <v>29</v>
      </c>
      <c r="B169" s="585" t="s">
        <v>572</v>
      </c>
      <c r="C169" s="585" t="s">
        <v>576</v>
      </c>
      <c r="D169" s="586" t="s">
        <v>1014</v>
      </c>
      <c r="E169" s="587" t="s">
        <v>581</v>
      </c>
      <c r="F169" s="585" t="s">
        <v>575</v>
      </c>
      <c r="G169" s="585" t="s">
        <v>678</v>
      </c>
      <c r="H169" s="585" t="s">
        <v>462</v>
      </c>
      <c r="I169" s="585" t="s">
        <v>783</v>
      </c>
      <c r="J169" s="585" t="s">
        <v>784</v>
      </c>
      <c r="K169" s="585" t="s">
        <v>785</v>
      </c>
      <c r="L169" s="588">
        <v>378.48</v>
      </c>
      <c r="M169" s="588">
        <v>378.48</v>
      </c>
      <c r="N169" s="585">
        <v>1</v>
      </c>
      <c r="O169" s="589">
        <v>1</v>
      </c>
      <c r="P169" s="588">
        <v>378.48</v>
      </c>
      <c r="Q169" s="590">
        <v>1</v>
      </c>
      <c r="R169" s="585">
        <v>1</v>
      </c>
      <c r="S169" s="590">
        <v>1</v>
      </c>
      <c r="T169" s="589">
        <v>1</v>
      </c>
      <c r="U169" s="591">
        <v>1</v>
      </c>
    </row>
    <row r="170" spans="1:21" ht="14.4" customHeight="1" x14ac:dyDescent="0.3">
      <c r="A170" s="584">
        <v>29</v>
      </c>
      <c r="B170" s="585" t="s">
        <v>572</v>
      </c>
      <c r="C170" s="585" t="s">
        <v>576</v>
      </c>
      <c r="D170" s="586" t="s">
        <v>1014</v>
      </c>
      <c r="E170" s="587" t="s">
        <v>581</v>
      </c>
      <c r="F170" s="585" t="s">
        <v>575</v>
      </c>
      <c r="G170" s="585" t="s">
        <v>678</v>
      </c>
      <c r="H170" s="585" t="s">
        <v>462</v>
      </c>
      <c r="I170" s="585" t="s">
        <v>844</v>
      </c>
      <c r="J170" s="585" t="s">
        <v>680</v>
      </c>
      <c r="K170" s="585" t="s">
        <v>845</v>
      </c>
      <c r="L170" s="588">
        <v>58.5</v>
      </c>
      <c r="M170" s="588">
        <v>58.5</v>
      </c>
      <c r="N170" s="585">
        <v>1</v>
      </c>
      <c r="O170" s="589">
        <v>1</v>
      </c>
      <c r="P170" s="588">
        <v>58.5</v>
      </c>
      <c r="Q170" s="590">
        <v>1</v>
      </c>
      <c r="R170" s="585">
        <v>1</v>
      </c>
      <c r="S170" s="590">
        <v>1</v>
      </c>
      <c r="T170" s="589">
        <v>1</v>
      </c>
      <c r="U170" s="591">
        <v>1</v>
      </c>
    </row>
    <row r="171" spans="1:21" ht="14.4" customHeight="1" x14ac:dyDescent="0.3">
      <c r="A171" s="584">
        <v>29</v>
      </c>
      <c r="B171" s="585" t="s">
        <v>572</v>
      </c>
      <c r="C171" s="585" t="s">
        <v>576</v>
      </c>
      <c r="D171" s="586" t="s">
        <v>1014</v>
      </c>
      <c r="E171" s="587" t="s">
        <v>581</v>
      </c>
      <c r="F171" s="585" t="s">
        <v>575</v>
      </c>
      <c r="G171" s="585" t="s">
        <v>688</v>
      </c>
      <c r="H171" s="585" t="s">
        <v>462</v>
      </c>
      <c r="I171" s="585" t="s">
        <v>689</v>
      </c>
      <c r="J171" s="585" t="s">
        <v>690</v>
      </c>
      <c r="K171" s="585" t="s">
        <v>691</v>
      </c>
      <c r="L171" s="588">
        <v>0</v>
      </c>
      <c r="M171" s="588">
        <v>0</v>
      </c>
      <c r="N171" s="585">
        <v>1</v>
      </c>
      <c r="O171" s="589">
        <v>1</v>
      </c>
      <c r="P171" s="588"/>
      <c r="Q171" s="590"/>
      <c r="R171" s="585"/>
      <c r="S171" s="590">
        <v>0</v>
      </c>
      <c r="T171" s="589"/>
      <c r="U171" s="591">
        <v>0</v>
      </c>
    </row>
    <row r="172" spans="1:21" ht="14.4" customHeight="1" x14ac:dyDescent="0.3">
      <c r="A172" s="584">
        <v>29</v>
      </c>
      <c r="B172" s="585" t="s">
        <v>572</v>
      </c>
      <c r="C172" s="585" t="s">
        <v>576</v>
      </c>
      <c r="D172" s="586" t="s">
        <v>1014</v>
      </c>
      <c r="E172" s="587" t="s">
        <v>581</v>
      </c>
      <c r="F172" s="585" t="s">
        <v>575</v>
      </c>
      <c r="G172" s="585" t="s">
        <v>688</v>
      </c>
      <c r="H172" s="585" t="s">
        <v>462</v>
      </c>
      <c r="I172" s="585" t="s">
        <v>692</v>
      </c>
      <c r="J172" s="585" t="s">
        <v>693</v>
      </c>
      <c r="K172" s="585"/>
      <c r="L172" s="588">
        <v>0</v>
      </c>
      <c r="M172" s="588">
        <v>0</v>
      </c>
      <c r="N172" s="585">
        <v>1</v>
      </c>
      <c r="O172" s="589">
        <v>1</v>
      </c>
      <c r="P172" s="588"/>
      <c r="Q172" s="590"/>
      <c r="R172" s="585"/>
      <c r="S172" s="590">
        <v>0</v>
      </c>
      <c r="T172" s="589"/>
      <c r="U172" s="591">
        <v>0</v>
      </c>
    </row>
    <row r="173" spans="1:21" ht="14.4" customHeight="1" x14ac:dyDescent="0.3">
      <c r="A173" s="584">
        <v>29</v>
      </c>
      <c r="B173" s="585" t="s">
        <v>572</v>
      </c>
      <c r="C173" s="585" t="s">
        <v>576</v>
      </c>
      <c r="D173" s="586" t="s">
        <v>1014</v>
      </c>
      <c r="E173" s="587" t="s">
        <v>583</v>
      </c>
      <c r="F173" s="585" t="s">
        <v>573</v>
      </c>
      <c r="G173" s="585" t="s">
        <v>736</v>
      </c>
      <c r="H173" s="585" t="s">
        <v>462</v>
      </c>
      <c r="I173" s="585" t="s">
        <v>737</v>
      </c>
      <c r="J173" s="585" t="s">
        <v>738</v>
      </c>
      <c r="K173" s="585" t="s">
        <v>739</v>
      </c>
      <c r="L173" s="588">
        <v>0</v>
      </c>
      <c r="M173" s="588">
        <v>0</v>
      </c>
      <c r="N173" s="585">
        <v>2</v>
      </c>
      <c r="O173" s="589">
        <v>2</v>
      </c>
      <c r="P173" s="588">
        <v>0</v>
      </c>
      <c r="Q173" s="590"/>
      <c r="R173" s="585">
        <v>1</v>
      </c>
      <c r="S173" s="590">
        <v>0.5</v>
      </c>
      <c r="T173" s="589">
        <v>1</v>
      </c>
      <c r="U173" s="591">
        <v>0.5</v>
      </c>
    </row>
    <row r="174" spans="1:21" ht="14.4" customHeight="1" x14ac:dyDescent="0.3">
      <c r="A174" s="584">
        <v>29</v>
      </c>
      <c r="B174" s="585" t="s">
        <v>572</v>
      </c>
      <c r="C174" s="585" t="s">
        <v>576</v>
      </c>
      <c r="D174" s="586" t="s">
        <v>1014</v>
      </c>
      <c r="E174" s="587" t="s">
        <v>583</v>
      </c>
      <c r="F174" s="585" t="s">
        <v>573</v>
      </c>
      <c r="G174" s="585" t="s">
        <v>736</v>
      </c>
      <c r="H174" s="585" t="s">
        <v>462</v>
      </c>
      <c r="I174" s="585" t="s">
        <v>737</v>
      </c>
      <c r="J174" s="585" t="s">
        <v>738</v>
      </c>
      <c r="K174" s="585" t="s">
        <v>739</v>
      </c>
      <c r="L174" s="588">
        <v>210.08</v>
      </c>
      <c r="M174" s="588">
        <v>210.08</v>
      </c>
      <c r="N174" s="585">
        <v>1</v>
      </c>
      <c r="O174" s="589">
        <v>1</v>
      </c>
      <c r="P174" s="588">
        <v>210.08</v>
      </c>
      <c r="Q174" s="590">
        <v>1</v>
      </c>
      <c r="R174" s="585">
        <v>1</v>
      </c>
      <c r="S174" s="590">
        <v>1</v>
      </c>
      <c r="T174" s="589">
        <v>1</v>
      </c>
      <c r="U174" s="591">
        <v>1</v>
      </c>
    </row>
    <row r="175" spans="1:21" ht="14.4" customHeight="1" x14ac:dyDescent="0.3">
      <c r="A175" s="584">
        <v>29</v>
      </c>
      <c r="B175" s="585" t="s">
        <v>572</v>
      </c>
      <c r="C175" s="585" t="s">
        <v>576</v>
      </c>
      <c r="D175" s="586" t="s">
        <v>1014</v>
      </c>
      <c r="E175" s="587" t="s">
        <v>583</v>
      </c>
      <c r="F175" s="585" t="s">
        <v>573</v>
      </c>
      <c r="G175" s="585" t="s">
        <v>694</v>
      </c>
      <c r="H175" s="585" t="s">
        <v>462</v>
      </c>
      <c r="I175" s="585" t="s">
        <v>695</v>
      </c>
      <c r="J175" s="585" t="s">
        <v>696</v>
      </c>
      <c r="K175" s="585" t="s">
        <v>697</v>
      </c>
      <c r="L175" s="588">
        <v>78.33</v>
      </c>
      <c r="M175" s="588">
        <v>156.66</v>
      </c>
      <c r="N175" s="585">
        <v>2</v>
      </c>
      <c r="O175" s="589">
        <v>1</v>
      </c>
      <c r="P175" s="588">
        <v>156.66</v>
      </c>
      <c r="Q175" s="590">
        <v>1</v>
      </c>
      <c r="R175" s="585">
        <v>2</v>
      </c>
      <c r="S175" s="590">
        <v>1</v>
      </c>
      <c r="T175" s="589">
        <v>1</v>
      </c>
      <c r="U175" s="591">
        <v>1</v>
      </c>
    </row>
    <row r="176" spans="1:21" ht="14.4" customHeight="1" x14ac:dyDescent="0.3">
      <c r="A176" s="584">
        <v>29</v>
      </c>
      <c r="B176" s="585" t="s">
        <v>572</v>
      </c>
      <c r="C176" s="585" t="s">
        <v>576</v>
      </c>
      <c r="D176" s="586" t="s">
        <v>1014</v>
      </c>
      <c r="E176" s="587" t="s">
        <v>583</v>
      </c>
      <c r="F176" s="585" t="s">
        <v>573</v>
      </c>
      <c r="G176" s="585" t="s">
        <v>698</v>
      </c>
      <c r="H176" s="585" t="s">
        <v>462</v>
      </c>
      <c r="I176" s="585" t="s">
        <v>938</v>
      </c>
      <c r="J176" s="585" t="s">
        <v>700</v>
      </c>
      <c r="K176" s="585" t="s">
        <v>939</v>
      </c>
      <c r="L176" s="588">
        <v>58.77</v>
      </c>
      <c r="M176" s="588">
        <v>58.77</v>
      </c>
      <c r="N176" s="585">
        <v>1</v>
      </c>
      <c r="O176" s="589">
        <v>1</v>
      </c>
      <c r="P176" s="588"/>
      <c r="Q176" s="590">
        <v>0</v>
      </c>
      <c r="R176" s="585"/>
      <c r="S176" s="590">
        <v>0</v>
      </c>
      <c r="T176" s="589"/>
      <c r="U176" s="591">
        <v>0</v>
      </c>
    </row>
    <row r="177" spans="1:21" ht="14.4" customHeight="1" x14ac:dyDescent="0.3">
      <c r="A177" s="584">
        <v>29</v>
      </c>
      <c r="B177" s="585" t="s">
        <v>572</v>
      </c>
      <c r="C177" s="585" t="s">
        <v>576</v>
      </c>
      <c r="D177" s="586" t="s">
        <v>1014</v>
      </c>
      <c r="E177" s="587" t="s">
        <v>583</v>
      </c>
      <c r="F177" s="585" t="s">
        <v>573</v>
      </c>
      <c r="G177" s="585" t="s">
        <v>940</v>
      </c>
      <c r="H177" s="585" t="s">
        <v>462</v>
      </c>
      <c r="I177" s="585" t="s">
        <v>941</v>
      </c>
      <c r="J177" s="585" t="s">
        <v>942</v>
      </c>
      <c r="K177" s="585" t="s">
        <v>943</v>
      </c>
      <c r="L177" s="588">
        <v>64.56</v>
      </c>
      <c r="M177" s="588">
        <v>64.56</v>
      </c>
      <c r="N177" s="585">
        <v>1</v>
      </c>
      <c r="O177" s="589">
        <v>0.5</v>
      </c>
      <c r="P177" s="588">
        <v>64.56</v>
      </c>
      <c r="Q177" s="590">
        <v>1</v>
      </c>
      <c r="R177" s="585">
        <v>1</v>
      </c>
      <c r="S177" s="590">
        <v>1</v>
      </c>
      <c r="T177" s="589">
        <v>0.5</v>
      </c>
      <c r="U177" s="591">
        <v>1</v>
      </c>
    </row>
    <row r="178" spans="1:21" ht="14.4" customHeight="1" x14ac:dyDescent="0.3">
      <c r="A178" s="584">
        <v>29</v>
      </c>
      <c r="B178" s="585" t="s">
        <v>572</v>
      </c>
      <c r="C178" s="585" t="s">
        <v>576</v>
      </c>
      <c r="D178" s="586" t="s">
        <v>1014</v>
      </c>
      <c r="E178" s="587" t="s">
        <v>583</v>
      </c>
      <c r="F178" s="585" t="s">
        <v>573</v>
      </c>
      <c r="G178" s="585" t="s">
        <v>944</v>
      </c>
      <c r="H178" s="585" t="s">
        <v>462</v>
      </c>
      <c r="I178" s="585" t="s">
        <v>945</v>
      </c>
      <c r="J178" s="585" t="s">
        <v>946</v>
      </c>
      <c r="K178" s="585" t="s">
        <v>947</v>
      </c>
      <c r="L178" s="588">
        <v>736.33</v>
      </c>
      <c r="M178" s="588">
        <v>736.33</v>
      </c>
      <c r="N178" s="585">
        <v>1</v>
      </c>
      <c r="O178" s="589">
        <v>0.5</v>
      </c>
      <c r="P178" s="588">
        <v>736.33</v>
      </c>
      <c r="Q178" s="590">
        <v>1</v>
      </c>
      <c r="R178" s="585">
        <v>1</v>
      </c>
      <c r="S178" s="590">
        <v>1</v>
      </c>
      <c r="T178" s="589">
        <v>0.5</v>
      </c>
      <c r="U178" s="591">
        <v>1</v>
      </c>
    </row>
    <row r="179" spans="1:21" ht="14.4" customHeight="1" x14ac:dyDescent="0.3">
      <c r="A179" s="584">
        <v>29</v>
      </c>
      <c r="B179" s="585" t="s">
        <v>572</v>
      </c>
      <c r="C179" s="585" t="s">
        <v>576</v>
      </c>
      <c r="D179" s="586" t="s">
        <v>1014</v>
      </c>
      <c r="E179" s="587" t="s">
        <v>583</v>
      </c>
      <c r="F179" s="585" t="s">
        <v>573</v>
      </c>
      <c r="G179" s="585" t="s">
        <v>740</v>
      </c>
      <c r="H179" s="585" t="s">
        <v>462</v>
      </c>
      <c r="I179" s="585" t="s">
        <v>948</v>
      </c>
      <c r="J179" s="585" t="s">
        <v>742</v>
      </c>
      <c r="K179" s="585" t="s">
        <v>743</v>
      </c>
      <c r="L179" s="588">
        <v>107.27</v>
      </c>
      <c r="M179" s="588">
        <v>214.54</v>
      </c>
      <c r="N179" s="585">
        <v>2</v>
      </c>
      <c r="O179" s="589">
        <v>1</v>
      </c>
      <c r="P179" s="588">
        <v>214.54</v>
      </c>
      <c r="Q179" s="590">
        <v>1</v>
      </c>
      <c r="R179" s="585">
        <v>2</v>
      </c>
      <c r="S179" s="590">
        <v>1</v>
      </c>
      <c r="T179" s="589">
        <v>1</v>
      </c>
      <c r="U179" s="591">
        <v>1</v>
      </c>
    </row>
    <row r="180" spans="1:21" ht="14.4" customHeight="1" x14ac:dyDescent="0.3">
      <c r="A180" s="584">
        <v>29</v>
      </c>
      <c r="B180" s="585" t="s">
        <v>572</v>
      </c>
      <c r="C180" s="585" t="s">
        <v>576</v>
      </c>
      <c r="D180" s="586" t="s">
        <v>1014</v>
      </c>
      <c r="E180" s="587" t="s">
        <v>583</v>
      </c>
      <c r="F180" s="585" t="s">
        <v>573</v>
      </c>
      <c r="G180" s="585" t="s">
        <v>791</v>
      </c>
      <c r="H180" s="585" t="s">
        <v>462</v>
      </c>
      <c r="I180" s="585" t="s">
        <v>792</v>
      </c>
      <c r="J180" s="585" t="s">
        <v>793</v>
      </c>
      <c r="K180" s="585" t="s">
        <v>794</v>
      </c>
      <c r="L180" s="588">
        <v>27.28</v>
      </c>
      <c r="M180" s="588">
        <v>27.28</v>
      </c>
      <c r="N180" s="585">
        <v>1</v>
      </c>
      <c r="O180" s="589">
        <v>1</v>
      </c>
      <c r="P180" s="588"/>
      <c r="Q180" s="590">
        <v>0</v>
      </c>
      <c r="R180" s="585"/>
      <c r="S180" s="590">
        <v>0</v>
      </c>
      <c r="T180" s="589"/>
      <c r="U180" s="591">
        <v>0</v>
      </c>
    </row>
    <row r="181" spans="1:21" ht="14.4" customHeight="1" x14ac:dyDescent="0.3">
      <c r="A181" s="584">
        <v>29</v>
      </c>
      <c r="B181" s="585" t="s">
        <v>572</v>
      </c>
      <c r="C181" s="585" t="s">
        <v>576</v>
      </c>
      <c r="D181" s="586" t="s">
        <v>1014</v>
      </c>
      <c r="E181" s="587" t="s">
        <v>583</v>
      </c>
      <c r="F181" s="585" t="s">
        <v>573</v>
      </c>
      <c r="G181" s="585" t="s">
        <v>884</v>
      </c>
      <c r="H181" s="585" t="s">
        <v>462</v>
      </c>
      <c r="I181" s="585" t="s">
        <v>885</v>
      </c>
      <c r="J181" s="585" t="s">
        <v>886</v>
      </c>
      <c r="K181" s="585" t="s">
        <v>887</v>
      </c>
      <c r="L181" s="588">
        <v>0</v>
      </c>
      <c r="M181" s="588">
        <v>0</v>
      </c>
      <c r="N181" s="585">
        <v>1</v>
      </c>
      <c r="O181" s="589">
        <v>1</v>
      </c>
      <c r="P181" s="588">
        <v>0</v>
      </c>
      <c r="Q181" s="590"/>
      <c r="R181" s="585">
        <v>1</v>
      </c>
      <c r="S181" s="590">
        <v>1</v>
      </c>
      <c r="T181" s="589">
        <v>1</v>
      </c>
      <c r="U181" s="591">
        <v>1</v>
      </c>
    </row>
    <row r="182" spans="1:21" ht="14.4" customHeight="1" x14ac:dyDescent="0.3">
      <c r="A182" s="584">
        <v>29</v>
      </c>
      <c r="B182" s="585" t="s">
        <v>572</v>
      </c>
      <c r="C182" s="585" t="s">
        <v>576</v>
      </c>
      <c r="D182" s="586" t="s">
        <v>1014</v>
      </c>
      <c r="E182" s="587" t="s">
        <v>583</v>
      </c>
      <c r="F182" s="585" t="s">
        <v>573</v>
      </c>
      <c r="G182" s="585" t="s">
        <v>604</v>
      </c>
      <c r="H182" s="585" t="s">
        <v>462</v>
      </c>
      <c r="I182" s="585" t="s">
        <v>605</v>
      </c>
      <c r="J182" s="585" t="s">
        <v>606</v>
      </c>
      <c r="K182" s="585" t="s">
        <v>607</v>
      </c>
      <c r="L182" s="588">
        <v>132.97999999999999</v>
      </c>
      <c r="M182" s="588">
        <v>1063.8399999999997</v>
      </c>
      <c r="N182" s="585">
        <v>8</v>
      </c>
      <c r="O182" s="589">
        <v>5</v>
      </c>
      <c r="P182" s="588">
        <v>398.93999999999994</v>
      </c>
      <c r="Q182" s="590">
        <v>0.37500000000000006</v>
      </c>
      <c r="R182" s="585">
        <v>3</v>
      </c>
      <c r="S182" s="590">
        <v>0.375</v>
      </c>
      <c r="T182" s="589">
        <v>2</v>
      </c>
      <c r="U182" s="591">
        <v>0.4</v>
      </c>
    </row>
    <row r="183" spans="1:21" ht="14.4" customHeight="1" x14ac:dyDescent="0.3">
      <c r="A183" s="584">
        <v>29</v>
      </c>
      <c r="B183" s="585" t="s">
        <v>572</v>
      </c>
      <c r="C183" s="585" t="s">
        <v>576</v>
      </c>
      <c r="D183" s="586" t="s">
        <v>1014</v>
      </c>
      <c r="E183" s="587" t="s">
        <v>583</v>
      </c>
      <c r="F183" s="585" t="s">
        <v>573</v>
      </c>
      <c r="G183" s="585" t="s">
        <v>608</v>
      </c>
      <c r="H183" s="585" t="s">
        <v>462</v>
      </c>
      <c r="I183" s="585" t="s">
        <v>609</v>
      </c>
      <c r="J183" s="585" t="s">
        <v>527</v>
      </c>
      <c r="K183" s="585" t="s">
        <v>610</v>
      </c>
      <c r="L183" s="588">
        <v>61.97</v>
      </c>
      <c r="M183" s="588">
        <v>619.70000000000005</v>
      </c>
      <c r="N183" s="585">
        <v>10</v>
      </c>
      <c r="O183" s="589">
        <v>10</v>
      </c>
      <c r="P183" s="588">
        <v>247.88</v>
      </c>
      <c r="Q183" s="590">
        <v>0.39999999999999997</v>
      </c>
      <c r="R183" s="585">
        <v>4</v>
      </c>
      <c r="S183" s="590">
        <v>0.4</v>
      </c>
      <c r="T183" s="589">
        <v>4</v>
      </c>
      <c r="U183" s="591">
        <v>0.4</v>
      </c>
    </row>
    <row r="184" spans="1:21" ht="14.4" customHeight="1" x14ac:dyDescent="0.3">
      <c r="A184" s="584">
        <v>29</v>
      </c>
      <c r="B184" s="585" t="s">
        <v>572</v>
      </c>
      <c r="C184" s="585" t="s">
        <v>576</v>
      </c>
      <c r="D184" s="586" t="s">
        <v>1014</v>
      </c>
      <c r="E184" s="587" t="s">
        <v>583</v>
      </c>
      <c r="F184" s="585" t="s">
        <v>573</v>
      </c>
      <c r="G184" s="585" t="s">
        <v>611</v>
      </c>
      <c r="H184" s="585" t="s">
        <v>462</v>
      </c>
      <c r="I184" s="585" t="s">
        <v>949</v>
      </c>
      <c r="J184" s="585" t="s">
        <v>613</v>
      </c>
      <c r="K184" s="585" t="s">
        <v>950</v>
      </c>
      <c r="L184" s="588">
        <v>58.62</v>
      </c>
      <c r="M184" s="588">
        <v>117.24</v>
      </c>
      <c r="N184" s="585">
        <v>2</v>
      </c>
      <c r="O184" s="589">
        <v>1</v>
      </c>
      <c r="P184" s="588">
        <v>58.62</v>
      </c>
      <c r="Q184" s="590">
        <v>0.5</v>
      </c>
      <c r="R184" s="585">
        <v>1</v>
      </c>
      <c r="S184" s="590">
        <v>0.5</v>
      </c>
      <c r="T184" s="589">
        <v>0.5</v>
      </c>
      <c r="U184" s="591">
        <v>0.5</v>
      </c>
    </row>
    <row r="185" spans="1:21" ht="14.4" customHeight="1" x14ac:dyDescent="0.3">
      <c r="A185" s="584">
        <v>29</v>
      </c>
      <c r="B185" s="585" t="s">
        <v>572</v>
      </c>
      <c r="C185" s="585" t="s">
        <v>576</v>
      </c>
      <c r="D185" s="586" t="s">
        <v>1014</v>
      </c>
      <c r="E185" s="587" t="s">
        <v>583</v>
      </c>
      <c r="F185" s="585" t="s">
        <v>573</v>
      </c>
      <c r="G185" s="585" t="s">
        <v>888</v>
      </c>
      <c r="H185" s="585" t="s">
        <v>517</v>
      </c>
      <c r="I185" s="585" t="s">
        <v>889</v>
      </c>
      <c r="J185" s="585" t="s">
        <v>890</v>
      </c>
      <c r="K185" s="585" t="s">
        <v>891</v>
      </c>
      <c r="L185" s="588">
        <v>176.32</v>
      </c>
      <c r="M185" s="588">
        <v>176.32</v>
      </c>
      <c r="N185" s="585">
        <v>1</v>
      </c>
      <c r="O185" s="589">
        <v>1</v>
      </c>
      <c r="P185" s="588">
        <v>176.32</v>
      </c>
      <c r="Q185" s="590">
        <v>1</v>
      </c>
      <c r="R185" s="585">
        <v>1</v>
      </c>
      <c r="S185" s="590">
        <v>1</v>
      </c>
      <c r="T185" s="589">
        <v>1</v>
      </c>
      <c r="U185" s="591">
        <v>1</v>
      </c>
    </row>
    <row r="186" spans="1:21" ht="14.4" customHeight="1" x14ac:dyDescent="0.3">
      <c r="A186" s="584">
        <v>29</v>
      </c>
      <c r="B186" s="585" t="s">
        <v>572</v>
      </c>
      <c r="C186" s="585" t="s">
        <v>576</v>
      </c>
      <c r="D186" s="586" t="s">
        <v>1014</v>
      </c>
      <c r="E186" s="587" t="s">
        <v>583</v>
      </c>
      <c r="F186" s="585" t="s">
        <v>573</v>
      </c>
      <c r="G186" s="585" t="s">
        <v>951</v>
      </c>
      <c r="H186" s="585" t="s">
        <v>462</v>
      </c>
      <c r="I186" s="585" t="s">
        <v>952</v>
      </c>
      <c r="J186" s="585" t="s">
        <v>953</v>
      </c>
      <c r="K186" s="585" t="s">
        <v>954</v>
      </c>
      <c r="L186" s="588">
        <v>248.55</v>
      </c>
      <c r="M186" s="588">
        <v>248.55</v>
      </c>
      <c r="N186" s="585">
        <v>1</v>
      </c>
      <c r="O186" s="589">
        <v>1</v>
      </c>
      <c r="P186" s="588">
        <v>248.55</v>
      </c>
      <c r="Q186" s="590">
        <v>1</v>
      </c>
      <c r="R186" s="585">
        <v>1</v>
      </c>
      <c r="S186" s="590">
        <v>1</v>
      </c>
      <c r="T186" s="589">
        <v>1</v>
      </c>
      <c r="U186" s="591">
        <v>1</v>
      </c>
    </row>
    <row r="187" spans="1:21" ht="14.4" customHeight="1" x14ac:dyDescent="0.3">
      <c r="A187" s="584">
        <v>29</v>
      </c>
      <c r="B187" s="585" t="s">
        <v>572</v>
      </c>
      <c r="C187" s="585" t="s">
        <v>576</v>
      </c>
      <c r="D187" s="586" t="s">
        <v>1014</v>
      </c>
      <c r="E187" s="587" t="s">
        <v>583</v>
      </c>
      <c r="F187" s="585" t="s">
        <v>573</v>
      </c>
      <c r="G187" s="585" t="s">
        <v>615</v>
      </c>
      <c r="H187" s="585" t="s">
        <v>517</v>
      </c>
      <c r="I187" s="585" t="s">
        <v>616</v>
      </c>
      <c r="J187" s="585" t="s">
        <v>617</v>
      </c>
      <c r="K187" s="585" t="s">
        <v>618</v>
      </c>
      <c r="L187" s="588">
        <v>16.8</v>
      </c>
      <c r="M187" s="588">
        <v>50.400000000000006</v>
      </c>
      <c r="N187" s="585">
        <v>3</v>
      </c>
      <c r="O187" s="589">
        <v>3</v>
      </c>
      <c r="P187" s="588">
        <v>50.400000000000006</v>
      </c>
      <c r="Q187" s="590">
        <v>1</v>
      </c>
      <c r="R187" s="585">
        <v>3</v>
      </c>
      <c r="S187" s="590">
        <v>1</v>
      </c>
      <c r="T187" s="589">
        <v>3</v>
      </c>
      <c r="U187" s="591">
        <v>1</v>
      </c>
    </row>
    <row r="188" spans="1:21" ht="14.4" customHeight="1" x14ac:dyDescent="0.3">
      <c r="A188" s="584">
        <v>29</v>
      </c>
      <c r="B188" s="585" t="s">
        <v>572</v>
      </c>
      <c r="C188" s="585" t="s">
        <v>576</v>
      </c>
      <c r="D188" s="586" t="s">
        <v>1014</v>
      </c>
      <c r="E188" s="587" t="s">
        <v>583</v>
      </c>
      <c r="F188" s="585" t="s">
        <v>573</v>
      </c>
      <c r="G188" s="585" t="s">
        <v>955</v>
      </c>
      <c r="H188" s="585" t="s">
        <v>517</v>
      </c>
      <c r="I188" s="585" t="s">
        <v>956</v>
      </c>
      <c r="J188" s="585" t="s">
        <v>957</v>
      </c>
      <c r="K188" s="585" t="s">
        <v>958</v>
      </c>
      <c r="L188" s="588">
        <v>70.23</v>
      </c>
      <c r="M188" s="588">
        <v>70.23</v>
      </c>
      <c r="N188" s="585">
        <v>1</v>
      </c>
      <c r="O188" s="589">
        <v>0.5</v>
      </c>
      <c r="P188" s="588">
        <v>70.23</v>
      </c>
      <c r="Q188" s="590">
        <v>1</v>
      </c>
      <c r="R188" s="585">
        <v>1</v>
      </c>
      <c r="S188" s="590">
        <v>1</v>
      </c>
      <c r="T188" s="589">
        <v>0.5</v>
      </c>
      <c r="U188" s="591">
        <v>1</v>
      </c>
    </row>
    <row r="189" spans="1:21" ht="14.4" customHeight="1" x14ac:dyDescent="0.3">
      <c r="A189" s="584">
        <v>29</v>
      </c>
      <c r="B189" s="585" t="s">
        <v>572</v>
      </c>
      <c r="C189" s="585" t="s">
        <v>576</v>
      </c>
      <c r="D189" s="586" t="s">
        <v>1014</v>
      </c>
      <c r="E189" s="587" t="s">
        <v>583</v>
      </c>
      <c r="F189" s="585" t="s">
        <v>573</v>
      </c>
      <c r="G189" s="585" t="s">
        <v>621</v>
      </c>
      <c r="H189" s="585" t="s">
        <v>517</v>
      </c>
      <c r="I189" s="585" t="s">
        <v>892</v>
      </c>
      <c r="J189" s="585" t="s">
        <v>623</v>
      </c>
      <c r="K189" s="585" t="s">
        <v>802</v>
      </c>
      <c r="L189" s="588">
        <v>368.16</v>
      </c>
      <c r="M189" s="588">
        <v>12149.279999999997</v>
      </c>
      <c r="N189" s="585">
        <v>33</v>
      </c>
      <c r="O189" s="589">
        <v>18.5</v>
      </c>
      <c r="P189" s="588">
        <v>11044.799999999997</v>
      </c>
      <c r="Q189" s="590">
        <v>0.90909090909090906</v>
      </c>
      <c r="R189" s="585">
        <v>30</v>
      </c>
      <c r="S189" s="590">
        <v>0.90909090909090906</v>
      </c>
      <c r="T189" s="589">
        <v>17</v>
      </c>
      <c r="U189" s="591">
        <v>0.91891891891891897</v>
      </c>
    </row>
    <row r="190" spans="1:21" ht="14.4" customHeight="1" x14ac:dyDescent="0.3">
      <c r="A190" s="584">
        <v>29</v>
      </c>
      <c r="B190" s="585" t="s">
        <v>572</v>
      </c>
      <c r="C190" s="585" t="s">
        <v>576</v>
      </c>
      <c r="D190" s="586" t="s">
        <v>1014</v>
      </c>
      <c r="E190" s="587" t="s">
        <v>583</v>
      </c>
      <c r="F190" s="585" t="s">
        <v>573</v>
      </c>
      <c r="G190" s="585" t="s">
        <v>621</v>
      </c>
      <c r="H190" s="585" t="s">
        <v>517</v>
      </c>
      <c r="I190" s="585" t="s">
        <v>622</v>
      </c>
      <c r="J190" s="585" t="s">
        <v>623</v>
      </c>
      <c r="K190" s="585" t="s">
        <v>624</v>
      </c>
      <c r="L190" s="588">
        <v>490.89</v>
      </c>
      <c r="M190" s="588">
        <v>12763.14</v>
      </c>
      <c r="N190" s="585">
        <v>26</v>
      </c>
      <c r="O190" s="589">
        <v>14</v>
      </c>
      <c r="P190" s="588">
        <v>9326.91</v>
      </c>
      <c r="Q190" s="590">
        <v>0.73076923076923084</v>
      </c>
      <c r="R190" s="585">
        <v>19</v>
      </c>
      <c r="S190" s="590">
        <v>0.73076923076923073</v>
      </c>
      <c r="T190" s="589">
        <v>10.5</v>
      </c>
      <c r="U190" s="591">
        <v>0.75</v>
      </c>
    </row>
    <row r="191" spans="1:21" ht="14.4" customHeight="1" x14ac:dyDescent="0.3">
      <c r="A191" s="584">
        <v>29</v>
      </c>
      <c r="B191" s="585" t="s">
        <v>572</v>
      </c>
      <c r="C191" s="585" t="s">
        <v>576</v>
      </c>
      <c r="D191" s="586" t="s">
        <v>1014</v>
      </c>
      <c r="E191" s="587" t="s">
        <v>583</v>
      </c>
      <c r="F191" s="585" t="s">
        <v>573</v>
      </c>
      <c r="G191" s="585" t="s">
        <v>621</v>
      </c>
      <c r="H191" s="585" t="s">
        <v>517</v>
      </c>
      <c r="I191" s="585" t="s">
        <v>710</v>
      </c>
      <c r="J191" s="585" t="s">
        <v>623</v>
      </c>
      <c r="K191" s="585" t="s">
        <v>711</v>
      </c>
      <c r="L191" s="588">
        <v>736.33</v>
      </c>
      <c r="M191" s="588">
        <v>1472.66</v>
      </c>
      <c r="N191" s="585">
        <v>2</v>
      </c>
      <c r="O191" s="589">
        <v>1</v>
      </c>
      <c r="P191" s="588">
        <v>736.33</v>
      </c>
      <c r="Q191" s="590">
        <v>0.5</v>
      </c>
      <c r="R191" s="585">
        <v>1</v>
      </c>
      <c r="S191" s="590">
        <v>0.5</v>
      </c>
      <c r="T191" s="589">
        <v>0.5</v>
      </c>
      <c r="U191" s="591">
        <v>0.5</v>
      </c>
    </row>
    <row r="192" spans="1:21" ht="14.4" customHeight="1" x14ac:dyDescent="0.3">
      <c r="A192" s="584">
        <v>29</v>
      </c>
      <c r="B192" s="585" t="s">
        <v>572</v>
      </c>
      <c r="C192" s="585" t="s">
        <v>576</v>
      </c>
      <c r="D192" s="586" t="s">
        <v>1014</v>
      </c>
      <c r="E192" s="587" t="s">
        <v>583</v>
      </c>
      <c r="F192" s="585" t="s">
        <v>573</v>
      </c>
      <c r="G192" s="585" t="s">
        <v>621</v>
      </c>
      <c r="H192" s="585" t="s">
        <v>517</v>
      </c>
      <c r="I192" s="585" t="s">
        <v>959</v>
      </c>
      <c r="J192" s="585" t="s">
        <v>623</v>
      </c>
      <c r="K192" s="585" t="s">
        <v>960</v>
      </c>
      <c r="L192" s="588">
        <v>923.74</v>
      </c>
      <c r="M192" s="588">
        <v>923.74</v>
      </c>
      <c r="N192" s="585">
        <v>1</v>
      </c>
      <c r="O192" s="589">
        <v>0.5</v>
      </c>
      <c r="P192" s="588"/>
      <c r="Q192" s="590">
        <v>0</v>
      </c>
      <c r="R192" s="585"/>
      <c r="S192" s="590">
        <v>0</v>
      </c>
      <c r="T192" s="589"/>
      <c r="U192" s="591">
        <v>0</v>
      </c>
    </row>
    <row r="193" spans="1:21" ht="14.4" customHeight="1" x14ac:dyDescent="0.3">
      <c r="A193" s="584">
        <v>29</v>
      </c>
      <c r="B193" s="585" t="s">
        <v>572</v>
      </c>
      <c r="C193" s="585" t="s">
        <v>576</v>
      </c>
      <c r="D193" s="586" t="s">
        <v>1014</v>
      </c>
      <c r="E193" s="587" t="s">
        <v>583</v>
      </c>
      <c r="F193" s="585" t="s">
        <v>573</v>
      </c>
      <c r="G193" s="585" t="s">
        <v>621</v>
      </c>
      <c r="H193" s="585" t="s">
        <v>517</v>
      </c>
      <c r="I193" s="585" t="s">
        <v>961</v>
      </c>
      <c r="J193" s="585" t="s">
        <v>623</v>
      </c>
      <c r="K193" s="585" t="s">
        <v>962</v>
      </c>
      <c r="L193" s="588">
        <v>1154.68</v>
      </c>
      <c r="M193" s="588">
        <v>1154.68</v>
      </c>
      <c r="N193" s="585">
        <v>1</v>
      </c>
      <c r="O193" s="589">
        <v>0.5</v>
      </c>
      <c r="P193" s="588"/>
      <c r="Q193" s="590">
        <v>0</v>
      </c>
      <c r="R193" s="585"/>
      <c r="S193" s="590">
        <v>0</v>
      </c>
      <c r="T193" s="589"/>
      <c r="U193" s="591">
        <v>0</v>
      </c>
    </row>
    <row r="194" spans="1:21" ht="14.4" customHeight="1" x14ac:dyDescent="0.3">
      <c r="A194" s="584">
        <v>29</v>
      </c>
      <c r="B194" s="585" t="s">
        <v>572</v>
      </c>
      <c r="C194" s="585" t="s">
        <v>576</v>
      </c>
      <c r="D194" s="586" t="s">
        <v>1014</v>
      </c>
      <c r="E194" s="587" t="s">
        <v>583</v>
      </c>
      <c r="F194" s="585" t="s">
        <v>573</v>
      </c>
      <c r="G194" s="585" t="s">
        <v>625</v>
      </c>
      <c r="H194" s="585" t="s">
        <v>517</v>
      </c>
      <c r="I194" s="585" t="s">
        <v>963</v>
      </c>
      <c r="J194" s="585" t="s">
        <v>486</v>
      </c>
      <c r="K194" s="585" t="s">
        <v>964</v>
      </c>
      <c r="L194" s="588">
        <v>48.42</v>
      </c>
      <c r="M194" s="588">
        <v>96.84</v>
      </c>
      <c r="N194" s="585">
        <v>2</v>
      </c>
      <c r="O194" s="589">
        <v>1.5</v>
      </c>
      <c r="P194" s="588">
        <v>48.42</v>
      </c>
      <c r="Q194" s="590">
        <v>0.5</v>
      </c>
      <c r="R194" s="585">
        <v>1</v>
      </c>
      <c r="S194" s="590">
        <v>0.5</v>
      </c>
      <c r="T194" s="589">
        <v>0.5</v>
      </c>
      <c r="U194" s="591">
        <v>0.33333333333333331</v>
      </c>
    </row>
    <row r="195" spans="1:21" ht="14.4" customHeight="1" x14ac:dyDescent="0.3">
      <c r="A195" s="584">
        <v>29</v>
      </c>
      <c r="B195" s="585" t="s">
        <v>572</v>
      </c>
      <c r="C195" s="585" t="s">
        <v>576</v>
      </c>
      <c r="D195" s="586" t="s">
        <v>1014</v>
      </c>
      <c r="E195" s="587" t="s">
        <v>583</v>
      </c>
      <c r="F195" s="585" t="s">
        <v>573</v>
      </c>
      <c r="G195" s="585" t="s">
        <v>625</v>
      </c>
      <c r="H195" s="585" t="s">
        <v>462</v>
      </c>
      <c r="I195" s="585" t="s">
        <v>897</v>
      </c>
      <c r="J195" s="585" t="s">
        <v>486</v>
      </c>
      <c r="K195" s="585" t="s">
        <v>898</v>
      </c>
      <c r="L195" s="588">
        <v>0</v>
      </c>
      <c r="M195" s="588">
        <v>0</v>
      </c>
      <c r="N195" s="585">
        <v>1</v>
      </c>
      <c r="O195" s="589">
        <v>0.5</v>
      </c>
      <c r="P195" s="588">
        <v>0</v>
      </c>
      <c r="Q195" s="590"/>
      <c r="R195" s="585">
        <v>1</v>
      </c>
      <c r="S195" s="590">
        <v>1</v>
      </c>
      <c r="T195" s="589">
        <v>0.5</v>
      </c>
      <c r="U195" s="591">
        <v>1</v>
      </c>
    </row>
    <row r="196" spans="1:21" ht="14.4" customHeight="1" x14ac:dyDescent="0.3">
      <c r="A196" s="584">
        <v>29</v>
      </c>
      <c r="B196" s="585" t="s">
        <v>572</v>
      </c>
      <c r="C196" s="585" t="s">
        <v>576</v>
      </c>
      <c r="D196" s="586" t="s">
        <v>1014</v>
      </c>
      <c r="E196" s="587" t="s">
        <v>583</v>
      </c>
      <c r="F196" s="585" t="s">
        <v>573</v>
      </c>
      <c r="G196" s="585" t="s">
        <v>626</v>
      </c>
      <c r="H196" s="585" t="s">
        <v>462</v>
      </c>
      <c r="I196" s="585" t="s">
        <v>766</v>
      </c>
      <c r="J196" s="585" t="s">
        <v>628</v>
      </c>
      <c r="K196" s="585" t="s">
        <v>767</v>
      </c>
      <c r="L196" s="588">
        <v>173.31</v>
      </c>
      <c r="M196" s="588">
        <v>519.93000000000006</v>
      </c>
      <c r="N196" s="585">
        <v>3</v>
      </c>
      <c r="O196" s="589">
        <v>2</v>
      </c>
      <c r="P196" s="588">
        <v>173.31</v>
      </c>
      <c r="Q196" s="590">
        <v>0.33333333333333331</v>
      </c>
      <c r="R196" s="585">
        <v>1</v>
      </c>
      <c r="S196" s="590">
        <v>0.33333333333333331</v>
      </c>
      <c r="T196" s="589">
        <v>0.5</v>
      </c>
      <c r="U196" s="591">
        <v>0.25</v>
      </c>
    </row>
    <row r="197" spans="1:21" ht="14.4" customHeight="1" x14ac:dyDescent="0.3">
      <c r="A197" s="584">
        <v>29</v>
      </c>
      <c r="B197" s="585" t="s">
        <v>572</v>
      </c>
      <c r="C197" s="585" t="s">
        <v>576</v>
      </c>
      <c r="D197" s="586" t="s">
        <v>1014</v>
      </c>
      <c r="E197" s="587" t="s">
        <v>583</v>
      </c>
      <c r="F197" s="585" t="s">
        <v>573</v>
      </c>
      <c r="G197" s="585" t="s">
        <v>807</v>
      </c>
      <c r="H197" s="585" t="s">
        <v>517</v>
      </c>
      <c r="I197" s="585" t="s">
        <v>965</v>
      </c>
      <c r="J197" s="585" t="s">
        <v>809</v>
      </c>
      <c r="K197" s="585" t="s">
        <v>966</v>
      </c>
      <c r="L197" s="588">
        <v>170.43</v>
      </c>
      <c r="M197" s="588">
        <v>170.43</v>
      </c>
      <c r="N197" s="585">
        <v>1</v>
      </c>
      <c r="O197" s="589">
        <v>1</v>
      </c>
      <c r="P197" s="588">
        <v>170.43</v>
      </c>
      <c r="Q197" s="590">
        <v>1</v>
      </c>
      <c r="R197" s="585">
        <v>1</v>
      </c>
      <c r="S197" s="590">
        <v>1</v>
      </c>
      <c r="T197" s="589">
        <v>1</v>
      </c>
      <c r="U197" s="591">
        <v>1</v>
      </c>
    </row>
    <row r="198" spans="1:21" ht="14.4" customHeight="1" x14ac:dyDescent="0.3">
      <c r="A198" s="584">
        <v>29</v>
      </c>
      <c r="B198" s="585" t="s">
        <v>572</v>
      </c>
      <c r="C198" s="585" t="s">
        <v>576</v>
      </c>
      <c r="D198" s="586" t="s">
        <v>1014</v>
      </c>
      <c r="E198" s="587" t="s">
        <v>583</v>
      </c>
      <c r="F198" s="585" t="s">
        <v>573</v>
      </c>
      <c r="G198" s="585" t="s">
        <v>807</v>
      </c>
      <c r="H198" s="585" t="s">
        <v>517</v>
      </c>
      <c r="I198" s="585" t="s">
        <v>967</v>
      </c>
      <c r="J198" s="585" t="s">
        <v>809</v>
      </c>
      <c r="K198" s="585" t="s">
        <v>968</v>
      </c>
      <c r="L198" s="588">
        <v>181.94</v>
      </c>
      <c r="M198" s="588">
        <v>181.94</v>
      </c>
      <c r="N198" s="585">
        <v>1</v>
      </c>
      <c r="O198" s="589">
        <v>0.5</v>
      </c>
      <c r="P198" s="588">
        <v>181.94</v>
      </c>
      <c r="Q198" s="590">
        <v>1</v>
      </c>
      <c r="R198" s="585">
        <v>1</v>
      </c>
      <c r="S198" s="590">
        <v>1</v>
      </c>
      <c r="T198" s="589">
        <v>0.5</v>
      </c>
      <c r="U198" s="591">
        <v>1</v>
      </c>
    </row>
    <row r="199" spans="1:21" ht="14.4" customHeight="1" x14ac:dyDescent="0.3">
      <c r="A199" s="584">
        <v>29</v>
      </c>
      <c r="B199" s="585" t="s">
        <v>572</v>
      </c>
      <c r="C199" s="585" t="s">
        <v>576</v>
      </c>
      <c r="D199" s="586" t="s">
        <v>1014</v>
      </c>
      <c r="E199" s="587" t="s">
        <v>583</v>
      </c>
      <c r="F199" s="585" t="s">
        <v>573</v>
      </c>
      <c r="G199" s="585" t="s">
        <v>969</v>
      </c>
      <c r="H199" s="585" t="s">
        <v>462</v>
      </c>
      <c r="I199" s="585" t="s">
        <v>970</v>
      </c>
      <c r="J199" s="585" t="s">
        <v>484</v>
      </c>
      <c r="K199" s="585" t="s">
        <v>971</v>
      </c>
      <c r="L199" s="588">
        <v>108.44</v>
      </c>
      <c r="M199" s="588">
        <v>108.44</v>
      </c>
      <c r="N199" s="585">
        <v>1</v>
      </c>
      <c r="O199" s="589">
        <v>1</v>
      </c>
      <c r="P199" s="588">
        <v>108.44</v>
      </c>
      <c r="Q199" s="590">
        <v>1</v>
      </c>
      <c r="R199" s="585">
        <v>1</v>
      </c>
      <c r="S199" s="590">
        <v>1</v>
      </c>
      <c r="T199" s="589">
        <v>1</v>
      </c>
      <c r="U199" s="591">
        <v>1</v>
      </c>
    </row>
    <row r="200" spans="1:21" ht="14.4" customHeight="1" x14ac:dyDescent="0.3">
      <c r="A200" s="584">
        <v>29</v>
      </c>
      <c r="B200" s="585" t="s">
        <v>572</v>
      </c>
      <c r="C200" s="585" t="s">
        <v>576</v>
      </c>
      <c r="D200" s="586" t="s">
        <v>1014</v>
      </c>
      <c r="E200" s="587" t="s">
        <v>583</v>
      </c>
      <c r="F200" s="585" t="s">
        <v>573</v>
      </c>
      <c r="G200" s="585" t="s">
        <v>972</v>
      </c>
      <c r="H200" s="585" t="s">
        <v>462</v>
      </c>
      <c r="I200" s="585" t="s">
        <v>973</v>
      </c>
      <c r="J200" s="585" t="s">
        <v>974</v>
      </c>
      <c r="K200" s="585" t="s">
        <v>975</v>
      </c>
      <c r="L200" s="588">
        <v>73.09</v>
      </c>
      <c r="M200" s="588">
        <v>73.09</v>
      </c>
      <c r="N200" s="585">
        <v>1</v>
      </c>
      <c r="O200" s="589">
        <v>0.5</v>
      </c>
      <c r="P200" s="588">
        <v>73.09</v>
      </c>
      <c r="Q200" s="590">
        <v>1</v>
      </c>
      <c r="R200" s="585">
        <v>1</v>
      </c>
      <c r="S200" s="590">
        <v>1</v>
      </c>
      <c r="T200" s="589">
        <v>0.5</v>
      </c>
      <c r="U200" s="591">
        <v>1</v>
      </c>
    </row>
    <row r="201" spans="1:21" ht="14.4" customHeight="1" x14ac:dyDescent="0.3">
      <c r="A201" s="584">
        <v>29</v>
      </c>
      <c r="B201" s="585" t="s">
        <v>572</v>
      </c>
      <c r="C201" s="585" t="s">
        <v>576</v>
      </c>
      <c r="D201" s="586" t="s">
        <v>1014</v>
      </c>
      <c r="E201" s="587" t="s">
        <v>583</v>
      </c>
      <c r="F201" s="585" t="s">
        <v>573</v>
      </c>
      <c r="G201" s="585" t="s">
        <v>972</v>
      </c>
      <c r="H201" s="585" t="s">
        <v>462</v>
      </c>
      <c r="I201" s="585" t="s">
        <v>976</v>
      </c>
      <c r="J201" s="585" t="s">
        <v>974</v>
      </c>
      <c r="K201" s="585" t="s">
        <v>977</v>
      </c>
      <c r="L201" s="588">
        <v>243.64</v>
      </c>
      <c r="M201" s="588">
        <v>730.92</v>
      </c>
      <c r="N201" s="585">
        <v>3</v>
      </c>
      <c r="O201" s="589">
        <v>2.5</v>
      </c>
      <c r="P201" s="588">
        <v>243.64</v>
      </c>
      <c r="Q201" s="590">
        <v>0.33333333333333331</v>
      </c>
      <c r="R201" s="585">
        <v>1</v>
      </c>
      <c r="S201" s="590">
        <v>0.33333333333333331</v>
      </c>
      <c r="T201" s="589">
        <v>0.5</v>
      </c>
      <c r="U201" s="591">
        <v>0.2</v>
      </c>
    </row>
    <row r="202" spans="1:21" ht="14.4" customHeight="1" x14ac:dyDescent="0.3">
      <c r="A202" s="584">
        <v>29</v>
      </c>
      <c r="B202" s="585" t="s">
        <v>572</v>
      </c>
      <c r="C202" s="585" t="s">
        <v>576</v>
      </c>
      <c r="D202" s="586" t="s">
        <v>1014</v>
      </c>
      <c r="E202" s="587" t="s">
        <v>583</v>
      </c>
      <c r="F202" s="585" t="s">
        <v>573</v>
      </c>
      <c r="G202" s="585" t="s">
        <v>637</v>
      </c>
      <c r="H202" s="585" t="s">
        <v>517</v>
      </c>
      <c r="I202" s="585" t="s">
        <v>561</v>
      </c>
      <c r="J202" s="585" t="s">
        <v>562</v>
      </c>
      <c r="K202" s="585" t="s">
        <v>563</v>
      </c>
      <c r="L202" s="588">
        <v>0</v>
      </c>
      <c r="M202" s="588">
        <v>0</v>
      </c>
      <c r="N202" s="585">
        <v>67</v>
      </c>
      <c r="O202" s="589">
        <v>39</v>
      </c>
      <c r="P202" s="588">
        <v>0</v>
      </c>
      <c r="Q202" s="590"/>
      <c r="R202" s="585">
        <v>50</v>
      </c>
      <c r="S202" s="590">
        <v>0.74626865671641796</v>
      </c>
      <c r="T202" s="589">
        <v>28</v>
      </c>
      <c r="U202" s="591">
        <v>0.71794871794871795</v>
      </c>
    </row>
    <row r="203" spans="1:21" ht="14.4" customHeight="1" x14ac:dyDescent="0.3">
      <c r="A203" s="584">
        <v>29</v>
      </c>
      <c r="B203" s="585" t="s">
        <v>572</v>
      </c>
      <c r="C203" s="585" t="s">
        <v>576</v>
      </c>
      <c r="D203" s="586" t="s">
        <v>1014</v>
      </c>
      <c r="E203" s="587" t="s">
        <v>583</v>
      </c>
      <c r="F203" s="585" t="s">
        <v>573</v>
      </c>
      <c r="G203" s="585" t="s">
        <v>815</v>
      </c>
      <c r="H203" s="585" t="s">
        <v>462</v>
      </c>
      <c r="I203" s="585" t="s">
        <v>978</v>
      </c>
      <c r="J203" s="585" t="s">
        <v>979</v>
      </c>
      <c r="K203" s="585" t="s">
        <v>980</v>
      </c>
      <c r="L203" s="588">
        <v>42.54</v>
      </c>
      <c r="M203" s="588">
        <v>42.54</v>
      </c>
      <c r="N203" s="585">
        <v>1</v>
      </c>
      <c r="O203" s="589">
        <v>1</v>
      </c>
      <c r="P203" s="588">
        <v>42.54</v>
      </c>
      <c r="Q203" s="590">
        <v>1</v>
      </c>
      <c r="R203" s="585">
        <v>1</v>
      </c>
      <c r="S203" s="590">
        <v>1</v>
      </c>
      <c r="T203" s="589">
        <v>1</v>
      </c>
      <c r="U203" s="591">
        <v>1</v>
      </c>
    </row>
    <row r="204" spans="1:21" ht="14.4" customHeight="1" x14ac:dyDescent="0.3">
      <c r="A204" s="584">
        <v>29</v>
      </c>
      <c r="B204" s="585" t="s">
        <v>572</v>
      </c>
      <c r="C204" s="585" t="s">
        <v>576</v>
      </c>
      <c r="D204" s="586" t="s">
        <v>1014</v>
      </c>
      <c r="E204" s="587" t="s">
        <v>583</v>
      </c>
      <c r="F204" s="585" t="s">
        <v>573</v>
      </c>
      <c r="G204" s="585" t="s">
        <v>815</v>
      </c>
      <c r="H204" s="585" t="s">
        <v>462</v>
      </c>
      <c r="I204" s="585" t="s">
        <v>981</v>
      </c>
      <c r="J204" s="585" t="s">
        <v>979</v>
      </c>
      <c r="K204" s="585" t="s">
        <v>982</v>
      </c>
      <c r="L204" s="588">
        <v>60.28</v>
      </c>
      <c r="M204" s="588">
        <v>60.28</v>
      </c>
      <c r="N204" s="585">
        <v>1</v>
      </c>
      <c r="O204" s="589">
        <v>1</v>
      </c>
      <c r="P204" s="588"/>
      <c r="Q204" s="590">
        <v>0</v>
      </c>
      <c r="R204" s="585"/>
      <c r="S204" s="590">
        <v>0</v>
      </c>
      <c r="T204" s="589"/>
      <c r="U204" s="591">
        <v>0</v>
      </c>
    </row>
    <row r="205" spans="1:21" ht="14.4" customHeight="1" x14ac:dyDescent="0.3">
      <c r="A205" s="584">
        <v>29</v>
      </c>
      <c r="B205" s="585" t="s">
        <v>572</v>
      </c>
      <c r="C205" s="585" t="s">
        <v>576</v>
      </c>
      <c r="D205" s="586" t="s">
        <v>1014</v>
      </c>
      <c r="E205" s="587" t="s">
        <v>583</v>
      </c>
      <c r="F205" s="585" t="s">
        <v>573</v>
      </c>
      <c r="G205" s="585" t="s">
        <v>899</v>
      </c>
      <c r="H205" s="585" t="s">
        <v>462</v>
      </c>
      <c r="I205" s="585" t="s">
        <v>900</v>
      </c>
      <c r="J205" s="585" t="s">
        <v>901</v>
      </c>
      <c r="K205" s="585" t="s">
        <v>902</v>
      </c>
      <c r="L205" s="588">
        <v>219.37</v>
      </c>
      <c r="M205" s="588">
        <v>877.48</v>
      </c>
      <c r="N205" s="585">
        <v>4</v>
      </c>
      <c r="O205" s="589">
        <v>2.5</v>
      </c>
      <c r="P205" s="588">
        <v>658.11</v>
      </c>
      <c r="Q205" s="590">
        <v>0.75</v>
      </c>
      <c r="R205" s="585">
        <v>3</v>
      </c>
      <c r="S205" s="590">
        <v>0.75</v>
      </c>
      <c r="T205" s="589">
        <v>1.5</v>
      </c>
      <c r="U205" s="591">
        <v>0.6</v>
      </c>
    </row>
    <row r="206" spans="1:21" ht="14.4" customHeight="1" x14ac:dyDescent="0.3">
      <c r="A206" s="584">
        <v>29</v>
      </c>
      <c r="B206" s="585" t="s">
        <v>572</v>
      </c>
      <c r="C206" s="585" t="s">
        <v>576</v>
      </c>
      <c r="D206" s="586" t="s">
        <v>1014</v>
      </c>
      <c r="E206" s="587" t="s">
        <v>583</v>
      </c>
      <c r="F206" s="585" t="s">
        <v>573</v>
      </c>
      <c r="G206" s="585" t="s">
        <v>638</v>
      </c>
      <c r="H206" s="585" t="s">
        <v>517</v>
      </c>
      <c r="I206" s="585" t="s">
        <v>716</v>
      </c>
      <c r="J206" s="585" t="s">
        <v>640</v>
      </c>
      <c r="K206" s="585" t="s">
        <v>641</v>
      </c>
      <c r="L206" s="588">
        <v>154.36000000000001</v>
      </c>
      <c r="M206" s="588">
        <v>308.72000000000003</v>
      </c>
      <c r="N206" s="585">
        <v>2</v>
      </c>
      <c r="O206" s="589">
        <v>1</v>
      </c>
      <c r="P206" s="588">
        <v>308.72000000000003</v>
      </c>
      <c r="Q206" s="590">
        <v>1</v>
      </c>
      <c r="R206" s="585">
        <v>2</v>
      </c>
      <c r="S206" s="590">
        <v>1</v>
      </c>
      <c r="T206" s="589">
        <v>1</v>
      </c>
      <c r="U206" s="591">
        <v>1</v>
      </c>
    </row>
    <row r="207" spans="1:21" ht="14.4" customHeight="1" x14ac:dyDescent="0.3">
      <c r="A207" s="584">
        <v>29</v>
      </c>
      <c r="B207" s="585" t="s">
        <v>572</v>
      </c>
      <c r="C207" s="585" t="s">
        <v>576</v>
      </c>
      <c r="D207" s="586" t="s">
        <v>1014</v>
      </c>
      <c r="E207" s="587" t="s">
        <v>583</v>
      </c>
      <c r="F207" s="585" t="s">
        <v>573</v>
      </c>
      <c r="G207" s="585" t="s">
        <v>638</v>
      </c>
      <c r="H207" s="585" t="s">
        <v>517</v>
      </c>
      <c r="I207" s="585" t="s">
        <v>829</v>
      </c>
      <c r="J207" s="585" t="s">
        <v>830</v>
      </c>
      <c r="K207" s="585" t="s">
        <v>831</v>
      </c>
      <c r="L207" s="588">
        <v>149.52000000000001</v>
      </c>
      <c r="M207" s="588">
        <v>747.6</v>
      </c>
      <c r="N207" s="585">
        <v>5</v>
      </c>
      <c r="O207" s="589">
        <v>3.5</v>
      </c>
      <c r="P207" s="588">
        <v>598.08000000000004</v>
      </c>
      <c r="Q207" s="590">
        <v>0.8</v>
      </c>
      <c r="R207" s="585">
        <v>4</v>
      </c>
      <c r="S207" s="590">
        <v>0.8</v>
      </c>
      <c r="T207" s="589">
        <v>3</v>
      </c>
      <c r="U207" s="591">
        <v>0.8571428571428571</v>
      </c>
    </row>
    <row r="208" spans="1:21" ht="14.4" customHeight="1" x14ac:dyDescent="0.3">
      <c r="A208" s="584">
        <v>29</v>
      </c>
      <c r="B208" s="585" t="s">
        <v>572</v>
      </c>
      <c r="C208" s="585" t="s">
        <v>576</v>
      </c>
      <c r="D208" s="586" t="s">
        <v>1014</v>
      </c>
      <c r="E208" s="587" t="s">
        <v>583</v>
      </c>
      <c r="F208" s="585" t="s">
        <v>573</v>
      </c>
      <c r="G208" s="585" t="s">
        <v>638</v>
      </c>
      <c r="H208" s="585" t="s">
        <v>462</v>
      </c>
      <c r="I208" s="585" t="s">
        <v>832</v>
      </c>
      <c r="J208" s="585" t="s">
        <v>833</v>
      </c>
      <c r="K208" s="585" t="s">
        <v>834</v>
      </c>
      <c r="L208" s="588">
        <v>149.52000000000001</v>
      </c>
      <c r="M208" s="588">
        <v>299.04000000000002</v>
      </c>
      <c r="N208" s="585">
        <v>2</v>
      </c>
      <c r="O208" s="589">
        <v>2</v>
      </c>
      <c r="P208" s="588">
        <v>299.04000000000002</v>
      </c>
      <c r="Q208" s="590">
        <v>1</v>
      </c>
      <c r="R208" s="585">
        <v>2</v>
      </c>
      <c r="S208" s="590">
        <v>1</v>
      </c>
      <c r="T208" s="589">
        <v>2</v>
      </c>
      <c r="U208" s="591">
        <v>1</v>
      </c>
    </row>
    <row r="209" spans="1:21" ht="14.4" customHeight="1" x14ac:dyDescent="0.3">
      <c r="A209" s="584">
        <v>29</v>
      </c>
      <c r="B209" s="585" t="s">
        <v>572</v>
      </c>
      <c r="C209" s="585" t="s">
        <v>576</v>
      </c>
      <c r="D209" s="586" t="s">
        <v>1014</v>
      </c>
      <c r="E209" s="587" t="s">
        <v>583</v>
      </c>
      <c r="F209" s="585" t="s">
        <v>573</v>
      </c>
      <c r="G209" s="585" t="s">
        <v>638</v>
      </c>
      <c r="H209" s="585" t="s">
        <v>462</v>
      </c>
      <c r="I209" s="585" t="s">
        <v>717</v>
      </c>
      <c r="J209" s="585" t="s">
        <v>640</v>
      </c>
      <c r="K209" s="585" t="s">
        <v>641</v>
      </c>
      <c r="L209" s="588">
        <v>154.36000000000001</v>
      </c>
      <c r="M209" s="588">
        <v>154.36000000000001</v>
      </c>
      <c r="N209" s="585">
        <v>1</v>
      </c>
      <c r="O209" s="589">
        <v>0.5</v>
      </c>
      <c r="P209" s="588">
        <v>154.36000000000001</v>
      </c>
      <c r="Q209" s="590">
        <v>1</v>
      </c>
      <c r="R209" s="585">
        <v>1</v>
      </c>
      <c r="S209" s="590">
        <v>1</v>
      </c>
      <c r="T209" s="589">
        <v>0.5</v>
      </c>
      <c r="U209" s="591">
        <v>1</v>
      </c>
    </row>
    <row r="210" spans="1:21" ht="14.4" customHeight="1" x14ac:dyDescent="0.3">
      <c r="A210" s="584">
        <v>29</v>
      </c>
      <c r="B210" s="585" t="s">
        <v>572</v>
      </c>
      <c r="C210" s="585" t="s">
        <v>576</v>
      </c>
      <c r="D210" s="586" t="s">
        <v>1014</v>
      </c>
      <c r="E210" s="587" t="s">
        <v>583</v>
      </c>
      <c r="F210" s="585" t="s">
        <v>573</v>
      </c>
      <c r="G210" s="585" t="s">
        <v>638</v>
      </c>
      <c r="H210" s="585" t="s">
        <v>462</v>
      </c>
      <c r="I210" s="585" t="s">
        <v>983</v>
      </c>
      <c r="J210" s="585" t="s">
        <v>919</v>
      </c>
      <c r="K210" s="585" t="s">
        <v>984</v>
      </c>
      <c r="L210" s="588">
        <v>154.36000000000001</v>
      </c>
      <c r="M210" s="588">
        <v>154.36000000000001</v>
      </c>
      <c r="N210" s="585">
        <v>1</v>
      </c>
      <c r="O210" s="589">
        <v>1</v>
      </c>
      <c r="P210" s="588"/>
      <c r="Q210" s="590">
        <v>0</v>
      </c>
      <c r="R210" s="585"/>
      <c r="S210" s="590">
        <v>0</v>
      </c>
      <c r="T210" s="589"/>
      <c r="U210" s="591">
        <v>0</v>
      </c>
    </row>
    <row r="211" spans="1:21" ht="14.4" customHeight="1" x14ac:dyDescent="0.3">
      <c r="A211" s="584">
        <v>29</v>
      </c>
      <c r="B211" s="585" t="s">
        <v>572</v>
      </c>
      <c r="C211" s="585" t="s">
        <v>576</v>
      </c>
      <c r="D211" s="586" t="s">
        <v>1014</v>
      </c>
      <c r="E211" s="587" t="s">
        <v>583</v>
      </c>
      <c r="F211" s="585" t="s">
        <v>573</v>
      </c>
      <c r="G211" s="585" t="s">
        <v>638</v>
      </c>
      <c r="H211" s="585" t="s">
        <v>517</v>
      </c>
      <c r="I211" s="585" t="s">
        <v>985</v>
      </c>
      <c r="J211" s="585" t="s">
        <v>640</v>
      </c>
      <c r="K211" s="585" t="s">
        <v>986</v>
      </c>
      <c r="L211" s="588">
        <v>225.06</v>
      </c>
      <c r="M211" s="588">
        <v>225.06</v>
      </c>
      <c r="N211" s="585">
        <v>1</v>
      </c>
      <c r="O211" s="589">
        <v>0.5</v>
      </c>
      <c r="P211" s="588"/>
      <c r="Q211" s="590">
        <v>0</v>
      </c>
      <c r="R211" s="585"/>
      <c r="S211" s="590">
        <v>0</v>
      </c>
      <c r="T211" s="589"/>
      <c r="U211" s="591">
        <v>0</v>
      </c>
    </row>
    <row r="212" spans="1:21" ht="14.4" customHeight="1" x14ac:dyDescent="0.3">
      <c r="A212" s="584">
        <v>29</v>
      </c>
      <c r="B212" s="585" t="s">
        <v>572</v>
      </c>
      <c r="C212" s="585" t="s">
        <v>576</v>
      </c>
      <c r="D212" s="586" t="s">
        <v>1014</v>
      </c>
      <c r="E212" s="587" t="s">
        <v>583</v>
      </c>
      <c r="F212" s="585" t="s">
        <v>573</v>
      </c>
      <c r="G212" s="585" t="s">
        <v>638</v>
      </c>
      <c r="H212" s="585" t="s">
        <v>462</v>
      </c>
      <c r="I212" s="585" t="s">
        <v>987</v>
      </c>
      <c r="J212" s="585" t="s">
        <v>640</v>
      </c>
      <c r="K212" s="585" t="s">
        <v>986</v>
      </c>
      <c r="L212" s="588">
        <v>225.06</v>
      </c>
      <c r="M212" s="588">
        <v>225.06</v>
      </c>
      <c r="N212" s="585">
        <v>1</v>
      </c>
      <c r="O212" s="589">
        <v>1</v>
      </c>
      <c r="P212" s="588">
        <v>225.06</v>
      </c>
      <c r="Q212" s="590">
        <v>1</v>
      </c>
      <c r="R212" s="585">
        <v>1</v>
      </c>
      <c r="S212" s="590">
        <v>1</v>
      </c>
      <c r="T212" s="589">
        <v>1</v>
      </c>
      <c r="U212" s="591">
        <v>1</v>
      </c>
    </row>
    <row r="213" spans="1:21" ht="14.4" customHeight="1" x14ac:dyDescent="0.3">
      <c r="A213" s="584">
        <v>29</v>
      </c>
      <c r="B213" s="585" t="s">
        <v>572</v>
      </c>
      <c r="C213" s="585" t="s">
        <v>576</v>
      </c>
      <c r="D213" s="586" t="s">
        <v>1014</v>
      </c>
      <c r="E213" s="587" t="s">
        <v>583</v>
      </c>
      <c r="F213" s="585" t="s">
        <v>573</v>
      </c>
      <c r="G213" s="585" t="s">
        <v>645</v>
      </c>
      <c r="H213" s="585" t="s">
        <v>462</v>
      </c>
      <c r="I213" s="585" t="s">
        <v>646</v>
      </c>
      <c r="J213" s="585" t="s">
        <v>647</v>
      </c>
      <c r="K213" s="585" t="s">
        <v>648</v>
      </c>
      <c r="L213" s="588">
        <v>0</v>
      </c>
      <c r="M213" s="588">
        <v>0</v>
      </c>
      <c r="N213" s="585">
        <v>3</v>
      </c>
      <c r="O213" s="589">
        <v>1.5</v>
      </c>
      <c r="P213" s="588">
        <v>0</v>
      </c>
      <c r="Q213" s="590"/>
      <c r="R213" s="585">
        <v>3</v>
      </c>
      <c r="S213" s="590">
        <v>1</v>
      </c>
      <c r="T213" s="589">
        <v>1.5</v>
      </c>
      <c r="U213" s="591">
        <v>1</v>
      </c>
    </row>
    <row r="214" spans="1:21" ht="14.4" customHeight="1" x14ac:dyDescent="0.3">
      <c r="A214" s="584">
        <v>29</v>
      </c>
      <c r="B214" s="585" t="s">
        <v>572</v>
      </c>
      <c r="C214" s="585" t="s">
        <v>576</v>
      </c>
      <c r="D214" s="586" t="s">
        <v>1014</v>
      </c>
      <c r="E214" s="587" t="s">
        <v>583</v>
      </c>
      <c r="F214" s="585" t="s">
        <v>573</v>
      </c>
      <c r="G214" s="585" t="s">
        <v>645</v>
      </c>
      <c r="H214" s="585" t="s">
        <v>462</v>
      </c>
      <c r="I214" s="585" t="s">
        <v>988</v>
      </c>
      <c r="J214" s="585" t="s">
        <v>647</v>
      </c>
      <c r="K214" s="585" t="s">
        <v>989</v>
      </c>
      <c r="L214" s="588">
        <v>0</v>
      </c>
      <c r="M214" s="588">
        <v>0</v>
      </c>
      <c r="N214" s="585">
        <v>5</v>
      </c>
      <c r="O214" s="589">
        <v>2.5</v>
      </c>
      <c r="P214" s="588">
        <v>0</v>
      </c>
      <c r="Q214" s="590"/>
      <c r="R214" s="585">
        <v>4</v>
      </c>
      <c r="S214" s="590">
        <v>0.8</v>
      </c>
      <c r="T214" s="589">
        <v>2</v>
      </c>
      <c r="U214" s="591">
        <v>0.8</v>
      </c>
    </row>
    <row r="215" spans="1:21" ht="14.4" customHeight="1" x14ac:dyDescent="0.3">
      <c r="A215" s="584">
        <v>29</v>
      </c>
      <c r="B215" s="585" t="s">
        <v>572</v>
      </c>
      <c r="C215" s="585" t="s">
        <v>576</v>
      </c>
      <c r="D215" s="586" t="s">
        <v>1014</v>
      </c>
      <c r="E215" s="587" t="s">
        <v>583</v>
      </c>
      <c r="F215" s="585" t="s">
        <v>573</v>
      </c>
      <c r="G215" s="585" t="s">
        <v>653</v>
      </c>
      <c r="H215" s="585" t="s">
        <v>462</v>
      </c>
      <c r="I215" s="585" t="s">
        <v>654</v>
      </c>
      <c r="J215" s="585" t="s">
        <v>525</v>
      </c>
      <c r="K215" s="585" t="s">
        <v>655</v>
      </c>
      <c r="L215" s="588">
        <v>299.24</v>
      </c>
      <c r="M215" s="588">
        <v>2393.92</v>
      </c>
      <c r="N215" s="585">
        <v>8</v>
      </c>
      <c r="O215" s="589">
        <v>7.5</v>
      </c>
      <c r="P215" s="588">
        <v>1496.2</v>
      </c>
      <c r="Q215" s="590">
        <v>0.625</v>
      </c>
      <c r="R215" s="585">
        <v>5</v>
      </c>
      <c r="S215" s="590">
        <v>0.625</v>
      </c>
      <c r="T215" s="589">
        <v>4.5</v>
      </c>
      <c r="U215" s="591">
        <v>0.6</v>
      </c>
    </row>
    <row r="216" spans="1:21" ht="14.4" customHeight="1" x14ac:dyDescent="0.3">
      <c r="A216" s="584">
        <v>29</v>
      </c>
      <c r="B216" s="585" t="s">
        <v>572</v>
      </c>
      <c r="C216" s="585" t="s">
        <v>576</v>
      </c>
      <c r="D216" s="586" t="s">
        <v>1014</v>
      </c>
      <c r="E216" s="587" t="s">
        <v>583</v>
      </c>
      <c r="F216" s="585" t="s">
        <v>574</v>
      </c>
      <c r="G216" s="585" t="s">
        <v>656</v>
      </c>
      <c r="H216" s="585" t="s">
        <v>462</v>
      </c>
      <c r="I216" s="585" t="s">
        <v>657</v>
      </c>
      <c r="J216" s="585" t="s">
        <v>658</v>
      </c>
      <c r="K216" s="585"/>
      <c r="L216" s="588">
        <v>0</v>
      </c>
      <c r="M216" s="588">
        <v>0</v>
      </c>
      <c r="N216" s="585">
        <v>1</v>
      </c>
      <c r="O216" s="589">
        <v>1</v>
      </c>
      <c r="P216" s="588">
        <v>0</v>
      </c>
      <c r="Q216" s="590"/>
      <c r="R216" s="585">
        <v>1</v>
      </c>
      <c r="S216" s="590">
        <v>1</v>
      </c>
      <c r="T216" s="589">
        <v>1</v>
      </c>
      <c r="U216" s="591">
        <v>1</v>
      </c>
    </row>
    <row r="217" spans="1:21" ht="14.4" customHeight="1" x14ac:dyDescent="0.3">
      <c r="A217" s="584">
        <v>29</v>
      </c>
      <c r="B217" s="585" t="s">
        <v>572</v>
      </c>
      <c r="C217" s="585" t="s">
        <v>576</v>
      </c>
      <c r="D217" s="586" t="s">
        <v>1014</v>
      </c>
      <c r="E217" s="587" t="s">
        <v>583</v>
      </c>
      <c r="F217" s="585" t="s">
        <v>575</v>
      </c>
      <c r="G217" s="585" t="s">
        <v>990</v>
      </c>
      <c r="H217" s="585" t="s">
        <v>462</v>
      </c>
      <c r="I217" s="585" t="s">
        <v>991</v>
      </c>
      <c r="J217" s="585" t="s">
        <v>992</v>
      </c>
      <c r="K217" s="585" t="s">
        <v>993</v>
      </c>
      <c r="L217" s="588">
        <v>29732</v>
      </c>
      <c r="M217" s="588">
        <v>29732</v>
      </c>
      <c r="N217" s="585">
        <v>1</v>
      </c>
      <c r="O217" s="589">
        <v>1</v>
      </c>
      <c r="P217" s="588"/>
      <c r="Q217" s="590">
        <v>0</v>
      </c>
      <c r="R217" s="585"/>
      <c r="S217" s="590">
        <v>0</v>
      </c>
      <c r="T217" s="589"/>
      <c r="U217" s="591">
        <v>0</v>
      </c>
    </row>
    <row r="218" spans="1:21" ht="14.4" customHeight="1" x14ac:dyDescent="0.3">
      <c r="A218" s="584">
        <v>29</v>
      </c>
      <c r="B218" s="585" t="s">
        <v>572</v>
      </c>
      <c r="C218" s="585" t="s">
        <v>576</v>
      </c>
      <c r="D218" s="586" t="s">
        <v>1014</v>
      </c>
      <c r="E218" s="587" t="s">
        <v>583</v>
      </c>
      <c r="F218" s="585" t="s">
        <v>575</v>
      </c>
      <c r="G218" s="585" t="s">
        <v>659</v>
      </c>
      <c r="H218" s="585" t="s">
        <v>462</v>
      </c>
      <c r="I218" s="585" t="s">
        <v>663</v>
      </c>
      <c r="J218" s="585" t="s">
        <v>661</v>
      </c>
      <c r="K218" s="585" t="s">
        <v>664</v>
      </c>
      <c r="L218" s="588">
        <v>100</v>
      </c>
      <c r="M218" s="588">
        <v>500</v>
      </c>
      <c r="N218" s="585">
        <v>5</v>
      </c>
      <c r="O218" s="589">
        <v>3</v>
      </c>
      <c r="P218" s="588">
        <v>300</v>
      </c>
      <c r="Q218" s="590">
        <v>0.6</v>
      </c>
      <c r="R218" s="585">
        <v>3</v>
      </c>
      <c r="S218" s="590">
        <v>0.6</v>
      </c>
      <c r="T218" s="589">
        <v>2</v>
      </c>
      <c r="U218" s="591">
        <v>0.66666666666666663</v>
      </c>
    </row>
    <row r="219" spans="1:21" ht="14.4" customHeight="1" x14ac:dyDescent="0.3">
      <c r="A219" s="584">
        <v>29</v>
      </c>
      <c r="B219" s="585" t="s">
        <v>572</v>
      </c>
      <c r="C219" s="585" t="s">
        <v>576</v>
      </c>
      <c r="D219" s="586" t="s">
        <v>1014</v>
      </c>
      <c r="E219" s="587" t="s">
        <v>583</v>
      </c>
      <c r="F219" s="585" t="s">
        <v>575</v>
      </c>
      <c r="G219" s="585" t="s">
        <v>659</v>
      </c>
      <c r="H219" s="585" t="s">
        <v>462</v>
      </c>
      <c r="I219" s="585" t="s">
        <v>665</v>
      </c>
      <c r="J219" s="585" t="s">
        <v>666</v>
      </c>
      <c r="K219" s="585" t="s">
        <v>667</v>
      </c>
      <c r="L219" s="588">
        <v>156</v>
      </c>
      <c r="M219" s="588">
        <v>156</v>
      </c>
      <c r="N219" s="585">
        <v>1</v>
      </c>
      <c r="O219" s="589">
        <v>1</v>
      </c>
      <c r="P219" s="588">
        <v>156</v>
      </c>
      <c r="Q219" s="590">
        <v>1</v>
      </c>
      <c r="R219" s="585">
        <v>1</v>
      </c>
      <c r="S219" s="590">
        <v>1</v>
      </c>
      <c r="T219" s="589">
        <v>1</v>
      </c>
      <c r="U219" s="591">
        <v>1</v>
      </c>
    </row>
    <row r="220" spans="1:21" ht="14.4" customHeight="1" x14ac:dyDescent="0.3">
      <c r="A220" s="584">
        <v>29</v>
      </c>
      <c r="B220" s="585" t="s">
        <v>572</v>
      </c>
      <c r="C220" s="585" t="s">
        <v>576</v>
      </c>
      <c r="D220" s="586" t="s">
        <v>1014</v>
      </c>
      <c r="E220" s="587" t="s">
        <v>583</v>
      </c>
      <c r="F220" s="585" t="s">
        <v>575</v>
      </c>
      <c r="G220" s="585" t="s">
        <v>659</v>
      </c>
      <c r="H220" s="585" t="s">
        <v>462</v>
      </c>
      <c r="I220" s="585" t="s">
        <v>994</v>
      </c>
      <c r="J220" s="585" t="s">
        <v>995</v>
      </c>
      <c r="K220" s="585" t="s">
        <v>996</v>
      </c>
      <c r="L220" s="588">
        <v>200</v>
      </c>
      <c r="M220" s="588">
        <v>200</v>
      </c>
      <c r="N220" s="585">
        <v>1</v>
      </c>
      <c r="O220" s="589">
        <v>1</v>
      </c>
      <c r="P220" s="588">
        <v>200</v>
      </c>
      <c r="Q220" s="590">
        <v>1</v>
      </c>
      <c r="R220" s="585">
        <v>1</v>
      </c>
      <c r="S220" s="590">
        <v>1</v>
      </c>
      <c r="T220" s="589">
        <v>1</v>
      </c>
      <c r="U220" s="591">
        <v>1</v>
      </c>
    </row>
    <row r="221" spans="1:21" ht="14.4" customHeight="1" x14ac:dyDescent="0.3">
      <c r="A221" s="584">
        <v>29</v>
      </c>
      <c r="B221" s="585" t="s">
        <v>572</v>
      </c>
      <c r="C221" s="585" t="s">
        <v>576</v>
      </c>
      <c r="D221" s="586" t="s">
        <v>1014</v>
      </c>
      <c r="E221" s="587" t="s">
        <v>583</v>
      </c>
      <c r="F221" s="585" t="s">
        <v>575</v>
      </c>
      <c r="G221" s="585" t="s">
        <v>659</v>
      </c>
      <c r="H221" s="585" t="s">
        <v>462</v>
      </c>
      <c r="I221" s="585" t="s">
        <v>671</v>
      </c>
      <c r="J221" s="585" t="s">
        <v>672</v>
      </c>
      <c r="K221" s="585" t="s">
        <v>673</v>
      </c>
      <c r="L221" s="588">
        <v>833.75</v>
      </c>
      <c r="M221" s="588">
        <v>833.75</v>
      </c>
      <c r="N221" s="585">
        <v>1</v>
      </c>
      <c r="O221" s="589">
        <v>1</v>
      </c>
      <c r="P221" s="588">
        <v>833.75</v>
      </c>
      <c r="Q221" s="590">
        <v>1</v>
      </c>
      <c r="R221" s="585">
        <v>1</v>
      </c>
      <c r="S221" s="590">
        <v>1</v>
      </c>
      <c r="T221" s="589">
        <v>1</v>
      </c>
      <c r="U221" s="591">
        <v>1</v>
      </c>
    </row>
    <row r="222" spans="1:21" ht="14.4" customHeight="1" x14ac:dyDescent="0.3">
      <c r="A222" s="584">
        <v>29</v>
      </c>
      <c r="B222" s="585" t="s">
        <v>572</v>
      </c>
      <c r="C222" s="585" t="s">
        <v>576</v>
      </c>
      <c r="D222" s="586" t="s">
        <v>1014</v>
      </c>
      <c r="E222" s="587" t="s">
        <v>583</v>
      </c>
      <c r="F222" s="585" t="s">
        <v>575</v>
      </c>
      <c r="G222" s="585" t="s">
        <v>659</v>
      </c>
      <c r="H222" s="585" t="s">
        <v>462</v>
      </c>
      <c r="I222" s="585" t="s">
        <v>838</v>
      </c>
      <c r="J222" s="585" t="s">
        <v>839</v>
      </c>
      <c r="K222" s="585" t="s">
        <v>840</v>
      </c>
      <c r="L222" s="588">
        <v>3.8</v>
      </c>
      <c r="M222" s="588">
        <v>38</v>
      </c>
      <c r="N222" s="585">
        <v>10</v>
      </c>
      <c r="O222" s="589">
        <v>1</v>
      </c>
      <c r="P222" s="588"/>
      <c r="Q222" s="590">
        <v>0</v>
      </c>
      <c r="R222" s="585"/>
      <c r="S222" s="590">
        <v>0</v>
      </c>
      <c r="T222" s="589"/>
      <c r="U222" s="591">
        <v>0</v>
      </c>
    </row>
    <row r="223" spans="1:21" ht="14.4" customHeight="1" x14ac:dyDescent="0.3">
      <c r="A223" s="584">
        <v>29</v>
      </c>
      <c r="B223" s="585" t="s">
        <v>572</v>
      </c>
      <c r="C223" s="585" t="s">
        <v>576</v>
      </c>
      <c r="D223" s="586" t="s">
        <v>1014</v>
      </c>
      <c r="E223" s="587" t="s">
        <v>583</v>
      </c>
      <c r="F223" s="585" t="s">
        <v>575</v>
      </c>
      <c r="G223" s="585" t="s">
        <v>674</v>
      </c>
      <c r="H223" s="585" t="s">
        <v>462</v>
      </c>
      <c r="I223" s="585" t="s">
        <v>675</v>
      </c>
      <c r="J223" s="585" t="s">
        <v>676</v>
      </c>
      <c r="K223" s="585" t="s">
        <v>677</v>
      </c>
      <c r="L223" s="588">
        <v>410</v>
      </c>
      <c r="M223" s="588">
        <v>15580</v>
      </c>
      <c r="N223" s="585">
        <v>38</v>
      </c>
      <c r="O223" s="589">
        <v>38</v>
      </c>
      <c r="P223" s="588">
        <v>15580</v>
      </c>
      <c r="Q223" s="590">
        <v>1</v>
      </c>
      <c r="R223" s="585">
        <v>38</v>
      </c>
      <c r="S223" s="590">
        <v>1</v>
      </c>
      <c r="T223" s="589">
        <v>38</v>
      </c>
      <c r="U223" s="591">
        <v>1</v>
      </c>
    </row>
    <row r="224" spans="1:21" ht="14.4" customHeight="1" x14ac:dyDescent="0.3">
      <c r="A224" s="584">
        <v>29</v>
      </c>
      <c r="B224" s="585" t="s">
        <v>572</v>
      </c>
      <c r="C224" s="585" t="s">
        <v>576</v>
      </c>
      <c r="D224" s="586" t="s">
        <v>1014</v>
      </c>
      <c r="E224" s="587" t="s">
        <v>583</v>
      </c>
      <c r="F224" s="585" t="s">
        <v>575</v>
      </c>
      <c r="G224" s="585" t="s">
        <v>674</v>
      </c>
      <c r="H224" s="585" t="s">
        <v>462</v>
      </c>
      <c r="I224" s="585" t="s">
        <v>997</v>
      </c>
      <c r="J224" s="585" t="s">
        <v>676</v>
      </c>
      <c r="K224" s="585" t="s">
        <v>998</v>
      </c>
      <c r="L224" s="588">
        <v>410</v>
      </c>
      <c r="M224" s="588">
        <v>1230</v>
      </c>
      <c r="N224" s="585">
        <v>3</v>
      </c>
      <c r="O224" s="589">
        <v>3</v>
      </c>
      <c r="P224" s="588">
        <v>1230</v>
      </c>
      <c r="Q224" s="590">
        <v>1</v>
      </c>
      <c r="R224" s="585">
        <v>3</v>
      </c>
      <c r="S224" s="590">
        <v>1</v>
      </c>
      <c r="T224" s="589">
        <v>3</v>
      </c>
      <c r="U224" s="591">
        <v>1</v>
      </c>
    </row>
    <row r="225" spans="1:21" ht="14.4" customHeight="1" x14ac:dyDescent="0.3">
      <c r="A225" s="584">
        <v>29</v>
      </c>
      <c r="B225" s="585" t="s">
        <v>572</v>
      </c>
      <c r="C225" s="585" t="s">
        <v>576</v>
      </c>
      <c r="D225" s="586" t="s">
        <v>1014</v>
      </c>
      <c r="E225" s="587" t="s">
        <v>583</v>
      </c>
      <c r="F225" s="585" t="s">
        <v>575</v>
      </c>
      <c r="G225" s="585" t="s">
        <v>678</v>
      </c>
      <c r="H225" s="585" t="s">
        <v>462</v>
      </c>
      <c r="I225" s="585" t="s">
        <v>679</v>
      </c>
      <c r="J225" s="585" t="s">
        <v>680</v>
      </c>
      <c r="K225" s="585" t="s">
        <v>681</v>
      </c>
      <c r="L225" s="588">
        <v>50.5</v>
      </c>
      <c r="M225" s="588">
        <v>50.5</v>
      </c>
      <c r="N225" s="585">
        <v>1</v>
      </c>
      <c r="O225" s="589">
        <v>1</v>
      </c>
      <c r="P225" s="588">
        <v>50.5</v>
      </c>
      <c r="Q225" s="590">
        <v>1</v>
      </c>
      <c r="R225" s="585">
        <v>1</v>
      </c>
      <c r="S225" s="590">
        <v>1</v>
      </c>
      <c r="T225" s="589">
        <v>1</v>
      </c>
      <c r="U225" s="591">
        <v>1</v>
      </c>
    </row>
    <row r="226" spans="1:21" ht="14.4" customHeight="1" x14ac:dyDescent="0.3">
      <c r="A226" s="584">
        <v>29</v>
      </c>
      <c r="B226" s="585" t="s">
        <v>572</v>
      </c>
      <c r="C226" s="585" t="s">
        <v>576</v>
      </c>
      <c r="D226" s="586" t="s">
        <v>1014</v>
      </c>
      <c r="E226" s="587" t="s">
        <v>583</v>
      </c>
      <c r="F226" s="585" t="s">
        <v>575</v>
      </c>
      <c r="G226" s="585" t="s">
        <v>678</v>
      </c>
      <c r="H226" s="585" t="s">
        <v>462</v>
      </c>
      <c r="I226" s="585" t="s">
        <v>783</v>
      </c>
      <c r="J226" s="585" t="s">
        <v>784</v>
      </c>
      <c r="K226" s="585" t="s">
        <v>785</v>
      </c>
      <c r="L226" s="588">
        <v>378.48</v>
      </c>
      <c r="M226" s="588">
        <v>756.96</v>
      </c>
      <c r="N226" s="585">
        <v>2</v>
      </c>
      <c r="O226" s="589">
        <v>2</v>
      </c>
      <c r="P226" s="588">
        <v>756.96</v>
      </c>
      <c r="Q226" s="590">
        <v>1</v>
      </c>
      <c r="R226" s="585">
        <v>2</v>
      </c>
      <c r="S226" s="590">
        <v>1</v>
      </c>
      <c r="T226" s="589">
        <v>2</v>
      </c>
      <c r="U226" s="591">
        <v>1</v>
      </c>
    </row>
    <row r="227" spans="1:21" ht="14.4" customHeight="1" x14ac:dyDescent="0.3">
      <c r="A227" s="584">
        <v>29</v>
      </c>
      <c r="B227" s="585" t="s">
        <v>572</v>
      </c>
      <c r="C227" s="585" t="s">
        <v>576</v>
      </c>
      <c r="D227" s="586" t="s">
        <v>1014</v>
      </c>
      <c r="E227" s="587" t="s">
        <v>583</v>
      </c>
      <c r="F227" s="585" t="s">
        <v>575</v>
      </c>
      <c r="G227" s="585" t="s">
        <v>678</v>
      </c>
      <c r="H227" s="585" t="s">
        <v>462</v>
      </c>
      <c r="I227" s="585" t="s">
        <v>999</v>
      </c>
      <c r="J227" s="585" t="s">
        <v>1000</v>
      </c>
      <c r="K227" s="585" t="s">
        <v>1001</v>
      </c>
      <c r="L227" s="588">
        <v>45.52</v>
      </c>
      <c r="M227" s="588">
        <v>45.52</v>
      </c>
      <c r="N227" s="585">
        <v>1</v>
      </c>
      <c r="O227" s="589">
        <v>1</v>
      </c>
      <c r="P227" s="588"/>
      <c r="Q227" s="590">
        <v>0</v>
      </c>
      <c r="R227" s="585"/>
      <c r="S227" s="590">
        <v>0</v>
      </c>
      <c r="T227" s="589"/>
      <c r="U227" s="591">
        <v>0</v>
      </c>
    </row>
    <row r="228" spans="1:21" ht="14.4" customHeight="1" x14ac:dyDescent="0.3">
      <c r="A228" s="584">
        <v>29</v>
      </c>
      <c r="B228" s="585" t="s">
        <v>572</v>
      </c>
      <c r="C228" s="585" t="s">
        <v>576</v>
      </c>
      <c r="D228" s="586" t="s">
        <v>1014</v>
      </c>
      <c r="E228" s="587" t="s">
        <v>583</v>
      </c>
      <c r="F228" s="585" t="s">
        <v>575</v>
      </c>
      <c r="G228" s="585" t="s">
        <v>678</v>
      </c>
      <c r="H228" s="585" t="s">
        <v>462</v>
      </c>
      <c r="I228" s="585" t="s">
        <v>846</v>
      </c>
      <c r="J228" s="585" t="s">
        <v>847</v>
      </c>
      <c r="K228" s="585" t="s">
        <v>848</v>
      </c>
      <c r="L228" s="588">
        <v>246.48</v>
      </c>
      <c r="M228" s="588">
        <v>246.48</v>
      </c>
      <c r="N228" s="585">
        <v>1</v>
      </c>
      <c r="O228" s="589">
        <v>1</v>
      </c>
      <c r="P228" s="588">
        <v>246.48</v>
      </c>
      <c r="Q228" s="590">
        <v>1</v>
      </c>
      <c r="R228" s="585">
        <v>1</v>
      </c>
      <c r="S228" s="590">
        <v>1</v>
      </c>
      <c r="T228" s="589">
        <v>1</v>
      </c>
      <c r="U228" s="591">
        <v>1</v>
      </c>
    </row>
    <row r="229" spans="1:21" ht="14.4" customHeight="1" x14ac:dyDescent="0.3">
      <c r="A229" s="584">
        <v>29</v>
      </c>
      <c r="B229" s="585" t="s">
        <v>572</v>
      </c>
      <c r="C229" s="585" t="s">
        <v>576</v>
      </c>
      <c r="D229" s="586" t="s">
        <v>1014</v>
      </c>
      <c r="E229" s="587" t="s">
        <v>583</v>
      </c>
      <c r="F229" s="585" t="s">
        <v>575</v>
      </c>
      <c r="G229" s="585" t="s">
        <v>678</v>
      </c>
      <c r="H229" s="585" t="s">
        <v>462</v>
      </c>
      <c r="I229" s="585" t="s">
        <v>1002</v>
      </c>
      <c r="J229" s="585" t="s">
        <v>1003</v>
      </c>
      <c r="K229" s="585" t="s">
        <v>1004</v>
      </c>
      <c r="L229" s="588">
        <v>500</v>
      </c>
      <c r="M229" s="588">
        <v>500</v>
      </c>
      <c r="N229" s="585">
        <v>1</v>
      </c>
      <c r="O229" s="589">
        <v>1</v>
      </c>
      <c r="P229" s="588"/>
      <c r="Q229" s="590">
        <v>0</v>
      </c>
      <c r="R229" s="585"/>
      <c r="S229" s="590">
        <v>0</v>
      </c>
      <c r="T229" s="589"/>
      <c r="U229" s="591">
        <v>0</v>
      </c>
    </row>
    <row r="230" spans="1:21" ht="14.4" customHeight="1" x14ac:dyDescent="0.3">
      <c r="A230" s="584">
        <v>29</v>
      </c>
      <c r="B230" s="585" t="s">
        <v>572</v>
      </c>
      <c r="C230" s="585" t="s">
        <v>576</v>
      </c>
      <c r="D230" s="586" t="s">
        <v>1014</v>
      </c>
      <c r="E230" s="587" t="s">
        <v>583</v>
      </c>
      <c r="F230" s="585" t="s">
        <v>575</v>
      </c>
      <c r="G230" s="585" t="s">
        <v>732</v>
      </c>
      <c r="H230" s="585" t="s">
        <v>462</v>
      </c>
      <c r="I230" s="585" t="s">
        <v>733</v>
      </c>
      <c r="J230" s="585" t="s">
        <v>734</v>
      </c>
      <c r="K230" s="585" t="s">
        <v>735</v>
      </c>
      <c r="L230" s="588">
        <v>200</v>
      </c>
      <c r="M230" s="588">
        <v>400</v>
      </c>
      <c r="N230" s="585">
        <v>2</v>
      </c>
      <c r="O230" s="589">
        <v>1</v>
      </c>
      <c r="P230" s="588">
        <v>400</v>
      </c>
      <c r="Q230" s="590">
        <v>1</v>
      </c>
      <c r="R230" s="585">
        <v>2</v>
      </c>
      <c r="S230" s="590">
        <v>1</v>
      </c>
      <c r="T230" s="589">
        <v>1</v>
      </c>
      <c r="U230" s="591">
        <v>1</v>
      </c>
    </row>
    <row r="231" spans="1:21" ht="14.4" customHeight="1" x14ac:dyDescent="0.3">
      <c r="A231" s="584">
        <v>29</v>
      </c>
      <c r="B231" s="585" t="s">
        <v>572</v>
      </c>
      <c r="C231" s="585" t="s">
        <v>576</v>
      </c>
      <c r="D231" s="586" t="s">
        <v>1014</v>
      </c>
      <c r="E231" s="587" t="s">
        <v>583</v>
      </c>
      <c r="F231" s="585" t="s">
        <v>575</v>
      </c>
      <c r="G231" s="585" t="s">
        <v>732</v>
      </c>
      <c r="H231" s="585" t="s">
        <v>462</v>
      </c>
      <c r="I231" s="585" t="s">
        <v>1005</v>
      </c>
      <c r="J231" s="585" t="s">
        <v>1006</v>
      </c>
      <c r="K231" s="585" t="s">
        <v>1007</v>
      </c>
      <c r="L231" s="588">
        <v>260</v>
      </c>
      <c r="M231" s="588">
        <v>260</v>
      </c>
      <c r="N231" s="585">
        <v>1</v>
      </c>
      <c r="O231" s="589">
        <v>1</v>
      </c>
      <c r="P231" s="588"/>
      <c r="Q231" s="590">
        <v>0</v>
      </c>
      <c r="R231" s="585"/>
      <c r="S231" s="590">
        <v>0</v>
      </c>
      <c r="T231" s="589"/>
      <c r="U231" s="591">
        <v>0</v>
      </c>
    </row>
    <row r="232" spans="1:21" ht="14.4" customHeight="1" x14ac:dyDescent="0.3">
      <c r="A232" s="584">
        <v>29</v>
      </c>
      <c r="B232" s="585" t="s">
        <v>572</v>
      </c>
      <c r="C232" s="585" t="s">
        <v>576</v>
      </c>
      <c r="D232" s="586" t="s">
        <v>1014</v>
      </c>
      <c r="E232" s="587" t="s">
        <v>583</v>
      </c>
      <c r="F232" s="585" t="s">
        <v>575</v>
      </c>
      <c r="G232" s="585" t="s">
        <v>688</v>
      </c>
      <c r="H232" s="585" t="s">
        <v>462</v>
      </c>
      <c r="I232" s="585" t="s">
        <v>689</v>
      </c>
      <c r="J232" s="585" t="s">
        <v>690</v>
      </c>
      <c r="K232" s="585" t="s">
        <v>691</v>
      </c>
      <c r="L232" s="588">
        <v>0</v>
      </c>
      <c r="M232" s="588">
        <v>0</v>
      </c>
      <c r="N232" s="585">
        <v>1</v>
      </c>
      <c r="O232" s="589">
        <v>1</v>
      </c>
      <c r="P232" s="588"/>
      <c r="Q232" s="590"/>
      <c r="R232" s="585"/>
      <c r="S232" s="590">
        <v>0</v>
      </c>
      <c r="T232" s="589"/>
      <c r="U232" s="591">
        <v>0</v>
      </c>
    </row>
    <row r="233" spans="1:21" ht="14.4" customHeight="1" x14ac:dyDescent="0.3">
      <c r="A233" s="584">
        <v>29</v>
      </c>
      <c r="B233" s="585" t="s">
        <v>572</v>
      </c>
      <c r="C233" s="585" t="s">
        <v>576</v>
      </c>
      <c r="D233" s="586" t="s">
        <v>1014</v>
      </c>
      <c r="E233" s="587" t="s">
        <v>583</v>
      </c>
      <c r="F233" s="585" t="s">
        <v>575</v>
      </c>
      <c r="G233" s="585" t="s">
        <v>688</v>
      </c>
      <c r="H233" s="585" t="s">
        <v>462</v>
      </c>
      <c r="I233" s="585" t="s">
        <v>692</v>
      </c>
      <c r="J233" s="585" t="s">
        <v>693</v>
      </c>
      <c r="K233" s="585"/>
      <c r="L233" s="588">
        <v>0</v>
      </c>
      <c r="M233" s="588">
        <v>0</v>
      </c>
      <c r="N233" s="585">
        <v>1</v>
      </c>
      <c r="O233" s="589">
        <v>1</v>
      </c>
      <c r="P233" s="588"/>
      <c r="Q233" s="590"/>
      <c r="R233" s="585"/>
      <c r="S233" s="590">
        <v>0</v>
      </c>
      <c r="T233" s="589"/>
      <c r="U233" s="591">
        <v>0</v>
      </c>
    </row>
    <row r="234" spans="1:21" ht="14.4" customHeight="1" x14ac:dyDescent="0.3">
      <c r="A234" s="584">
        <v>29</v>
      </c>
      <c r="B234" s="585" t="s">
        <v>572</v>
      </c>
      <c r="C234" s="585" t="s">
        <v>576</v>
      </c>
      <c r="D234" s="586" t="s">
        <v>1014</v>
      </c>
      <c r="E234" s="587" t="s">
        <v>582</v>
      </c>
      <c r="F234" s="585" t="s">
        <v>573</v>
      </c>
      <c r="G234" s="585" t="s">
        <v>645</v>
      </c>
      <c r="H234" s="585" t="s">
        <v>462</v>
      </c>
      <c r="I234" s="585" t="s">
        <v>646</v>
      </c>
      <c r="J234" s="585" t="s">
        <v>647</v>
      </c>
      <c r="K234" s="585" t="s">
        <v>648</v>
      </c>
      <c r="L234" s="588">
        <v>0</v>
      </c>
      <c r="M234" s="588">
        <v>0</v>
      </c>
      <c r="N234" s="585">
        <v>3</v>
      </c>
      <c r="O234" s="589">
        <v>2</v>
      </c>
      <c r="P234" s="588">
        <v>0</v>
      </c>
      <c r="Q234" s="590"/>
      <c r="R234" s="585">
        <v>2</v>
      </c>
      <c r="S234" s="590">
        <v>0.66666666666666663</v>
      </c>
      <c r="T234" s="589">
        <v>1</v>
      </c>
      <c r="U234" s="591">
        <v>0.5</v>
      </c>
    </row>
    <row r="235" spans="1:21" ht="14.4" customHeight="1" x14ac:dyDescent="0.3">
      <c r="A235" s="584">
        <v>29</v>
      </c>
      <c r="B235" s="585" t="s">
        <v>572</v>
      </c>
      <c r="C235" s="585" t="s">
        <v>576</v>
      </c>
      <c r="D235" s="586" t="s">
        <v>1014</v>
      </c>
      <c r="E235" s="587" t="s">
        <v>582</v>
      </c>
      <c r="F235" s="585" t="s">
        <v>575</v>
      </c>
      <c r="G235" s="585" t="s">
        <v>659</v>
      </c>
      <c r="H235" s="585" t="s">
        <v>462</v>
      </c>
      <c r="I235" s="585" t="s">
        <v>671</v>
      </c>
      <c r="J235" s="585" t="s">
        <v>672</v>
      </c>
      <c r="K235" s="585" t="s">
        <v>673</v>
      </c>
      <c r="L235" s="588">
        <v>833.75</v>
      </c>
      <c r="M235" s="588">
        <v>1667.5</v>
      </c>
      <c r="N235" s="585">
        <v>2</v>
      </c>
      <c r="O235" s="589">
        <v>1</v>
      </c>
      <c r="P235" s="588">
        <v>1667.5</v>
      </c>
      <c r="Q235" s="590">
        <v>1</v>
      </c>
      <c r="R235" s="585">
        <v>2</v>
      </c>
      <c r="S235" s="590">
        <v>1</v>
      </c>
      <c r="T235" s="589">
        <v>1</v>
      </c>
      <c r="U235" s="591">
        <v>1</v>
      </c>
    </row>
    <row r="236" spans="1:21" ht="14.4" customHeight="1" x14ac:dyDescent="0.3">
      <c r="A236" s="584">
        <v>29</v>
      </c>
      <c r="B236" s="585" t="s">
        <v>572</v>
      </c>
      <c r="C236" s="585" t="s">
        <v>576</v>
      </c>
      <c r="D236" s="586" t="s">
        <v>1014</v>
      </c>
      <c r="E236" s="587" t="s">
        <v>582</v>
      </c>
      <c r="F236" s="585" t="s">
        <v>575</v>
      </c>
      <c r="G236" s="585" t="s">
        <v>659</v>
      </c>
      <c r="H236" s="585" t="s">
        <v>462</v>
      </c>
      <c r="I236" s="585" t="s">
        <v>1008</v>
      </c>
      <c r="J236" s="585" t="s">
        <v>1009</v>
      </c>
      <c r="K236" s="585" t="s">
        <v>1010</v>
      </c>
      <c r="L236" s="588">
        <v>604.72</v>
      </c>
      <c r="M236" s="588">
        <v>604.72</v>
      </c>
      <c r="N236" s="585">
        <v>1</v>
      </c>
      <c r="O236" s="589">
        <v>1</v>
      </c>
      <c r="P236" s="588"/>
      <c r="Q236" s="590">
        <v>0</v>
      </c>
      <c r="R236" s="585"/>
      <c r="S236" s="590">
        <v>0</v>
      </c>
      <c r="T236" s="589"/>
      <c r="U236" s="591">
        <v>0</v>
      </c>
    </row>
    <row r="237" spans="1:21" ht="14.4" customHeight="1" x14ac:dyDescent="0.3">
      <c r="A237" s="584">
        <v>29</v>
      </c>
      <c r="B237" s="585" t="s">
        <v>572</v>
      </c>
      <c r="C237" s="585" t="s">
        <v>576</v>
      </c>
      <c r="D237" s="586" t="s">
        <v>1014</v>
      </c>
      <c r="E237" s="587" t="s">
        <v>582</v>
      </c>
      <c r="F237" s="585" t="s">
        <v>575</v>
      </c>
      <c r="G237" s="585" t="s">
        <v>674</v>
      </c>
      <c r="H237" s="585" t="s">
        <v>462</v>
      </c>
      <c r="I237" s="585" t="s">
        <v>675</v>
      </c>
      <c r="J237" s="585" t="s">
        <v>676</v>
      </c>
      <c r="K237" s="585" t="s">
        <v>677</v>
      </c>
      <c r="L237" s="588">
        <v>410</v>
      </c>
      <c r="M237" s="588">
        <v>820</v>
      </c>
      <c r="N237" s="585">
        <v>2</v>
      </c>
      <c r="O237" s="589">
        <v>2</v>
      </c>
      <c r="P237" s="588">
        <v>820</v>
      </c>
      <c r="Q237" s="590">
        <v>1</v>
      </c>
      <c r="R237" s="585">
        <v>2</v>
      </c>
      <c r="S237" s="590">
        <v>1</v>
      </c>
      <c r="T237" s="589">
        <v>2</v>
      </c>
      <c r="U237" s="591">
        <v>1</v>
      </c>
    </row>
    <row r="238" spans="1:21" ht="14.4" customHeight="1" x14ac:dyDescent="0.3">
      <c r="A238" s="584">
        <v>29</v>
      </c>
      <c r="B238" s="585" t="s">
        <v>572</v>
      </c>
      <c r="C238" s="585" t="s">
        <v>576</v>
      </c>
      <c r="D238" s="586" t="s">
        <v>1014</v>
      </c>
      <c r="E238" s="587" t="s">
        <v>582</v>
      </c>
      <c r="F238" s="585" t="s">
        <v>575</v>
      </c>
      <c r="G238" s="585" t="s">
        <v>674</v>
      </c>
      <c r="H238" s="585" t="s">
        <v>462</v>
      </c>
      <c r="I238" s="585" t="s">
        <v>930</v>
      </c>
      <c r="J238" s="585" t="s">
        <v>931</v>
      </c>
      <c r="K238" s="585" t="s">
        <v>932</v>
      </c>
      <c r="L238" s="588">
        <v>566</v>
      </c>
      <c r="M238" s="588">
        <v>566</v>
      </c>
      <c r="N238" s="585">
        <v>1</v>
      </c>
      <c r="O238" s="589">
        <v>1</v>
      </c>
      <c r="P238" s="588">
        <v>566</v>
      </c>
      <c r="Q238" s="590">
        <v>1</v>
      </c>
      <c r="R238" s="585">
        <v>1</v>
      </c>
      <c r="S238" s="590">
        <v>1</v>
      </c>
      <c r="T238" s="589">
        <v>1</v>
      </c>
      <c r="U238" s="591">
        <v>1</v>
      </c>
    </row>
    <row r="239" spans="1:21" ht="14.4" customHeight="1" thickBot="1" x14ac:dyDescent="0.35">
      <c r="A239" s="592">
        <v>29</v>
      </c>
      <c r="B239" s="593" t="s">
        <v>572</v>
      </c>
      <c r="C239" s="593" t="s">
        <v>576</v>
      </c>
      <c r="D239" s="594" t="s">
        <v>1014</v>
      </c>
      <c r="E239" s="595" t="s">
        <v>582</v>
      </c>
      <c r="F239" s="593" t="s">
        <v>575</v>
      </c>
      <c r="G239" s="593" t="s">
        <v>678</v>
      </c>
      <c r="H239" s="593" t="s">
        <v>462</v>
      </c>
      <c r="I239" s="593" t="s">
        <v>1011</v>
      </c>
      <c r="J239" s="593" t="s">
        <v>1012</v>
      </c>
      <c r="K239" s="593" t="s">
        <v>1013</v>
      </c>
      <c r="L239" s="596">
        <v>378.48</v>
      </c>
      <c r="M239" s="596">
        <v>378.48</v>
      </c>
      <c r="N239" s="593">
        <v>1</v>
      </c>
      <c r="O239" s="597">
        <v>1</v>
      </c>
      <c r="P239" s="596">
        <v>378.48</v>
      </c>
      <c r="Q239" s="598">
        <v>1</v>
      </c>
      <c r="R239" s="593">
        <v>1</v>
      </c>
      <c r="S239" s="598">
        <v>1</v>
      </c>
      <c r="T239" s="597">
        <v>1</v>
      </c>
      <c r="U239" s="59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1016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19" t="s">
        <v>165</v>
      </c>
      <c r="B4" s="520" t="s">
        <v>14</v>
      </c>
      <c r="C4" s="521" t="s">
        <v>2</v>
      </c>
      <c r="D4" s="520" t="s">
        <v>14</v>
      </c>
      <c r="E4" s="521" t="s">
        <v>2</v>
      </c>
      <c r="F4" s="522" t="s">
        <v>14</v>
      </c>
    </row>
    <row r="5" spans="1:6" ht="14.4" customHeight="1" x14ac:dyDescent="0.3">
      <c r="A5" s="533" t="s">
        <v>583</v>
      </c>
      <c r="B5" s="503">
        <v>512.17000000000007</v>
      </c>
      <c r="C5" s="523">
        <v>1.6519902293988271E-2</v>
      </c>
      <c r="D5" s="503">
        <v>30491.040000000001</v>
      </c>
      <c r="E5" s="523">
        <v>0.98348009770601175</v>
      </c>
      <c r="F5" s="504">
        <v>31003.21</v>
      </c>
    </row>
    <row r="6" spans="1:6" ht="14.4" customHeight="1" x14ac:dyDescent="0.3">
      <c r="A6" s="607" t="s">
        <v>581</v>
      </c>
      <c r="B6" s="600">
        <v>154.36000000000001</v>
      </c>
      <c r="C6" s="590">
        <v>1.4322324677710581E-2</v>
      </c>
      <c r="D6" s="600">
        <v>10623.22</v>
      </c>
      <c r="E6" s="590">
        <v>0.98567767532228934</v>
      </c>
      <c r="F6" s="601">
        <v>10777.58</v>
      </c>
    </row>
    <row r="7" spans="1:6" ht="14.4" customHeight="1" x14ac:dyDescent="0.3">
      <c r="A7" s="607" t="s">
        <v>584</v>
      </c>
      <c r="B7" s="600">
        <v>149.52000000000001</v>
      </c>
      <c r="C7" s="590">
        <v>4.5118771726535341E-2</v>
      </c>
      <c r="D7" s="600">
        <v>3164.4000000000005</v>
      </c>
      <c r="E7" s="590">
        <v>0.95488122827346467</v>
      </c>
      <c r="F7" s="601">
        <v>3313.9200000000005</v>
      </c>
    </row>
    <row r="8" spans="1:6" ht="14.4" customHeight="1" x14ac:dyDescent="0.3">
      <c r="A8" s="607" t="s">
        <v>588</v>
      </c>
      <c r="B8" s="600">
        <v>98.75</v>
      </c>
      <c r="C8" s="590">
        <v>9.0576386850601681E-2</v>
      </c>
      <c r="D8" s="600">
        <v>991.49000000000012</v>
      </c>
      <c r="E8" s="590">
        <v>0.90942361314939824</v>
      </c>
      <c r="F8" s="601">
        <v>1090.2400000000002</v>
      </c>
    </row>
    <row r="9" spans="1:6" ht="14.4" customHeight="1" x14ac:dyDescent="0.3">
      <c r="A9" s="607" t="s">
        <v>585</v>
      </c>
      <c r="B9" s="600"/>
      <c r="C9" s="590">
        <v>0</v>
      </c>
      <c r="D9" s="600">
        <v>1648.1200000000001</v>
      </c>
      <c r="E9" s="590">
        <v>1</v>
      </c>
      <c r="F9" s="601">
        <v>1648.1200000000001</v>
      </c>
    </row>
    <row r="10" spans="1:6" ht="14.4" customHeight="1" x14ac:dyDescent="0.3">
      <c r="A10" s="607" t="s">
        <v>589</v>
      </c>
      <c r="B10" s="600"/>
      <c r="C10" s="590">
        <v>0</v>
      </c>
      <c r="D10" s="600">
        <v>372.98</v>
      </c>
      <c r="E10" s="590">
        <v>1</v>
      </c>
      <c r="F10" s="601">
        <v>372.98</v>
      </c>
    </row>
    <row r="11" spans="1:6" ht="14.4" customHeight="1" thickBot="1" x14ac:dyDescent="0.35">
      <c r="A11" s="608" t="s">
        <v>587</v>
      </c>
      <c r="B11" s="604"/>
      <c r="C11" s="605">
        <v>0</v>
      </c>
      <c r="D11" s="604">
        <v>16.8</v>
      </c>
      <c r="E11" s="605">
        <v>1</v>
      </c>
      <c r="F11" s="606">
        <v>16.8</v>
      </c>
    </row>
    <row r="12" spans="1:6" ht="14.4" customHeight="1" thickBot="1" x14ac:dyDescent="0.35">
      <c r="A12" s="529" t="s">
        <v>3</v>
      </c>
      <c r="B12" s="530">
        <v>914.80000000000007</v>
      </c>
      <c r="C12" s="531">
        <v>1.8970259949380845E-2</v>
      </c>
      <c r="D12" s="530">
        <v>47308.05</v>
      </c>
      <c r="E12" s="531">
        <v>0.98102974005061927</v>
      </c>
      <c r="F12" s="532">
        <v>48222.85</v>
      </c>
    </row>
    <row r="13" spans="1:6" ht="14.4" customHeight="1" thickBot="1" x14ac:dyDescent="0.35"/>
    <row r="14" spans="1:6" ht="14.4" customHeight="1" x14ac:dyDescent="0.3">
      <c r="A14" s="533" t="s">
        <v>1017</v>
      </c>
      <c r="B14" s="503">
        <v>757.28</v>
      </c>
      <c r="C14" s="523">
        <v>0.15768059933952713</v>
      </c>
      <c r="D14" s="503">
        <v>4045.3400000000011</v>
      </c>
      <c r="E14" s="523">
        <v>0.84231940066047295</v>
      </c>
      <c r="F14" s="504">
        <v>4802.6200000000008</v>
      </c>
    </row>
    <row r="15" spans="1:6" ht="14.4" customHeight="1" x14ac:dyDescent="0.3">
      <c r="A15" s="607" t="s">
        <v>1018</v>
      </c>
      <c r="B15" s="600">
        <v>98.75</v>
      </c>
      <c r="C15" s="590">
        <v>1</v>
      </c>
      <c r="D15" s="600"/>
      <c r="E15" s="590">
        <v>0</v>
      </c>
      <c r="F15" s="601">
        <v>98.75</v>
      </c>
    </row>
    <row r="16" spans="1:6" ht="14.4" customHeight="1" x14ac:dyDescent="0.3">
      <c r="A16" s="607" t="s">
        <v>1019</v>
      </c>
      <c r="B16" s="600">
        <v>58.77</v>
      </c>
      <c r="C16" s="590">
        <v>1</v>
      </c>
      <c r="D16" s="600"/>
      <c r="E16" s="590">
        <v>0</v>
      </c>
      <c r="F16" s="601">
        <v>58.77</v>
      </c>
    </row>
    <row r="17" spans="1:6" ht="14.4" customHeight="1" x14ac:dyDescent="0.3">
      <c r="A17" s="607" t="s">
        <v>1020</v>
      </c>
      <c r="B17" s="600">
        <v>0</v>
      </c>
      <c r="C17" s="590"/>
      <c r="D17" s="600"/>
      <c r="E17" s="590"/>
      <c r="F17" s="601">
        <v>0</v>
      </c>
    </row>
    <row r="18" spans="1:6" ht="14.4" customHeight="1" x14ac:dyDescent="0.3">
      <c r="A18" s="607" t="s">
        <v>1021</v>
      </c>
      <c r="B18" s="600"/>
      <c r="C18" s="590"/>
      <c r="D18" s="600">
        <v>0</v>
      </c>
      <c r="E18" s="590"/>
      <c r="F18" s="601">
        <v>0</v>
      </c>
    </row>
    <row r="19" spans="1:6" ht="14.4" customHeight="1" x14ac:dyDescent="0.3">
      <c r="A19" s="607" t="s">
        <v>1022</v>
      </c>
      <c r="B19" s="600"/>
      <c r="C19" s="590">
        <v>0</v>
      </c>
      <c r="D19" s="600">
        <v>469.83</v>
      </c>
      <c r="E19" s="590">
        <v>1</v>
      </c>
      <c r="F19" s="601">
        <v>469.83</v>
      </c>
    </row>
    <row r="20" spans="1:6" ht="14.4" customHeight="1" x14ac:dyDescent="0.3">
      <c r="A20" s="607" t="s">
        <v>559</v>
      </c>
      <c r="B20" s="600"/>
      <c r="C20" s="590"/>
      <c r="D20" s="600">
        <v>0</v>
      </c>
      <c r="E20" s="590"/>
      <c r="F20" s="601">
        <v>0</v>
      </c>
    </row>
    <row r="21" spans="1:6" ht="14.4" customHeight="1" x14ac:dyDescent="0.3">
      <c r="A21" s="607" t="s">
        <v>1023</v>
      </c>
      <c r="B21" s="600"/>
      <c r="C21" s="590">
        <v>0</v>
      </c>
      <c r="D21" s="600">
        <v>655.32000000000005</v>
      </c>
      <c r="E21" s="590">
        <v>1</v>
      </c>
      <c r="F21" s="601">
        <v>655.32000000000005</v>
      </c>
    </row>
    <row r="22" spans="1:6" ht="14.4" customHeight="1" x14ac:dyDescent="0.3">
      <c r="A22" s="607" t="s">
        <v>1024</v>
      </c>
      <c r="B22" s="600"/>
      <c r="C22" s="590">
        <v>0</v>
      </c>
      <c r="D22" s="600">
        <v>528.96</v>
      </c>
      <c r="E22" s="590">
        <v>1</v>
      </c>
      <c r="F22" s="601">
        <v>528.96</v>
      </c>
    </row>
    <row r="23" spans="1:6" ht="14.4" customHeight="1" x14ac:dyDescent="0.3">
      <c r="A23" s="607" t="s">
        <v>1025</v>
      </c>
      <c r="B23" s="600"/>
      <c r="C23" s="590">
        <v>0</v>
      </c>
      <c r="D23" s="600">
        <v>170.52</v>
      </c>
      <c r="E23" s="590">
        <v>1</v>
      </c>
      <c r="F23" s="601">
        <v>170.52</v>
      </c>
    </row>
    <row r="24" spans="1:6" ht="14.4" customHeight="1" x14ac:dyDescent="0.3">
      <c r="A24" s="607" t="s">
        <v>1026</v>
      </c>
      <c r="B24" s="600"/>
      <c r="C24" s="590">
        <v>0</v>
      </c>
      <c r="D24" s="600">
        <v>1887.9</v>
      </c>
      <c r="E24" s="590">
        <v>1</v>
      </c>
      <c r="F24" s="601">
        <v>1887.9</v>
      </c>
    </row>
    <row r="25" spans="1:6" ht="14.4" customHeight="1" x14ac:dyDescent="0.3">
      <c r="A25" s="607" t="s">
        <v>1027</v>
      </c>
      <c r="B25" s="600"/>
      <c r="C25" s="590">
        <v>0</v>
      </c>
      <c r="D25" s="600">
        <v>70.23</v>
      </c>
      <c r="E25" s="590">
        <v>1</v>
      </c>
      <c r="F25" s="601">
        <v>70.23</v>
      </c>
    </row>
    <row r="26" spans="1:6" ht="14.4" customHeight="1" x14ac:dyDescent="0.3">
      <c r="A26" s="607" t="s">
        <v>1028</v>
      </c>
      <c r="B26" s="600"/>
      <c r="C26" s="590">
        <v>0</v>
      </c>
      <c r="D26" s="600">
        <v>218.62</v>
      </c>
      <c r="E26" s="590">
        <v>1</v>
      </c>
      <c r="F26" s="601">
        <v>218.62</v>
      </c>
    </row>
    <row r="27" spans="1:6" ht="14.4" customHeight="1" x14ac:dyDescent="0.3">
      <c r="A27" s="607" t="s">
        <v>1029</v>
      </c>
      <c r="B27" s="600"/>
      <c r="C27" s="590">
        <v>0</v>
      </c>
      <c r="D27" s="600">
        <v>39140.270000000004</v>
      </c>
      <c r="E27" s="590">
        <v>1</v>
      </c>
      <c r="F27" s="601">
        <v>39140.270000000004</v>
      </c>
    </row>
    <row r="28" spans="1:6" ht="14.4" customHeight="1" thickBot="1" x14ac:dyDescent="0.35">
      <c r="A28" s="608" t="s">
        <v>558</v>
      </c>
      <c r="B28" s="604"/>
      <c r="C28" s="605">
        <v>0</v>
      </c>
      <c r="D28" s="604">
        <v>121.06</v>
      </c>
      <c r="E28" s="605">
        <v>1</v>
      </c>
      <c r="F28" s="606">
        <v>121.06</v>
      </c>
    </row>
    <row r="29" spans="1:6" ht="14.4" customHeight="1" thickBot="1" x14ac:dyDescent="0.35">
      <c r="A29" s="529" t="s">
        <v>3</v>
      </c>
      <c r="B29" s="530">
        <v>914.8</v>
      </c>
      <c r="C29" s="531">
        <v>1.8970259949380841E-2</v>
      </c>
      <c r="D29" s="530">
        <v>47308.05000000001</v>
      </c>
      <c r="E29" s="531">
        <v>0.98102974005061927</v>
      </c>
      <c r="F29" s="532">
        <v>48222.850000000006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{8035F641-B4B1-4325-9663-3A96721A3318}</x14:id>
        </ext>
      </extLst>
    </cfRule>
  </conditionalFormatting>
  <conditionalFormatting sqref="F14:F2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{9CE4C33D-0183-4800-98B7-7685455F7F86}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35F641-B4B1-4325-9663-3A96721A331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9CE4C33D-0183-4800-98B7-7685455F7F8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F14:F28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5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1043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10</v>
      </c>
      <c r="G3" s="43">
        <f>SUBTOTAL(9,G6:G1048576)</f>
        <v>914.8</v>
      </c>
      <c r="H3" s="44">
        <f>IF(M3=0,0,G3/M3)</f>
        <v>1.8970259949380841E-2</v>
      </c>
      <c r="I3" s="43">
        <f>SUBTOTAL(9,I6:I1048576)</f>
        <v>228</v>
      </c>
      <c r="J3" s="43">
        <f>SUBTOTAL(9,J6:J1048576)</f>
        <v>47308.05000000001</v>
      </c>
      <c r="K3" s="44">
        <f>IF(M3=0,0,J3/M3)</f>
        <v>0.98102974005061927</v>
      </c>
      <c r="L3" s="43">
        <f>SUBTOTAL(9,L6:L1048576)</f>
        <v>238</v>
      </c>
      <c r="M3" s="45">
        <f>SUBTOTAL(9,M6:M1048576)</f>
        <v>48222.850000000006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19" t="s">
        <v>135</v>
      </c>
      <c r="B5" s="536" t="s">
        <v>131</v>
      </c>
      <c r="C5" s="536" t="s">
        <v>70</v>
      </c>
      <c r="D5" s="536" t="s">
        <v>132</v>
      </c>
      <c r="E5" s="536" t="s">
        <v>133</v>
      </c>
      <c r="F5" s="537" t="s">
        <v>28</v>
      </c>
      <c r="G5" s="537" t="s">
        <v>14</v>
      </c>
      <c r="H5" s="521" t="s">
        <v>134</v>
      </c>
      <c r="I5" s="520" t="s">
        <v>28</v>
      </c>
      <c r="J5" s="537" t="s">
        <v>14</v>
      </c>
      <c r="K5" s="521" t="s">
        <v>134</v>
      </c>
      <c r="L5" s="520" t="s">
        <v>28</v>
      </c>
      <c r="M5" s="538" t="s">
        <v>14</v>
      </c>
    </row>
    <row r="6" spans="1:13" ht="14.4" customHeight="1" x14ac:dyDescent="0.3">
      <c r="A6" s="498" t="s">
        <v>581</v>
      </c>
      <c r="B6" s="499" t="s">
        <v>1030</v>
      </c>
      <c r="C6" s="499" t="s">
        <v>892</v>
      </c>
      <c r="D6" s="499" t="s">
        <v>623</v>
      </c>
      <c r="E6" s="499" t="s">
        <v>802</v>
      </c>
      <c r="F6" s="503"/>
      <c r="G6" s="503"/>
      <c r="H6" s="523">
        <v>0</v>
      </c>
      <c r="I6" s="503">
        <v>8</v>
      </c>
      <c r="J6" s="503">
        <v>2945.2799999999997</v>
      </c>
      <c r="K6" s="523">
        <v>1</v>
      </c>
      <c r="L6" s="503">
        <v>8</v>
      </c>
      <c r="M6" s="504">
        <v>2945.2799999999997</v>
      </c>
    </row>
    <row r="7" spans="1:13" ht="14.4" customHeight="1" x14ac:dyDescent="0.3">
      <c r="A7" s="584" t="s">
        <v>581</v>
      </c>
      <c r="B7" s="585" t="s">
        <v>1030</v>
      </c>
      <c r="C7" s="585" t="s">
        <v>622</v>
      </c>
      <c r="D7" s="585" t="s">
        <v>623</v>
      </c>
      <c r="E7" s="585" t="s">
        <v>624</v>
      </c>
      <c r="F7" s="600"/>
      <c r="G7" s="600"/>
      <c r="H7" s="590">
        <v>0</v>
      </c>
      <c r="I7" s="600">
        <v>9</v>
      </c>
      <c r="J7" s="600">
        <v>4418.01</v>
      </c>
      <c r="K7" s="590">
        <v>1</v>
      </c>
      <c r="L7" s="600">
        <v>9</v>
      </c>
      <c r="M7" s="601">
        <v>4418.01</v>
      </c>
    </row>
    <row r="8" spans="1:13" ht="14.4" customHeight="1" x14ac:dyDescent="0.3">
      <c r="A8" s="584" t="s">
        <v>581</v>
      </c>
      <c r="B8" s="585" t="s">
        <v>1030</v>
      </c>
      <c r="C8" s="585" t="s">
        <v>801</v>
      </c>
      <c r="D8" s="585" t="s">
        <v>623</v>
      </c>
      <c r="E8" s="585" t="s">
        <v>802</v>
      </c>
      <c r="F8" s="600"/>
      <c r="G8" s="600"/>
      <c r="H8" s="590">
        <v>0</v>
      </c>
      <c r="I8" s="600">
        <v>2</v>
      </c>
      <c r="J8" s="600">
        <v>736.32</v>
      </c>
      <c r="K8" s="590">
        <v>1</v>
      </c>
      <c r="L8" s="600">
        <v>2</v>
      </c>
      <c r="M8" s="601">
        <v>736.32</v>
      </c>
    </row>
    <row r="9" spans="1:13" ht="14.4" customHeight="1" x14ac:dyDescent="0.3">
      <c r="A9" s="584" t="s">
        <v>581</v>
      </c>
      <c r="B9" s="585" t="s">
        <v>1031</v>
      </c>
      <c r="C9" s="585" t="s">
        <v>616</v>
      </c>
      <c r="D9" s="585" t="s">
        <v>617</v>
      </c>
      <c r="E9" s="585" t="s">
        <v>618</v>
      </c>
      <c r="F9" s="600"/>
      <c r="G9" s="600"/>
      <c r="H9" s="590">
        <v>0</v>
      </c>
      <c r="I9" s="600">
        <v>3</v>
      </c>
      <c r="J9" s="600">
        <v>50.400000000000006</v>
      </c>
      <c r="K9" s="590">
        <v>1</v>
      </c>
      <c r="L9" s="600">
        <v>3</v>
      </c>
      <c r="M9" s="601">
        <v>50.400000000000006</v>
      </c>
    </row>
    <row r="10" spans="1:13" ht="14.4" customHeight="1" x14ac:dyDescent="0.3">
      <c r="A10" s="584" t="s">
        <v>581</v>
      </c>
      <c r="B10" s="585" t="s">
        <v>1031</v>
      </c>
      <c r="C10" s="585" t="s">
        <v>619</v>
      </c>
      <c r="D10" s="585" t="s">
        <v>617</v>
      </c>
      <c r="E10" s="585" t="s">
        <v>620</v>
      </c>
      <c r="F10" s="600"/>
      <c r="G10" s="600"/>
      <c r="H10" s="590">
        <v>0</v>
      </c>
      <c r="I10" s="600">
        <v>3</v>
      </c>
      <c r="J10" s="600">
        <v>252.09</v>
      </c>
      <c r="K10" s="590">
        <v>1</v>
      </c>
      <c r="L10" s="600">
        <v>3</v>
      </c>
      <c r="M10" s="601">
        <v>252.09</v>
      </c>
    </row>
    <row r="11" spans="1:13" ht="14.4" customHeight="1" x14ac:dyDescent="0.3">
      <c r="A11" s="584" t="s">
        <v>581</v>
      </c>
      <c r="B11" s="585" t="s">
        <v>1032</v>
      </c>
      <c r="C11" s="585" t="s">
        <v>918</v>
      </c>
      <c r="D11" s="585" t="s">
        <v>919</v>
      </c>
      <c r="E11" s="585" t="s">
        <v>920</v>
      </c>
      <c r="F11" s="600">
        <v>1</v>
      </c>
      <c r="G11" s="600">
        <v>154.36000000000001</v>
      </c>
      <c r="H11" s="590">
        <v>1</v>
      </c>
      <c r="I11" s="600"/>
      <c r="J11" s="600"/>
      <c r="K11" s="590">
        <v>0</v>
      </c>
      <c r="L11" s="600">
        <v>1</v>
      </c>
      <c r="M11" s="601">
        <v>154.36000000000001</v>
      </c>
    </row>
    <row r="12" spans="1:13" ht="14.4" customHeight="1" x14ac:dyDescent="0.3">
      <c r="A12" s="584" t="s">
        <v>581</v>
      </c>
      <c r="B12" s="585" t="s">
        <v>1032</v>
      </c>
      <c r="C12" s="585" t="s">
        <v>716</v>
      </c>
      <c r="D12" s="585" t="s">
        <v>640</v>
      </c>
      <c r="E12" s="585" t="s">
        <v>641</v>
      </c>
      <c r="F12" s="600"/>
      <c r="G12" s="600"/>
      <c r="H12" s="590">
        <v>0</v>
      </c>
      <c r="I12" s="600">
        <v>11</v>
      </c>
      <c r="J12" s="600">
        <v>1697.96</v>
      </c>
      <c r="K12" s="590">
        <v>1</v>
      </c>
      <c r="L12" s="600">
        <v>11</v>
      </c>
      <c r="M12" s="601">
        <v>1697.96</v>
      </c>
    </row>
    <row r="13" spans="1:13" ht="14.4" customHeight="1" x14ac:dyDescent="0.3">
      <c r="A13" s="584" t="s">
        <v>581</v>
      </c>
      <c r="B13" s="585" t="s">
        <v>1033</v>
      </c>
      <c r="C13" s="585" t="s">
        <v>867</v>
      </c>
      <c r="D13" s="585" t="s">
        <v>868</v>
      </c>
      <c r="E13" s="585" t="s">
        <v>697</v>
      </c>
      <c r="F13" s="600"/>
      <c r="G13" s="600"/>
      <c r="H13" s="590">
        <v>0</v>
      </c>
      <c r="I13" s="600">
        <v>1</v>
      </c>
      <c r="J13" s="600">
        <v>170.52</v>
      </c>
      <c r="K13" s="590">
        <v>1</v>
      </c>
      <c r="L13" s="600">
        <v>1</v>
      </c>
      <c r="M13" s="601">
        <v>170.52</v>
      </c>
    </row>
    <row r="14" spans="1:13" ht="14.4" customHeight="1" x14ac:dyDescent="0.3">
      <c r="A14" s="584" t="s">
        <v>581</v>
      </c>
      <c r="B14" s="585" t="s">
        <v>560</v>
      </c>
      <c r="C14" s="585" t="s">
        <v>561</v>
      </c>
      <c r="D14" s="585" t="s">
        <v>562</v>
      </c>
      <c r="E14" s="585" t="s">
        <v>563</v>
      </c>
      <c r="F14" s="600"/>
      <c r="G14" s="600"/>
      <c r="H14" s="590"/>
      <c r="I14" s="600">
        <v>6</v>
      </c>
      <c r="J14" s="600">
        <v>0</v>
      </c>
      <c r="K14" s="590"/>
      <c r="L14" s="600">
        <v>6</v>
      </c>
      <c r="M14" s="601">
        <v>0</v>
      </c>
    </row>
    <row r="15" spans="1:13" ht="14.4" customHeight="1" x14ac:dyDescent="0.3">
      <c r="A15" s="584" t="s">
        <v>581</v>
      </c>
      <c r="B15" s="585" t="s">
        <v>1034</v>
      </c>
      <c r="C15" s="585" t="s">
        <v>889</v>
      </c>
      <c r="D15" s="585" t="s">
        <v>890</v>
      </c>
      <c r="E15" s="585" t="s">
        <v>891</v>
      </c>
      <c r="F15" s="600"/>
      <c r="G15" s="600"/>
      <c r="H15" s="590">
        <v>0</v>
      </c>
      <c r="I15" s="600">
        <v>2</v>
      </c>
      <c r="J15" s="600">
        <v>352.64</v>
      </c>
      <c r="K15" s="590">
        <v>1</v>
      </c>
      <c r="L15" s="600">
        <v>2</v>
      </c>
      <c r="M15" s="601">
        <v>352.64</v>
      </c>
    </row>
    <row r="16" spans="1:13" ht="14.4" customHeight="1" x14ac:dyDescent="0.3">
      <c r="A16" s="584" t="s">
        <v>581</v>
      </c>
      <c r="B16" s="585" t="s">
        <v>1035</v>
      </c>
      <c r="C16" s="585" t="s">
        <v>915</v>
      </c>
      <c r="D16" s="585" t="s">
        <v>916</v>
      </c>
      <c r="E16" s="585" t="s">
        <v>917</v>
      </c>
      <c r="F16" s="600">
        <v>3</v>
      </c>
      <c r="G16" s="600">
        <v>0</v>
      </c>
      <c r="H16" s="590"/>
      <c r="I16" s="600"/>
      <c r="J16" s="600"/>
      <c r="K16" s="590"/>
      <c r="L16" s="600">
        <v>3</v>
      </c>
      <c r="M16" s="601">
        <v>0</v>
      </c>
    </row>
    <row r="17" spans="1:13" ht="14.4" customHeight="1" x14ac:dyDescent="0.3">
      <c r="A17" s="584" t="s">
        <v>583</v>
      </c>
      <c r="B17" s="585" t="s">
        <v>1030</v>
      </c>
      <c r="C17" s="585" t="s">
        <v>892</v>
      </c>
      <c r="D17" s="585" t="s">
        <v>623</v>
      </c>
      <c r="E17" s="585" t="s">
        <v>802</v>
      </c>
      <c r="F17" s="600"/>
      <c r="G17" s="600"/>
      <c r="H17" s="590">
        <v>0</v>
      </c>
      <c r="I17" s="600">
        <v>33</v>
      </c>
      <c r="J17" s="600">
        <v>12149.279999999999</v>
      </c>
      <c r="K17" s="590">
        <v>1</v>
      </c>
      <c r="L17" s="600">
        <v>33</v>
      </c>
      <c r="M17" s="601">
        <v>12149.279999999999</v>
      </c>
    </row>
    <row r="18" spans="1:13" ht="14.4" customHeight="1" x14ac:dyDescent="0.3">
      <c r="A18" s="584" t="s">
        <v>583</v>
      </c>
      <c r="B18" s="585" t="s">
        <v>1030</v>
      </c>
      <c r="C18" s="585" t="s">
        <v>622</v>
      </c>
      <c r="D18" s="585" t="s">
        <v>623</v>
      </c>
      <c r="E18" s="585" t="s">
        <v>624</v>
      </c>
      <c r="F18" s="600"/>
      <c r="G18" s="600"/>
      <c r="H18" s="590">
        <v>0</v>
      </c>
      <c r="I18" s="600">
        <v>26</v>
      </c>
      <c r="J18" s="600">
        <v>12763.14</v>
      </c>
      <c r="K18" s="590">
        <v>1</v>
      </c>
      <c r="L18" s="600">
        <v>26</v>
      </c>
      <c r="M18" s="601">
        <v>12763.14</v>
      </c>
    </row>
    <row r="19" spans="1:13" ht="14.4" customHeight="1" x14ac:dyDescent="0.3">
      <c r="A19" s="584" t="s">
        <v>583</v>
      </c>
      <c r="B19" s="585" t="s">
        <v>1030</v>
      </c>
      <c r="C19" s="585" t="s">
        <v>710</v>
      </c>
      <c r="D19" s="585" t="s">
        <v>623</v>
      </c>
      <c r="E19" s="585" t="s">
        <v>711</v>
      </c>
      <c r="F19" s="600"/>
      <c r="G19" s="600"/>
      <c r="H19" s="590">
        <v>0</v>
      </c>
      <c r="I19" s="600">
        <v>2</v>
      </c>
      <c r="J19" s="600">
        <v>1472.66</v>
      </c>
      <c r="K19" s="590">
        <v>1</v>
      </c>
      <c r="L19" s="600">
        <v>2</v>
      </c>
      <c r="M19" s="601">
        <v>1472.66</v>
      </c>
    </row>
    <row r="20" spans="1:13" ht="14.4" customHeight="1" x14ac:dyDescent="0.3">
      <c r="A20" s="584" t="s">
        <v>583</v>
      </c>
      <c r="B20" s="585" t="s">
        <v>1030</v>
      </c>
      <c r="C20" s="585" t="s">
        <v>959</v>
      </c>
      <c r="D20" s="585" t="s">
        <v>623</v>
      </c>
      <c r="E20" s="585" t="s">
        <v>960</v>
      </c>
      <c r="F20" s="600"/>
      <c r="G20" s="600"/>
      <c r="H20" s="590">
        <v>0</v>
      </c>
      <c r="I20" s="600">
        <v>1</v>
      </c>
      <c r="J20" s="600">
        <v>923.74</v>
      </c>
      <c r="K20" s="590">
        <v>1</v>
      </c>
      <c r="L20" s="600">
        <v>1</v>
      </c>
      <c r="M20" s="601">
        <v>923.74</v>
      </c>
    </row>
    <row r="21" spans="1:13" ht="14.4" customHeight="1" x14ac:dyDescent="0.3">
      <c r="A21" s="584" t="s">
        <v>583</v>
      </c>
      <c r="B21" s="585" t="s">
        <v>1030</v>
      </c>
      <c r="C21" s="585" t="s">
        <v>961</v>
      </c>
      <c r="D21" s="585" t="s">
        <v>623</v>
      </c>
      <c r="E21" s="585" t="s">
        <v>962</v>
      </c>
      <c r="F21" s="600"/>
      <c r="G21" s="600"/>
      <c r="H21" s="590">
        <v>0</v>
      </c>
      <c r="I21" s="600">
        <v>1</v>
      </c>
      <c r="J21" s="600">
        <v>1154.68</v>
      </c>
      <c r="K21" s="590">
        <v>1</v>
      </c>
      <c r="L21" s="600">
        <v>1</v>
      </c>
      <c r="M21" s="601">
        <v>1154.68</v>
      </c>
    </row>
    <row r="22" spans="1:13" ht="14.4" customHeight="1" x14ac:dyDescent="0.3">
      <c r="A22" s="584" t="s">
        <v>583</v>
      </c>
      <c r="B22" s="585" t="s">
        <v>1036</v>
      </c>
      <c r="C22" s="585" t="s">
        <v>956</v>
      </c>
      <c r="D22" s="585" t="s">
        <v>957</v>
      </c>
      <c r="E22" s="585" t="s">
        <v>958</v>
      </c>
      <c r="F22" s="600"/>
      <c r="G22" s="600"/>
      <c r="H22" s="590">
        <v>0</v>
      </c>
      <c r="I22" s="600">
        <v>1</v>
      </c>
      <c r="J22" s="600">
        <v>70.23</v>
      </c>
      <c r="K22" s="590">
        <v>1</v>
      </c>
      <c r="L22" s="600">
        <v>1</v>
      </c>
      <c r="M22" s="601">
        <v>70.23</v>
      </c>
    </row>
    <row r="23" spans="1:13" ht="14.4" customHeight="1" x14ac:dyDescent="0.3">
      <c r="A23" s="584" t="s">
        <v>583</v>
      </c>
      <c r="B23" s="585" t="s">
        <v>1037</v>
      </c>
      <c r="C23" s="585" t="s">
        <v>965</v>
      </c>
      <c r="D23" s="585" t="s">
        <v>809</v>
      </c>
      <c r="E23" s="585" t="s">
        <v>966</v>
      </c>
      <c r="F23" s="600"/>
      <c r="G23" s="600"/>
      <c r="H23" s="590">
        <v>0</v>
      </c>
      <c r="I23" s="600">
        <v>1</v>
      </c>
      <c r="J23" s="600">
        <v>170.43</v>
      </c>
      <c r="K23" s="590">
        <v>1</v>
      </c>
      <c r="L23" s="600">
        <v>1</v>
      </c>
      <c r="M23" s="601">
        <v>170.43</v>
      </c>
    </row>
    <row r="24" spans="1:13" ht="14.4" customHeight="1" x14ac:dyDescent="0.3">
      <c r="A24" s="584" t="s">
        <v>583</v>
      </c>
      <c r="B24" s="585" t="s">
        <v>1037</v>
      </c>
      <c r="C24" s="585" t="s">
        <v>967</v>
      </c>
      <c r="D24" s="585" t="s">
        <v>809</v>
      </c>
      <c r="E24" s="585" t="s">
        <v>968</v>
      </c>
      <c r="F24" s="600"/>
      <c r="G24" s="600"/>
      <c r="H24" s="590">
        <v>0</v>
      </c>
      <c r="I24" s="600">
        <v>1</v>
      </c>
      <c r="J24" s="600">
        <v>181.94</v>
      </c>
      <c r="K24" s="590">
        <v>1</v>
      </c>
      <c r="L24" s="600">
        <v>1</v>
      </c>
      <c r="M24" s="601">
        <v>181.94</v>
      </c>
    </row>
    <row r="25" spans="1:13" ht="14.4" customHeight="1" x14ac:dyDescent="0.3">
      <c r="A25" s="584" t="s">
        <v>583</v>
      </c>
      <c r="B25" s="585" t="s">
        <v>1031</v>
      </c>
      <c r="C25" s="585" t="s">
        <v>616</v>
      </c>
      <c r="D25" s="585" t="s">
        <v>617</v>
      </c>
      <c r="E25" s="585" t="s">
        <v>618</v>
      </c>
      <c r="F25" s="600"/>
      <c r="G25" s="600"/>
      <c r="H25" s="590">
        <v>0</v>
      </c>
      <c r="I25" s="600">
        <v>3</v>
      </c>
      <c r="J25" s="600">
        <v>50.400000000000006</v>
      </c>
      <c r="K25" s="590">
        <v>1</v>
      </c>
      <c r="L25" s="600">
        <v>3</v>
      </c>
      <c r="M25" s="601">
        <v>50.400000000000006</v>
      </c>
    </row>
    <row r="26" spans="1:13" ht="14.4" customHeight="1" x14ac:dyDescent="0.3">
      <c r="A26" s="584" t="s">
        <v>583</v>
      </c>
      <c r="B26" s="585" t="s">
        <v>1032</v>
      </c>
      <c r="C26" s="585" t="s">
        <v>716</v>
      </c>
      <c r="D26" s="585" t="s">
        <v>640</v>
      </c>
      <c r="E26" s="585" t="s">
        <v>641</v>
      </c>
      <c r="F26" s="600"/>
      <c r="G26" s="600"/>
      <c r="H26" s="590">
        <v>0</v>
      </c>
      <c r="I26" s="600">
        <v>2</v>
      </c>
      <c r="J26" s="600">
        <v>308.72000000000003</v>
      </c>
      <c r="K26" s="590">
        <v>1</v>
      </c>
      <c r="L26" s="600">
        <v>2</v>
      </c>
      <c r="M26" s="601">
        <v>308.72000000000003</v>
      </c>
    </row>
    <row r="27" spans="1:13" ht="14.4" customHeight="1" x14ac:dyDescent="0.3">
      <c r="A27" s="584" t="s">
        <v>583</v>
      </c>
      <c r="B27" s="585" t="s">
        <v>1032</v>
      </c>
      <c r="C27" s="585" t="s">
        <v>829</v>
      </c>
      <c r="D27" s="585" t="s">
        <v>830</v>
      </c>
      <c r="E27" s="585" t="s">
        <v>831</v>
      </c>
      <c r="F27" s="600"/>
      <c r="G27" s="600"/>
      <c r="H27" s="590">
        <v>0</v>
      </c>
      <c r="I27" s="600">
        <v>5</v>
      </c>
      <c r="J27" s="600">
        <v>747.6</v>
      </c>
      <c r="K27" s="590">
        <v>1</v>
      </c>
      <c r="L27" s="600">
        <v>5</v>
      </c>
      <c r="M27" s="601">
        <v>747.6</v>
      </c>
    </row>
    <row r="28" spans="1:13" ht="14.4" customHeight="1" x14ac:dyDescent="0.3">
      <c r="A28" s="584" t="s">
        <v>583</v>
      </c>
      <c r="B28" s="585" t="s">
        <v>1032</v>
      </c>
      <c r="C28" s="585" t="s">
        <v>832</v>
      </c>
      <c r="D28" s="585" t="s">
        <v>833</v>
      </c>
      <c r="E28" s="585" t="s">
        <v>834</v>
      </c>
      <c r="F28" s="600">
        <v>2</v>
      </c>
      <c r="G28" s="600">
        <v>299.04000000000002</v>
      </c>
      <c r="H28" s="590">
        <v>1</v>
      </c>
      <c r="I28" s="600"/>
      <c r="J28" s="600"/>
      <c r="K28" s="590">
        <v>0</v>
      </c>
      <c r="L28" s="600">
        <v>2</v>
      </c>
      <c r="M28" s="601">
        <v>299.04000000000002</v>
      </c>
    </row>
    <row r="29" spans="1:13" ht="14.4" customHeight="1" x14ac:dyDescent="0.3">
      <c r="A29" s="584" t="s">
        <v>583</v>
      </c>
      <c r="B29" s="585" t="s">
        <v>1032</v>
      </c>
      <c r="C29" s="585" t="s">
        <v>983</v>
      </c>
      <c r="D29" s="585" t="s">
        <v>919</v>
      </c>
      <c r="E29" s="585" t="s">
        <v>984</v>
      </c>
      <c r="F29" s="600">
        <v>1</v>
      </c>
      <c r="G29" s="600">
        <v>154.36000000000001</v>
      </c>
      <c r="H29" s="590">
        <v>1</v>
      </c>
      <c r="I29" s="600"/>
      <c r="J29" s="600"/>
      <c r="K29" s="590">
        <v>0</v>
      </c>
      <c r="L29" s="600">
        <v>1</v>
      </c>
      <c r="M29" s="601">
        <v>154.36000000000001</v>
      </c>
    </row>
    <row r="30" spans="1:13" ht="14.4" customHeight="1" x14ac:dyDescent="0.3">
      <c r="A30" s="584" t="s">
        <v>583</v>
      </c>
      <c r="B30" s="585" t="s">
        <v>1032</v>
      </c>
      <c r="C30" s="585" t="s">
        <v>985</v>
      </c>
      <c r="D30" s="585" t="s">
        <v>640</v>
      </c>
      <c r="E30" s="585" t="s">
        <v>986</v>
      </c>
      <c r="F30" s="600"/>
      <c r="G30" s="600"/>
      <c r="H30" s="590">
        <v>0</v>
      </c>
      <c r="I30" s="600">
        <v>1</v>
      </c>
      <c r="J30" s="600">
        <v>225.06</v>
      </c>
      <c r="K30" s="590">
        <v>1</v>
      </c>
      <c r="L30" s="600">
        <v>1</v>
      </c>
      <c r="M30" s="601">
        <v>225.06</v>
      </c>
    </row>
    <row r="31" spans="1:13" ht="14.4" customHeight="1" x14ac:dyDescent="0.3">
      <c r="A31" s="584" t="s">
        <v>583</v>
      </c>
      <c r="B31" s="585" t="s">
        <v>564</v>
      </c>
      <c r="C31" s="585" t="s">
        <v>963</v>
      </c>
      <c r="D31" s="585" t="s">
        <v>486</v>
      </c>
      <c r="E31" s="585" t="s">
        <v>964</v>
      </c>
      <c r="F31" s="600"/>
      <c r="G31" s="600"/>
      <c r="H31" s="590">
        <v>0</v>
      </c>
      <c r="I31" s="600">
        <v>2</v>
      </c>
      <c r="J31" s="600">
        <v>96.84</v>
      </c>
      <c r="K31" s="590">
        <v>1</v>
      </c>
      <c r="L31" s="600">
        <v>2</v>
      </c>
      <c r="M31" s="601">
        <v>96.84</v>
      </c>
    </row>
    <row r="32" spans="1:13" ht="14.4" customHeight="1" x14ac:dyDescent="0.3">
      <c r="A32" s="584" t="s">
        <v>583</v>
      </c>
      <c r="B32" s="585" t="s">
        <v>560</v>
      </c>
      <c r="C32" s="585" t="s">
        <v>561</v>
      </c>
      <c r="D32" s="585" t="s">
        <v>562</v>
      </c>
      <c r="E32" s="585" t="s">
        <v>563</v>
      </c>
      <c r="F32" s="600"/>
      <c r="G32" s="600"/>
      <c r="H32" s="590"/>
      <c r="I32" s="600">
        <v>67</v>
      </c>
      <c r="J32" s="600">
        <v>0</v>
      </c>
      <c r="K32" s="590"/>
      <c r="L32" s="600">
        <v>67</v>
      </c>
      <c r="M32" s="601">
        <v>0</v>
      </c>
    </row>
    <row r="33" spans="1:13" ht="14.4" customHeight="1" x14ac:dyDescent="0.3">
      <c r="A33" s="584" t="s">
        <v>583</v>
      </c>
      <c r="B33" s="585" t="s">
        <v>1034</v>
      </c>
      <c r="C33" s="585" t="s">
        <v>889</v>
      </c>
      <c r="D33" s="585" t="s">
        <v>890</v>
      </c>
      <c r="E33" s="585" t="s">
        <v>891</v>
      </c>
      <c r="F33" s="600"/>
      <c r="G33" s="600"/>
      <c r="H33" s="590">
        <v>0</v>
      </c>
      <c r="I33" s="600">
        <v>1</v>
      </c>
      <c r="J33" s="600">
        <v>176.32</v>
      </c>
      <c r="K33" s="590">
        <v>1</v>
      </c>
      <c r="L33" s="600">
        <v>1</v>
      </c>
      <c r="M33" s="601">
        <v>176.32</v>
      </c>
    </row>
    <row r="34" spans="1:13" ht="14.4" customHeight="1" x14ac:dyDescent="0.3">
      <c r="A34" s="584" t="s">
        <v>583</v>
      </c>
      <c r="B34" s="585" t="s">
        <v>1038</v>
      </c>
      <c r="C34" s="585" t="s">
        <v>938</v>
      </c>
      <c r="D34" s="585" t="s">
        <v>700</v>
      </c>
      <c r="E34" s="585" t="s">
        <v>939</v>
      </c>
      <c r="F34" s="600">
        <v>1</v>
      </c>
      <c r="G34" s="600">
        <v>58.77</v>
      </c>
      <c r="H34" s="590">
        <v>1</v>
      </c>
      <c r="I34" s="600"/>
      <c r="J34" s="600"/>
      <c r="K34" s="590">
        <v>0</v>
      </c>
      <c r="L34" s="600">
        <v>1</v>
      </c>
      <c r="M34" s="601">
        <v>58.77</v>
      </c>
    </row>
    <row r="35" spans="1:13" ht="14.4" customHeight="1" x14ac:dyDescent="0.3">
      <c r="A35" s="584" t="s">
        <v>584</v>
      </c>
      <c r="B35" s="585" t="s">
        <v>1030</v>
      </c>
      <c r="C35" s="585" t="s">
        <v>801</v>
      </c>
      <c r="D35" s="585" t="s">
        <v>623</v>
      </c>
      <c r="E35" s="585" t="s">
        <v>802</v>
      </c>
      <c r="F35" s="600"/>
      <c r="G35" s="600"/>
      <c r="H35" s="590">
        <v>0</v>
      </c>
      <c r="I35" s="600">
        <v>1</v>
      </c>
      <c r="J35" s="600">
        <v>368.16</v>
      </c>
      <c r="K35" s="590">
        <v>1</v>
      </c>
      <c r="L35" s="600">
        <v>1</v>
      </c>
      <c r="M35" s="601">
        <v>368.16</v>
      </c>
    </row>
    <row r="36" spans="1:13" ht="14.4" customHeight="1" x14ac:dyDescent="0.3">
      <c r="A36" s="584" t="s">
        <v>584</v>
      </c>
      <c r="B36" s="585" t="s">
        <v>1037</v>
      </c>
      <c r="C36" s="585" t="s">
        <v>808</v>
      </c>
      <c r="D36" s="585" t="s">
        <v>809</v>
      </c>
      <c r="E36" s="585" t="s">
        <v>810</v>
      </c>
      <c r="F36" s="600"/>
      <c r="G36" s="600"/>
      <c r="H36" s="590">
        <v>0</v>
      </c>
      <c r="I36" s="600">
        <v>1</v>
      </c>
      <c r="J36" s="600">
        <v>117.46</v>
      </c>
      <c r="K36" s="590">
        <v>1</v>
      </c>
      <c r="L36" s="600">
        <v>1</v>
      </c>
      <c r="M36" s="601">
        <v>117.46</v>
      </c>
    </row>
    <row r="37" spans="1:13" ht="14.4" customHeight="1" x14ac:dyDescent="0.3">
      <c r="A37" s="584" t="s">
        <v>584</v>
      </c>
      <c r="B37" s="585" t="s">
        <v>1031</v>
      </c>
      <c r="C37" s="585" t="s">
        <v>616</v>
      </c>
      <c r="D37" s="585" t="s">
        <v>617</v>
      </c>
      <c r="E37" s="585" t="s">
        <v>618</v>
      </c>
      <c r="F37" s="600"/>
      <c r="G37" s="600"/>
      <c r="H37" s="590">
        <v>0</v>
      </c>
      <c r="I37" s="600">
        <v>2</v>
      </c>
      <c r="J37" s="600">
        <v>33.6</v>
      </c>
      <c r="K37" s="590">
        <v>1</v>
      </c>
      <c r="L37" s="600">
        <v>2</v>
      </c>
      <c r="M37" s="601">
        <v>33.6</v>
      </c>
    </row>
    <row r="38" spans="1:13" ht="14.4" customHeight="1" x14ac:dyDescent="0.3">
      <c r="A38" s="584" t="s">
        <v>584</v>
      </c>
      <c r="B38" s="585" t="s">
        <v>1032</v>
      </c>
      <c r="C38" s="585" t="s">
        <v>716</v>
      </c>
      <c r="D38" s="585" t="s">
        <v>640</v>
      </c>
      <c r="E38" s="585" t="s">
        <v>641</v>
      </c>
      <c r="F38" s="600"/>
      <c r="G38" s="600"/>
      <c r="H38" s="590">
        <v>0</v>
      </c>
      <c r="I38" s="600">
        <v>2</v>
      </c>
      <c r="J38" s="600">
        <v>308.72000000000003</v>
      </c>
      <c r="K38" s="590">
        <v>1</v>
      </c>
      <c r="L38" s="600">
        <v>2</v>
      </c>
      <c r="M38" s="601">
        <v>308.72000000000003</v>
      </c>
    </row>
    <row r="39" spans="1:13" ht="14.4" customHeight="1" x14ac:dyDescent="0.3">
      <c r="A39" s="584" t="s">
        <v>584</v>
      </c>
      <c r="B39" s="585" t="s">
        <v>1032</v>
      </c>
      <c r="C39" s="585" t="s">
        <v>829</v>
      </c>
      <c r="D39" s="585" t="s">
        <v>830</v>
      </c>
      <c r="E39" s="585" t="s">
        <v>831</v>
      </c>
      <c r="F39" s="600"/>
      <c r="G39" s="600"/>
      <c r="H39" s="590">
        <v>0</v>
      </c>
      <c r="I39" s="600">
        <v>3</v>
      </c>
      <c r="J39" s="600">
        <v>448.56000000000006</v>
      </c>
      <c r="K39" s="590">
        <v>1</v>
      </c>
      <c r="L39" s="600">
        <v>3</v>
      </c>
      <c r="M39" s="601">
        <v>448.56000000000006</v>
      </c>
    </row>
    <row r="40" spans="1:13" ht="14.4" customHeight="1" x14ac:dyDescent="0.3">
      <c r="A40" s="584" t="s">
        <v>584</v>
      </c>
      <c r="B40" s="585" t="s">
        <v>1032</v>
      </c>
      <c r="C40" s="585" t="s">
        <v>832</v>
      </c>
      <c r="D40" s="585" t="s">
        <v>833</v>
      </c>
      <c r="E40" s="585" t="s">
        <v>834</v>
      </c>
      <c r="F40" s="600">
        <v>1</v>
      </c>
      <c r="G40" s="600">
        <v>149.52000000000001</v>
      </c>
      <c r="H40" s="590">
        <v>1</v>
      </c>
      <c r="I40" s="600"/>
      <c r="J40" s="600"/>
      <c r="K40" s="590">
        <v>0</v>
      </c>
      <c r="L40" s="600">
        <v>1</v>
      </c>
      <c r="M40" s="601">
        <v>149.52000000000001</v>
      </c>
    </row>
    <row r="41" spans="1:13" ht="14.4" customHeight="1" x14ac:dyDescent="0.3">
      <c r="A41" s="584" t="s">
        <v>584</v>
      </c>
      <c r="B41" s="585" t="s">
        <v>560</v>
      </c>
      <c r="C41" s="585" t="s">
        <v>561</v>
      </c>
      <c r="D41" s="585" t="s">
        <v>562</v>
      </c>
      <c r="E41" s="585" t="s">
        <v>563</v>
      </c>
      <c r="F41" s="600"/>
      <c r="G41" s="600"/>
      <c r="H41" s="590"/>
      <c r="I41" s="600">
        <v>3</v>
      </c>
      <c r="J41" s="600">
        <v>0</v>
      </c>
      <c r="K41" s="590"/>
      <c r="L41" s="600">
        <v>3</v>
      </c>
      <c r="M41" s="601">
        <v>0</v>
      </c>
    </row>
    <row r="42" spans="1:13" ht="14.4" customHeight="1" x14ac:dyDescent="0.3">
      <c r="A42" s="584" t="s">
        <v>584</v>
      </c>
      <c r="B42" s="585" t="s">
        <v>1039</v>
      </c>
      <c r="C42" s="585" t="s">
        <v>820</v>
      </c>
      <c r="D42" s="585" t="s">
        <v>821</v>
      </c>
      <c r="E42" s="585" t="s">
        <v>822</v>
      </c>
      <c r="F42" s="600"/>
      <c r="G42" s="600"/>
      <c r="H42" s="590">
        <v>0</v>
      </c>
      <c r="I42" s="600">
        <v>1</v>
      </c>
      <c r="J42" s="600">
        <v>1887.9</v>
      </c>
      <c r="K42" s="590">
        <v>1</v>
      </c>
      <c r="L42" s="600">
        <v>1</v>
      </c>
      <c r="M42" s="601">
        <v>1887.9</v>
      </c>
    </row>
    <row r="43" spans="1:13" ht="14.4" customHeight="1" x14ac:dyDescent="0.3">
      <c r="A43" s="584" t="s">
        <v>585</v>
      </c>
      <c r="B43" s="585" t="s">
        <v>1030</v>
      </c>
      <c r="C43" s="585" t="s">
        <v>622</v>
      </c>
      <c r="D43" s="585" t="s">
        <v>623</v>
      </c>
      <c r="E43" s="585" t="s">
        <v>624</v>
      </c>
      <c r="F43" s="600"/>
      <c r="G43" s="600"/>
      <c r="H43" s="590">
        <v>0</v>
      </c>
      <c r="I43" s="600">
        <v>3</v>
      </c>
      <c r="J43" s="600">
        <v>1472.67</v>
      </c>
      <c r="K43" s="590">
        <v>1</v>
      </c>
      <c r="L43" s="600">
        <v>3</v>
      </c>
      <c r="M43" s="601">
        <v>1472.67</v>
      </c>
    </row>
    <row r="44" spans="1:13" ht="14.4" customHeight="1" x14ac:dyDescent="0.3">
      <c r="A44" s="584" t="s">
        <v>585</v>
      </c>
      <c r="B44" s="585" t="s">
        <v>1031</v>
      </c>
      <c r="C44" s="585" t="s">
        <v>616</v>
      </c>
      <c r="D44" s="585" t="s">
        <v>617</v>
      </c>
      <c r="E44" s="585" t="s">
        <v>618</v>
      </c>
      <c r="F44" s="600"/>
      <c r="G44" s="600"/>
      <c r="H44" s="590">
        <v>0</v>
      </c>
      <c r="I44" s="600">
        <v>4</v>
      </c>
      <c r="J44" s="600">
        <v>67.2</v>
      </c>
      <c r="K44" s="590">
        <v>1</v>
      </c>
      <c r="L44" s="600">
        <v>4</v>
      </c>
      <c r="M44" s="601">
        <v>67.2</v>
      </c>
    </row>
    <row r="45" spans="1:13" ht="14.4" customHeight="1" x14ac:dyDescent="0.3">
      <c r="A45" s="584" t="s">
        <v>585</v>
      </c>
      <c r="B45" s="585" t="s">
        <v>1031</v>
      </c>
      <c r="C45" s="585" t="s">
        <v>619</v>
      </c>
      <c r="D45" s="585" t="s">
        <v>617</v>
      </c>
      <c r="E45" s="585" t="s">
        <v>620</v>
      </c>
      <c r="F45" s="600"/>
      <c r="G45" s="600"/>
      <c r="H45" s="590">
        <v>0</v>
      </c>
      <c r="I45" s="600">
        <v>1</v>
      </c>
      <c r="J45" s="600">
        <v>84.03</v>
      </c>
      <c r="K45" s="590">
        <v>1</v>
      </c>
      <c r="L45" s="600">
        <v>1</v>
      </c>
      <c r="M45" s="601">
        <v>84.03</v>
      </c>
    </row>
    <row r="46" spans="1:13" ht="14.4" customHeight="1" x14ac:dyDescent="0.3">
      <c r="A46" s="584" t="s">
        <v>585</v>
      </c>
      <c r="B46" s="585" t="s">
        <v>564</v>
      </c>
      <c r="C46" s="585" t="s">
        <v>565</v>
      </c>
      <c r="D46" s="585" t="s">
        <v>486</v>
      </c>
      <c r="E46" s="585" t="s">
        <v>566</v>
      </c>
      <c r="F46" s="600"/>
      <c r="G46" s="600"/>
      <c r="H46" s="590">
        <v>0</v>
      </c>
      <c r="I46" s="600">
        <v>1</v>
      </c>
      <c r="J46" s="600">
        <v>24.22</v>
      </c>
      <c r="K46" s="590">
        <v>1</v>
      </c>
      <c r="L46" s="600">
        <v>1</v>
      </c>
      <c r="M46" s="601">
        <v>24.22</v>
      </c>
    </row>
    <row r="47" spans="1:13" ht="14.4" customHeight="1" x14ac:dyDescent="0.3">
      <c r="A47" s="584" t="s">
        <v>585</v>
      </c>
      <c r="B47" s="585" t="s">
        <v>560</v>
      </c>
      <c r="C47" s="585" t="s">
        <v>561</v>
      </c>
      <c r="D47" s="585" t="s">
        <v>562</v>
      </c>
      <c r="E47" s="585" t="s">
        <v>563</v>
      </c>
      <c r="F47" s="600"/>
      <c r="G47" s="600"/>
      <c r="H47" s="590"/>
      <c r="I47" s="600">
        <v>1</v>
      </c>
      <c r="J47" s="600">
        <v>0</v>
      </c>
      <c r="K47" s="590"/>
      <c r="L47" s="600">
        <v>1</v>
      </c>
      <c r="M47" s="601">
        <v>0</v>
      </c>
    </row>
    <row r="48" spans="1:13" ht="14.4" customHeight="1" x14ac:dyDescent="0.3">
      <c r="A48" s="584" t="s">
        <v>587</v>
      </c>
      <c r="B48" s="585" t="s">
        <v>1031</v>
      </c>
      <c r="C48" s="585" t="s">
        <v>616</v>
      </c>
      <c r="D48" s="585" t="s">
        <v>617</v>
      </c>
      <c r="E48" s="585" t="s">
        <v>618</v>
      </c>
      <c r="F48" s="600"/>
      <c r="G48" s="600"/>
      <c r="H48" s="590">
        <v>0</v>
      </c>
      <c r="I48" s="600">
        <v>1</v>
      </c>
      <c r="J48" s="600">
        <v>16.8</v>
      </c>
      <c r="K48" s="590">
        <v>1</v>
      </c>
      <c r="L48" s="600">
        <v>1</v>
      </c>
      <c r="M48" s="601">
        <v>16.8</v>
      </c>
    </row>
    <row r="49" spans="1:13" ht="14.4" customHeight="1" x14ac:dyDescent="0.3">
      <c r="A49" s="584" t="s">
        <v>587</v>
      </c>
      <c r="B49" s="585" t="s">
        <v>1040</v>
      </c>
      <c r="C49" s="585" t="s">
        <v>773</v>
      </c>
      <c r="D49" s="585" t="s">
        <v>774</v>
      </c>
      <c r="E49" s="585" t="s">
        <v>775</v>
      </c>
      <c r="F49" s="600"/>
      <c r="G49" s="600"/>
      <c r="H49" s="590"/>
      <c r="I49" s="600">
        <v>1</v>
      </c>
      <c r="J49" s="600">
        <v>0</v>
      </c>
      <c r="K49" s="590"/>
      <c r="L49" s="600">
        <v>1</v>
      </c>
      <c r="M49" s="601">
        <v>0</v>
      </c>
    </row>
    <row r="50" spans="1:13" ht="14.4" customHeight="1" x14ac:dyDescent="0.3">
      <c r="A50" s="584" t="s">
        <v>588</v>
      </c>
      <c r="B50" s="585" t="s">
        <v>1030</v>
      </c>
      <c r="C50" s="585" t="s">
        <v>710</v>
      </c>
      <c r="D50" s="585" t="s">
        <v>623</v>
      </c>
      <c r="E50" s="585" t="s">
        <v>711</v>
      </c>
      <c r="F50" s="600"/>
      <c r="G50" s="600"/>
      <c r="H50" s="590">
        <v>0</v>
      </c>
      <c r="I50" s="600">
        <v>1</v>
      </c>
      <c r="J50" s="600">
        <v>736.33</v>
      </c>
      <c r="K50" s="590">
        <v>1</v>
      </c>
      <c r="L50" s="600">
        <v>1</v>
      </c>
      <c r="M50" s="601">
        <v>736.33</v>
      </c>
    </row>
    <row r="51" spans="1:13" ht="14.4" customHeight="1" x14ac:dyDescent="0.3">
      <c r="A51" s="584" t="s">
        <v>588</v>
      </c>
      <c r="B51" s="585" t="s">
        <v>1031</v>
      </c>
      <c r="C51" s="585" t="s">
        <v>616</v>
      </c>
      <c r="D51" s="585" t="s">
        <v>617</v>
      </c>
      <c r="E51" s="585" t="s">
        <v>618</v>
      </c>
      <c r="F51" s="600"/>
      <c r="G51" s="600"/>
      <c r="H51" s="590">
        <v>0</v>
      </c>
      <c r="I51" s="600">
        <v>6</v>
      </c>
      <c r="J51" s="600">
        <v>100.80000000000001</v>
      </c>
      <c r="K51" s="590">
        <v>1</v>
      </c>
      <c r="L51" s="600">
        <v>6</v>
      </c>
      <c r="M51" s="601">
        <v>100.80000000000001</v>
      </c>
    </row>
    <row r="52" spans="1:13" ht="14.4" customHeight="1" x14ac:dyDescent="0.3">
      <c r="A52" s="584" t="s">
        <v>588</v>
      </c>
      <c r="B52" s="585" t="s">
        <v>1032</v>
      </c>
      <c r="C52" s="585" t="s">
        <v>716</v>
      </c>
      <c r="D52" s="585" t="s">
        <v>640</v>
      </c>
      <c r="E52" s="585" t="s">
        <v>641</v>
      </c>
      <c r="F52" s="600"/>
      <c r="G52" s="600"/>
      <c r="H52" s="590">
        <v>0</v>
      </c>
      <c r="I52" s="600">
        <v>1</v>
      </c>
      <c r="J52" s="600">
        <v>154.36000000000001</v>
      </c>
      <c r="K52" s="590">
        <v>1</v>
      </c>
      <c r="L52" s="600">
        <v>1</v>
      </c>
      <c r="M52" s="601">
        <v>154.36000000000001</v>
      </c>
    </row>
    <row r="53" spans="1:13" ht="14.4" customHeight="1" x14ac:dyDescent="0.3">
      <c r="A53" s="584" t="s">
        <v>588</v>
      </c>
      <c r="B53" s="585" t="s">
        <v>1041</v>
      </c>
      <c r="C53" s="585" t="s">
        <v>707</v>
      </c>
      <c r="D53" s="585" t="s">
        <v>708</v>
      </c>
      <c r="E53" s="585" t="s">
        <v>709</v>
      </c>
      <c r="F53" s="600">
        <v>1</v>
      </c>
      <c r="G53" s="600">
        <v>98.75</v>
      </c>
      <c r="H53" s="590">
        <v>1</v>
      </c>
      <c r="I53" s="600"/>
      <c r="J53" s="600"/>
      <c r="K53" s="590">
        <v>0</v>
      </c>
      <c r="L53" s="600">
        <v>1</v>
      </c>
      <c r="M53" s="601">
        <v>98.75</v>
      </c>
    </row>
    <row r="54" spans="1:13" ht="14.4" customHeight="1" x14ac:dyDescent="0.3">
      <c r="A54" s="584" t="s">
        <v>588</v>
      </c>
      <c r="B54" s="585" t="s">
        <v>560</v>
      </c>
      <c r="C54" s="585" t="s">
        <v>561</v>
      </c>
      <c r="D54" s="585" t="s">
        <v>562</v>
      </c>
      <c r="E54" s="585" t="s">
        <v>563</v>
      </c>
      <c r="F54" s="600"/>
      <c r="G54" s="600"/>
      <c r="H54" s="590"/>
      <c r="I54" s="600">
        <v>1</v>
      </c>
      <c r="J54" s="600">
        <v>0</v>
      </c>
      <c r="K54" s="590"/>
      <c r="L54" s="600">
        <v>1</v>
      </c>
      <c r="M54" s="601">
        <v>0</v>
      </c>
    </row>
    <row r="55" spans="1:13" ht="14.4" customHeight="1" x14ac:dyDescent="0.3">
      <c r="A55" s="584" t="s">
        <v>589</v>
      </c>
      <c r="B55" s="585" t="s">
        <v>1042</v>
      </c>
      <c r="C55" s="585" t="s">
        <v>749</v>
      </c>
      <c r="D55" s="585" t="s">
        <v>750</v>
      </c>
      <c r="E55" s="585" t="s">
        <v>751</v>
      </c>
      <c r="F55" s="600"/>
      <c r="G55" s="600"/>
      <c r="H55" s="590">
        <v>0</v>
      </c>
      <c r="I55" s="600">
        <v>1</v>
      </c>
      <c r="J55" s="600">
        <v>218.62</v>
      </c>
      <c r="K55" s="590">
        <v>1</v>
      </c>
      <c r="L55" s="600">
        <v>1</v>
      </c>
      <c r="M55" s="601">
        <v>218.62</v>
      </c>
    </row>
    <row r="56" spans="1:13" ht="14.4" customHeight="1" thickBot="1" x14ac:dyDescent="0.35">
      <c r="A56" s="592" t="s">
        <v>589</v>
      </c>
      <c r="B56" s="593" t="s">
        <v>1032</v>
      </c>
      <c r="C56" s="593" t="s">
        <v>716</v>
      </c>
      <c r="D56" s="593" t="s">
        <v>640</v>
      </c>
      <c r="E56" s="593" t="s">
        <v>641</v>
      </c>
      <c r="F56" s="602"/>
      <c r="G56" s="602"/>
      <c r="H56" s="598">
        <v>0</v>
      </c>
      <c r="I56" s="602">
        <v>1</v>
      </c>
      <c r="J56" s="602">
        <v>154.36000000000001</v>
      </c>
      <c r="K56" s="598">
        <v>1</v>
      </c>
      <c r="L56" s="602">
        <v>1</v>
      </c>
      <c r="M56" s="603">
        <v>154.36000000000001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460</v>
      </c>
      <c r="B5" s="488" t="s">
        <v>461</v>
      </c>
      <c r="C5" s="489" t="s">
        <v>462</v>
      </c>
      <c r="D5" s="489" t="s">
        <v>462</v>
      </c>
      <c r="E5" s="489"/>
      <c r="F5" s="489" t="s">
        <v>462</v>
      </c>
      <c r="G5" s="489" t="s">
        <v>462</v>
      </c>
      <c r="H5" s="489" t="s">
        <v>462</v>
      </c>
      <c r="I5" s="490" t="s">
        <v>462</v>
      </c>
      <c r="J5" s="491" t="s">
        <v>68</v>
      </c>
    </row>
    <row r="6" spans="1:10" ht="14.4" customHeight="1" x14ac:dyDescent="0.3">
      <c r="A6" s="487" t="s">
        <v>460</v>
      </c>
      <c r="B6" s="488" t="s">
        <v>1044</v>
      </c>
      <c r="C6" s="489">
        <v>7.0157000000000007</v>
      </c>
      <c r="D6" s="489">
        <v>15.692450000000001</v>
      </c>
      <c r="E6" s="489"/>
      <c r="F6" s="489">
        <v>4.3334700000000002</v>
      </c>
      <c r="G6" s="489">
        <v>16.666666015625001</v>
      </c>
      <c r="H6" s="489">
        <v>-12.333196015625001</v>
      </c>
      <c r="I6" s="490">
        <v>0.26000821015657072</v>
      </c>
      <c r="J6" s="491" t="s">
        <v>1</v>
      </c>
    </row>
    <row r="7" spans="1:10" ht="14.4" customHeight="1" x14ac:dyDescent="0.3">
      <c r="A7" s="487" t="s">
        <v>460</v>
      </c>
      <c r="B7" s="488" t="s">
        <v>1045</v>
      </c>
      <c r="C7" s="489">
        <v>53.517149999999994</v>
      </c>
      <c r="D7" s="489">
        <v>0</v>
      </c>
      <c r="E7" s="489"/>
      <c r="F7" s="489">
        <v>28.69566</v>
      </c>
      <c r="G7" s="489">
        <v>33.333332031250002</v>
      </c>
      <c r="H7" s="489">
        <v>-4.6376720312500019</v>
      </c>
      <c r="I7" s="490">
        <v>0.86086983362772784</v>
      </c>
      <c r="J7" s="491" t="s">
        <v>1</v>
      </c>
    </row>
    <row r="8" spans="1:10" ht="14.4" customHeight="1" x14ac:dyDescent="0.3">
      <c r="A8" s="487" t="s">
        <v>460</v>
      </c>
      <c r="B8" s="488" t="s">
        <v>1046</v>
      </c>
      <c r="C8" s="489">
        <v>100.456</v>
      </c>
      <c r="D8" s="489">
        <v>453.70800000000003</v>
      </c>
      <c r="E8" s="489"/>
      <c r="F8" s="489">
        <v>395.57778000000002</v>
      </c>
      <c r="G8" s="489">
        <v>466.6</v>
      </c>
      <c r="H8" s="489">
        <v>-71.022220000000004</v>
      </c>
      <c r="I8" s="490">
        <v>0.84778778396913845</v>
      </c>
      <c r="J8" s="491" t="s">
        <v>1</v>
      </c>
    </row>
    <row r="9" spans="1:10" ht="14.4" customHeight="1" x14ac:dyDescent="0.3">
      <c r="A9" s="487" t="s">
        <v>460</v>
      </c>
      <c r="B9" s="488" t="s">
        <v>1047</v>
      </c>
      <c r="C9" s="489">
        <v>0</v>
      </c>
      <c r="D9" s="489">
        <v>0</v>
      </c>
      <c r="E9" s="489"/>
      <c r="F9" s="489">
        <v>0</v>
      </c>
      <c r="G9" s="489">
        <v>6.6666665039062503</v>
      </c>
      <c r="H9" s="489">
        <v>-6.6666665039062503</v>
      </c>
      <c r="I9" s="490">
        <v>0</v>
      </c>
      <c r="J9" s="491" t="s">
        <v>1</v>
      </c>
    </row>
    <row r="10" spans="1:10" ht="14.4" customHeight="1" x14ac:dyDescent="0.3">
      <c r="A10" s="487" t="s">
        <v>460</v>
      </c>
      <c r="B10" s="488" t="s">
        <v>1048</v>
      </c>
      <c r="C10" s="489">
        <v>34.048000000000002</v>
      </c>
      <c r="D10" s="489">
        <v>85.867940000000004</v>
      </c>
      <c r="E10" s="489"/>
      <c r="F10" s="489">
        <v>125.91892999999997</v>
      </c>
      <c r="G10" s="489">
        <v>126.59186401367187</v>
      </c>
      <c r="H10" s="489">
        <v>-0.67293401367189176</v>
      </c>
      <c r="I10" s="490">
        <v>0.99468422383290589</v>
      </c>
      <c r="J10" s="491" t="s">
        <v>1</v>
      </c>
    </row>
    <row r="11" spans="1:10" ht="14.4" customHeight="1" x14ac:dyDescent="0.3">
      <c r="A11" s="487" t="s">
        <v>460</v>
      </c>
      <c r="B11" s="488" t="s">
        <v>1049</v>
      </c>
      <c r="C11" s="489">
        <v>69.213700000000003</v>
      </c>
      <c r="D11" s="489">
        <v>45.536839999999998</v>
      </c>
      <c r="E11" s="489"/>
      <c r="F11" s="489">
        <v>79.728920000000002</v>
      </c>
      <c r="G11" s="489">
        <v>108.333337890625</v>
      </c>
      <c r="H11" s="489">
        <v>-28.604417890625001</v>
      </c>
      <c r="I11" s="490">
        <v>0.7359592305786381</v>
      </c>
      <c r="J11" s="491" t="s">
        <v>1</v>
      </c>
    </row>
    <row r="12" spans="1:10" ht="14.4" customHeight="1" x14ac:dyDescent="0.3">
      <c r="A12" s="487" t="s">
        <v>460</v>
      </c>
      <c r="B12" s="488" t="s">
        <v>1050</v>
      </c>
      <c r="C12" s="489">
        <v>8.1700000000000009E-2</v>
      </c>
      <c r="D12" s="489">
        <v>0</v>
      </c>
      <c r="E12" s="489"/>
      <c r="F12" s="489">
        <v>0</v>
      </c>
      <c r="G12" s="489">
        <v>0</v>
      </c>
      <c r="H12" s="489">
        <v>0</v>
      </c>
      <c r="I12" s="490" t="s">
        <v>462</v>
      </c>
      <c r="J12" s="491" t="s">
        <v>1</v>
      </c>
    </row>
    <row r="13" spans="1:10" ht="14.4" customHeight="1" x14ac:dyDescent="0.3">
      <c r="A13" s="487" t="s">
        <v>460</v>
      </c>
      <c r="B13" s="488" t="s">
        <v>1051</v>
      </c>
      <c r="C13" s="489">
        <v>125.29358999999999</v>
      </c>
      <c r="D13" s="489">
        <v>123.73007</v>
      </c>
      <c r="E13" s="489"/>
      <c r="F13" s="489">
        <v>183.09332000000001</v>
      </c>
      <c r="G13" s="489">
        <v>203.97336511230469</v>
      </c>
      <c r="H13" s="489">
        <v>-20.880045112304686</v>
      </c>
      <c r="I13" s="490">
        <v>0.89763347238592428</v>
      </c>
      <c r="J13" s="491" t="s">
        <v>1</v>
      </c>
    </row>
    <row r="14" spans="1:10" ht="14.4" customHeight="1" x14ac:dyDescent="0.3">
      <c r="A14" s="487" t="s">
        <v>460</v>
      </c>
      <c r="B14" s="488" t="s">
        <v>1052</v>
      </c>
      <c r="C14" s="489">
        <v>0.16</v>
      </c>
      <c r="D14" s="489">
        <v>0.56899999999999995</v>
      </c>
      <c r="E14" s="489"/>
      <c r="F14" s="489">
        <v>1.1475599999999999</v>
      </c>
      <c r="G14" s="489">
        <v>1.6666667175292968</v>
      </c>
      <c r="H14" s="489">
        <v>-0.51910671752929693</v>
      </c>
      <c r="I14" s="490">
        <v>0.68853597898754948</v>
      </c>
      <c r="J14" s="491" t="s">
        <v>1</v>
      </c>
    </row>
    <row r="15" spans="1:10" ht="14.4" customHeight="1" x14ac:dyDescent="0.3">
      <c r="A15" s="487" t="s">
        <v>460</v>
      </c>
      <c r="B15" s="488" t="s">
        <v>1053</v>
      </c>
      <c r="C15" s="489">
        <v>3.8451</v>
      </c>
      <c r="D15" s="489">
        <v>13.695060000000002</v>
      </c>
      <c r="E15" s="489"/>
      <c r="F15" s="489">
        <v>18.276699999999998</v>
      </c>
      <c r="G15" s="489">
        <v>19.9575869140625</v>
      </c>
      <c r="H15" s="489">
        <v>-1.6808869140625013</v>
      </c>
      <c r="I15" s="490">
        <v>0.91577704652870051</v>
      </c>
      <c r="J15" s="491" t="s">
        <v>1</v>
      </c>
    </row>
    <row r="16" spans="1:10" ht="14.4" customHeight="1" x14ac:dyDescent="0.3">
      <c r="A16" s="487" t="s">
        <v>460</v>
      </c>
      <c r="B16" s="488" t="s">
        <v>1054</v>
      </c>
      <c r="C16" s="489">
        <v>0</v>
      </c>
      <c r="D16" s="489">
        <v>0.91830000000000001</v>
      </c>
      <c r="E16" s="489"/>
      <c r="F16" s="489">
        <v>0</v>
      </c>
      <c r="G16" s="489">
        <v>0.33333334350585936</v>
      </c>
      <c r="H16" s="489">
        <v>-0.33333334350585936</v>
      </c>
      <c r="I16" s="490">
        <v>0</v>
      </c>
      <c r="J16" s="491" t="s">
        <v>1</v>
      </c>
    </row>
    <row r="17" spans="1:10" ht="14.4" customHeight="1" x14ac:dyDescent="0.3">
      <c r="A17" s="487" t="s">
        <v>460</v>
      </c>
      <c r="B17" s="488" t="s">
        <v>1055</v>
      </c>
      <c r="C17" s="489">
        <v>12.330299999999999</v>
      </c>
      <c r="D17" s="489">
        <v>64.078119999999998</v>
      </c>
      <c r="E17" s="489"/>
      <c r="F17" s="489">
        <v>19.209970000000002</v>
      </c>
      <c r="G17" s="489">
        <v>43.333332031250002</v>
      </c>
      <c r="H17" s="489">
        <v>-24.12336203125</v>
      </c>
      <c r="I17" s="490">
        <v>0.44330701332052325</v>
      </c>
      <c r="J17" s="491" t="s">
        <v>1</v>
      </c>
    </row>
    <row r="18" spans="1:10" ht="14.4" customHeight="1" x14ac:dyDescent="0.3">
      <c r="A18" s="487" t="s">
        <v>460</v>
      </c>
      <c r="B18" s="488" t="s">
        <v>466</v>
      </c>
      <c r="C18" s="489">
        <v>405.96124000000009</v>
      </c>
      <c r="D18" s="489">
        <v>803.79578000000004</v>
      </c>
      <c r="E18" s="489"/>
      <c r="F18" s="489">
        <v>855.98230999999998</v>
      </c>
      <c r="G18" s="489">
        <v>1027.4561505737306</v>
      </c>
      <c r="H18" s="489">
        <v>-171.47384057373063</v>
      </c>
      <c r="I18" s="490">
        <v>0.83310836138556399</v>
      </c>
      <c r="J18" s="491" t="s">
        <v>467</v>
      </c>
    </row>
    <row r="20" spans="1:10" ht="14.4" customHeight="1" x14ac:dyDescent="0.3">
      <c r="A20" s="487" t="s">
        <v>460</v>
      </c>
      <c r="B20" s="488" t="s">
        <v>461</v>
      </c>
      <c r="C20" s="489" t="s">
        <v>462</v>
      </c>
      <c r="D20" s="489" t="s">
        <v>462</v>
      </c>
      <c r="E20" s="489"/>
      <c r="F20" s="489" t="s">
        <v>462</v>
      </c>
      <c r="G20" s="489" t="s">
        <v>462</v>
      </c>
      <c r="H20" s="489" t="s">
        <v>462</v>
      </c>
      <c r="I20" s="490" t="s">
        <v>462</v>
      </c>
      <c r="J20" s="491" t="s">
        <v>68</v>
      </c>
    </row>
    <row r="21" spans="1:10" ht="14.4" customHeight="1" x14ac:dyDescent="0.3">
      <c r="A21" s="487" t="s">
        <v>468</v>
      </c>
      <c r="B21" s="488" t="s">
        <v>469</v>
      </c>
      <c r="C21" s="489" t="s">
        <v>462</v>
      </c>
      <c r="D21" s="489" t="s">
        <v>462</v>
      </c>
      <c r="E21" s="489"/>
      <c r="F21" s="489" t="s">
        <v>462</v>
      </c>
      <c r="G21" s="489" t="s">
        <v>462</v>
      </c>
      <c r="H21" s="489" t="s">
        <v>462</v>
      </c>
      <c r="I21" s="490" t="s">
        <v>462</v>
      </c>
      <c r="J21" s="491" t="s">
        <v>0</v>
      </c>
    </row>
    <row r="22" spans="1:10" ht="14.4" customHeight="1" x14ac:dyDescent="0.3">
      <c r="A22" s="487" t="s">
        <v>468</v>
      </c>
      <c r="B22" s="488" t="s">
        <v>1047</v>
      </c>
      <c r="C22" s="489">
        <v>0</v>
      </c>
      <c r="D22" s="489">
        <v>0</v>
      </c>
      <c r="E22" s="489"/>
      <c r="F22" s="489">
        <v>0</v>
      </c>
      <c r="G22" s="489">
        <v>7</v>
      </c>
      <c r="H22" s="489">
        <v>-7</v>
      </c>
      <c r="I22" s="490">
        <v>0</v>
      </c>
      <c r="J22" s="491" t="s">
        <v>1</v>
      </c>
    </row>
    <row r="23" spans="1:10" ht="14.4" customHeight="1" x14ac:dyDescent="0.3">
      <c r="A23" s="487" t="s">
        <v>468</v>
      </c>
      <c r="B23" s="488" t="s">
        <v>1048</v>
      </c>
      <c r="C23" s="489">
        <v>12.537090000000003</v>
      </c>
      <c r="D23" s="489">
        <v>72.257170000000002</v>
      </c>
      <c r="E23" s="489"/>
      <c r="F23" s="489">
        <v>79.161709999999971</v>
      </c>
      <c r="G23" s="489">
        <v>93</v>
      </c>
      <c r="H23" s="489">
        <v>-13.838290000000029</v>
      </c>
      <c r="I23" s="490">
        <v>0.85120118279569856</v>
      </c>
      <c r="J23" s="491" t="s">
        <v>1</v>
      </c>
    </row>
    <row r="24" spans="1:10" ht="14.4" customHeight="1" x14ac:dyDescent="0.3">
      <c r="A24" s="487" t="s">
        <v>468</v>
      </c>
      <c r="B24" s="488" t="s">
        <v>1049</v>
      </c>
      <c r="C24" s="489">
        <v>15.262939999999999</v>
      </c>
      <c r="D24" s="489">
        <v>7.1529300000000005</v>
      </c>
      <c r="E24" s="489"/>
      <c r="F24" s="489">
        <v>7.4076400000000007</v>
      </c>
      <c r="G24" s="489">
        <v>19</v>
      </c>
      <c r="H24" s="489">
        <v>-11.592359999999999</v>
      </c>
      <c r="I24" s="490">
        <v>0.38987578947368423</v>
      </c>
      <c r="J24" s="491" t="s">
        <v>1</v>
      </c>
    </row>
    <row r="25" spans="1:10" ht="14.4" customHeight="1" x14ac:dyDescent="0.3">
      <c r="A25" s="487" t="s">
        <v>468</v>
      </c>
      <c r="B25" s="488" t="s">
        <v>1050</v>
      </c>
      <c r="C25" s="489">
        <v>8.1700000000000009E-2</v>
      </c>
      <c r="D25" s="489">
        <v>0</v>
      </c>
      <c r="E25" s="489"/>
      <c r="F25" s="489">
        <v>0</v>
      </c>
      <c r="G25" s="489">
        <v>0</v>
      </c>
      <c r="H25" s="489">
        <v>0</v>
      </c>
      <c r="I25" s="490" t="s">
        <v>462</v>
      </c>
      <c r="J25" s="491" t="s">
        <v>1</v>
      </c>
    </row>
    <row r="26" spans="1:10" ht="14.4" customHeight="1" x14ac:dyDescent="0.3">
      <c r="A26" s="487" t="s">
        <v>468</v>
      </c>
      <c r="B26" s="488" t="s">
        <v>1051</v>
      </c>
      <c r="C26" s="489">
        <v>9.4684699999999999</v>
      </c>
      <c r="D26" s="489">
        <v>0</v>
      </c>
      <c r="E26" s="489"/>
      <c r="F26" s="489">
        <v>0</v>
      </c>
      <c r="G26" s="489">
        <v>1</v>
      </c>
      <c r="H26" s="489">
        <v>-1</v>
      </c>
      <c r="I26" s="490">
        <v>0</v>
      </c>
      <c r="J26" s="491" t="s">
        <v>1</v>
      </c>
    </row>
    <row r="27" spans="1:10" ht="14.4" customHeight="1" x14ac:dyDescent="0.3">
      <c r="A27" s="487" t="s">
        <v>468</v>
      </c>
      <c r="B27" s="488" t="s">
        <v>1052</v>
      </c>
      <c r="C27" s="489">
        <v>9.8000000000000004E-2</v>
      </c>
      <c r="D27" s="489">
        <v>0.28799999999999998</v>
      </c>
      <c r="E27" s="489"/>
      <c r="F27" s="489">
        <v>0.22</v>
      </c>
      <c r="G27" s="489">
        <v>0</v>
      </c>
      <c r="H27" s="489">
        <v>0.22</v>
      </c>
      <c r="I27" s="490" t="s">
        <v>462</v>
      </c>
      <c r="J27" s="491" t="s">
        <v>1</v>
      </c>
    </row>
    <row r="28" spans="1:10" ht="14.4" customHeight="1" x14ac:dyDescent="0.3">
      <c r="A28" s="487" t="s">
        <v>468</v>
      </c>
      <c r="B28" s="488" t="s">
        <v>1053</v>
      </c>
      <c r="C28" s="489">
        <v>0</v>
      </c>
      <c r="D28" s="489">
        <v>5.6985600000000005</v>
      </c>
      <c r="E28" s="489"/>
      <c r="F28" s="489">
        <v>7.3866999999999994</v>
      </c>
      <c r="G28" s="489">
        <v>7</v>
      </c>
      <c r="H28" s="489">
        <v>0.38669999999999938</v>
      </c>
      <c r="I28" s="490">
        <v>1.0552428571428571</v>
      </c>
      <c r="J28" s="491" t="s">
        <v>1</v>
      </c>
    </row>
    <row r="29" spans="1:10" ht="14.4" customHeight="1" x14ac:dyDescent="0.3">
      <c r="A29" s="487" t="s">
        <v>468</v>
      </c>
      <c r="B29" s="488" t="s">
        <v>470</v>
      </c>
      <c r="C29" s="489">
        <v>37.4482</v>
      </c>
      <c r="D29" s="489">
        <v>85.396659999999997</v>
      </c>
      <c r="E29" s="489"/>
      <c r="F29" s="489">
        <v>94.176049999999975</v>
      </c>
      <c r="G29" s="489">
        <v>127</v>
      </c>
      <c r="H29" s="489">
        <v>-32.823950000000025</v>
      </c>
      <c r="I29" s="490">
        <v>0.74154370078740139</v>
      </c>
      <c r="J29" s="491" t="s">
        <v>471</v>
      </c>
    </row>
    <row r="30" spans="1:10" ht="14.4" customHeight="1" x14ac:dyDescent="0.3">
      <c r="A30" s="487" t="s">
        <v>462</v>
      </c>
      <c r="B30" s="488" t="s">
        <v>462</v>
      </c>
      <c r="C30" s="489" t="s">
        <v>462</v>
      </c>
      <c r="D30" s="489" t="s">
        <v>462</v>
      </c>
      <c r="E30" s="489"/>
      <c r="F30" s="489" t="s">
        <v>462</v>
      </c>
      <c r="G30" s="489" t="s">
        <v>462</v>
      </c>
      <c r="H30" s="489" t="s">
        <v>462</v>
      </c>
      <c r="I30" s="490" t="s">
        <v>462</v>
      </c>
      <c r="J30" s="491" t="s">
        <v>472</v>
      </c>
    </row>
    <row r="31" spans="1:10" ht="14.4" customHeight="1" x14ac:dyDescent="0.3">
      <c r="A31" s="487" t="s">
        <v>473</v>
      </c>
      <c r="B31" s="488" t="s">
        <v>474</v>
      </c>
      <c r="C31" s="489" t="s">
        <v>462</v>
      </c>
      <c r="D31" s="489" t="s">
        <v>462</v>
      </c>
      <c r="E31" s="489"/>
      <c r="F31" s="489" t="s">
        <v>462</v>
      </c>
      <c r="G31" s="489" t="s">
        <v>462</v>
      </c>
      <c r="H31" s="489" t="s">
        <v>462</v>
      </c>
      <c r="I31" s="490" t="s">
        <v>462</v>
      </c>
      <c r="J31" s="491" t="s">
        <v>0</v>
      </c>
    </row>
    <row r="32" spans="1:10" ht="14.4" customHeight="1" x14ac:dyDescent="0.3">
      <c r="A32" s="487" t="s">
        <v>473</v>
      </c>
      <c r="B32" s="488" t="s">
        <v>1045</v>
      </c>
      <c r="C32" s="489">
        <v>53.517149999999994</v>
      </c>
      <c r="D32" s="489">
        <v>0</v>
      </c>
      <c r="E32" s="489"/>
      <c r="F32" s="489">
        <v>28.69566</v>
      </c>
      <c r="G32" s="489">
        <v>33</v>
      </c>
      <c r="H32" s="489">
        <v>-4.3043399999999998</v>
      </c>
      <c r="I32" s="490">
        <v>0.86956545454545453</v>
      </c>
      <c r="J32" s="491" t="s">
        <v>1</v>
      </c>
    </row>
    <row r="33" spans="1:10" ht="14.4" customHeight="1" x14ac:dyDescent="0.3">
      <c r="A33" s="487" t="s">
        <v>473</v>
      </c>
      <c r="B33" s="488" t="s">
        <v>1046</v>
      </c>
      <c r="C33" s="489">
        <v>100.456</v>
      </c>
      <c r="D33" s="489">
        <v>453.70800000000003</v>
      </c>
      <c r="E33" s="489"/>
      <c r="F33" s="489">
        <v>395.57778000000002</v>
      </c>
      <c r="G33" s="489">
        <v>467</v>
      </c>
      <c r="H33" s="489">
        <v>-71.422219999999982</v>
      </c>
      <c r="I33" s="490">
        <v>0.8470616274089936</v>
      </c>
      <c r="J33" s="491" t="s">
        <v>1</v>
      </c>
    </row>
    <row r="34" spans="1:10" ht="14.4" customHeight="1" x14ac:dyDescent="0.3">
      <c r="A34" s="487" t="s">
        <v>473</v>
      </c>
      <c r="B34" s="488" t="s">
        <v>1047</v>
      </c>
      <c r="C34" s="489">
        <v>0</v>
      </c>
      <c r="D34" s="489">
        <v>0</v>
      </c>
      <c r="E34" s="489"/>
      <c r="F34" s="489">
        <v>0</v>
      </c>
      <c r="G34" s="489">
        <v>0</v>
      </c>
      <c r="H34" s="489">
        <v>0</v>
      </c>
      <c r="I34" s="490" t="s">
        <v>462</v>
      </c>
      <c r="J34" s="491" t="s">
        <v>1</v>
      </c>
    </row>
    <row r="35" spans="1:10" ht="14.4" customHeight="1" x14ac:dyDescent="0.3">
      <c r="A35" s="487" t="s">
        <v>473</v>
      </c>
      <c r="B35" s="488" t="s">
        <v>1048</v>
      </c>
      <c r="C35" s="489">
        <v>21.510909999999999</v>
      </c>
      <c r="D35" s="489">
        <v>13.61077</v>
      </c>
      <c r="E35" s="489"/>
      <c r="F35" s="489">
        <v>44.137629999999994</v>
      </c>
      <c r="G35" s="489">
        <v>31</v>
      </c>
      <c r="H35" s="489">
        <v>13.137629999999994</v>
      </c>
      <c r="I35" s="490">
        <v>1.4237945161290322</v>
      </c>
      <c r="J35" s="491" t="s">
        <v>1</v>
      </c>
    </row>
    <row r="36" spans="1:10" ht="14.4" customHeight="1" x14ac:dyDescent="0.3">
      <c r="A36" s="487" t="s">
        <v>473</v>
      </c>
      <c r="B36" s="488" t="s">
        <v>1049</v>
      </c>
      <c r="C36" s="489">
        <v>49.872270000000007</v>
      </c>
      <c r="D36" s="489">
        <v>21.504410000000004</v>
      </c>
      <c r="E36" s="489"/>
      <c r="F36" s="489">
        <v>25.291630000000001</v>
      </c>
      <c r="G36" s="489">
        <v>33</v>
      </c>
      <c r="H36" s="489">
        <v>-7.7083699999999986</v>
      </c>
      <c r="I36" s="490">
        <v>0.76641303030303032</v>
      </c>
      <c r="J36" s="491" t="s">
        <v>1</v>
      </c>
    </row>
    <row r="37" spans="1:10" ht="14.4" customHeight="1" x14ac:dyDescent="0.3">
      <c r="A37" s="487" t="s">
        <v>473</v>
      </c>
      <c r="B37" s="488" t="s">
        <v>1051</v>
      </c>
      <c r="C37" s="489">
        <v>35.620040000000003</v>
      </c>
      <c r="D37" s="489">
        <v>37.55735</v>
      </c>
      <c r="E37" s="489"/>
      <c r="F37" s="489">
        <v>73.618610000000004</v>
      </c>
      <c r="G37" s="489">
        <v>73</v>
      </c>
      <c r="H37" s="489">
        <v>0.61861000000000388</v>
      </c>
      <c r="I37" s="490">
        <v>1.008474109589041</v>
      </c>
      <c r="J37" s="491" t="s">
        <v>1</v>
      </c>
    </row>
    <row r="38" spans="1:10" ht="14.4" customHeight="1" x14ac:dyDescent="0.3">
      <c r="A38" s="487" t="s">
        <v>473</v>
      </c>
      <c r="B38" s="488" t="s">
        <v>1052</v>
      </c>
      <c r="C38" s="489">
        <v>6.2E-2</v>
      </c>
      <c r="D38" s="489">
        <v>0.28100000000000003</v>
      </c>
      <c r="E38" s="489"/>
      <c r="F38" s="489">
        <v>0.92755999999999994</v>
      </c>
      <c r="G38" s="489">
        <v>1</v>
      </c>
      <c r="H38" s="489">
        <v>-7.244000000000006E-2</v>
      </c>
      <c r="I38" s="490">
        <v>0.92755999999999994</v>
      </c>
      <c r="J38" s="491" t="s">
        <v>1</v>
      </c>
    </row>
    <row r="39" spans="1:10" ht="14.4" customHeight="1" x14ac:dyDescent="0.3">
      <c r="A39" s="487" t="s">
        <v>473</v>
      </c>
      <c r="B39" s="488" t="s">
        <v>1053</v>
      </c>
      <c r="C39" s="489">
        <v>3.8451</v>
      </c>
      <c r="D39" s="489">
        <v>7.9965000000000002</v>
      </c>
      <c r="E39" s="489"/>
      <c r="F39" s="489">
        <v>10.89</v>
      </c>
      <c r="G39" s="489">
        <v>13</v>
      </c>
      <c r="H39" s="489">
        <v>-2.1099999999999994</v>
      </c>
      <c r="I39" s="490">
        <v>0.83769230769230774</v>
      </c>
      <c r="J39" s="491" t="s">
        <v>1</v>
      </c>
    </row>
    <row r="40" spans="1:10" ht="14.4" customHeight="1" x14ac:dyDescent="0.3">
      <c r="A40" s="487" t="s">
        <v>473</v>
      </c>
      <c r="B40" s="488" t="s">
        <v>1054</v>
      </c>
      <c r="C40" s="489">
        <v>0</v>
      </c>
      <c r="D40" s="489">
        <v>0.91830000000000001</v>
      </c>
      <c r="E40" s="489"/>
      <c r="F40" s="489">
        <v>0</v>
      </c>
      <c r="G40" s="489">
        <v>0</v>
      </c>
      <c r="H40" s="489">
        <v>0</v>
      </c>
      <c r="I40" s="490" t="s">
        <v>462</v>
      </c>
      <c r="J40" s="491" t="s">
        <v>1</v>
      </c>
    </row>
    <row r="41" spans="1:10" ht="14.4" customHeight="1" x14ac:dyDescent="0.3">
      <c r="A41" s="487" t="s">
        <v>473</v>
      </c>
      <c r="B41" s="488" t="s">
        <v>475</v>
      </c>
      <c r="C41" s="489">
        <v>264.88347000000005</v>
      </c>
      <c r="D41" s="489">
        <v>535.57632999999998</v>
      </c>
      <c r="E41" s="489"/>
      <c r="F41" s="489">
        <v>579.13887</v>
      </c>
      <c r="G41" s="489">
        <v>651</v>
      </c>
      <c r="H41" s="489">
        <v>-71.861130000000003</v>
      </c>
      <c r="I41" s="490">
        <v>0.88961423963133646</v>
      </c>
      <c r="J41" s="491" t="s">
        <v>471</v>
      </c>
    </row>
    <row r="42" spans="1:10" ht="14.4" customHeight="1" x14ac:dyDescent="0.3">
      <c r="A42" s="487" t="s">
        <v>462</v>
      </c>
      <c r="B42" s="488" t="s">
        <v>462</v>
      </c>
      <c r="C42" s="489" t="s">
        <v>462</v>
      </c>
      <c r="D42" s="489" t="s">
        <v>462</v>
      </c>
      <c r="E42" s="489"/>
      <c r="F42" s="489" t="s">
        <v>462</v>
      </c>
      <c r="G42" s="489" t="s">
        <v>462</v>
      </c>
      <c r="H42" s="489" t="s">
        <v>462</v>
      </c>
      <c r="I42" s="490" t="s">
        <v>462</v>
      </c>
      <c r="J42" s="491" t="s">
        <v>472</v>
      </c>
    </row>
    <row r="43" spans="1:10" ht="14.4" customHeight="1" x14ac:dyDescent="0.3">
      <c r="A43" s="487" t="s">
        <v>476</v>
      </c>
      <c r="B43" s="488" t="s">
        <v>477</v>
      </c>
      <c r="C43" s="489" t="s">
        <v>462</v>
      </c>
      <c r="D43" s="489" t="s">
        <v>462</v>
      </c>
      <c r="E43" s="489"/>
      <c r="F43" s="489" t="s">
        <v>462</v>
      </c>
      <c r="G43" s="489" t="s">
        <v>462</v>
      </c>
      <c r="H43" s="489" t="s">
        <v>462</v>
      </c>
      <c r="I43" s="490" t="s">
        <v>462</v>
      </c>
      <c r="J43" s="491" t="s">
        <v>0</v>
      </c>
    </row>
    <row r="44" spans="1:10" ht="14.4" customHeight="1" x14ac:dyDescent="0.3">
      <c r="A44" s="487" t="s">
        <v>476</v>
      </c>
      <c r="B44" s="488" t="s">
        <v>1044</v>
      </c>
      <c r="C44" s="489">
        <v>7.0157000000000007</v>
      </c>
      <c r="D44" s="489">
        <v>15.692450000000001</v>
      </c>
      <c r="E44" s="489"/>
      <c r="F44" s="489">
        <v>4.3334700000000002</v>
      </c>
      <c r="G44" s="489">
        <v>17</v>
      </c>
      <c r="H44" s="489">
        <v>-12.66653</v>
      </c>
      <c r="I44" s="490">
        <v>0.25491000000000003</v>
      </c>
      <c r="J44" s="491" t="s">
        <v>1</v>
      </c>
    </row>
    <row r="45" spans="1:10" ht="14.4" customHeight="1" x14ac:dyDescent="0.3">
      <c r="A45" s="487" t="s">
        <v>476</v>
      </c>
      <c r="B45" s="488" t="s">
        <v>1048</v>
      </c>
      <c r="C45" s="489">
        <v>0</v>
      </c>
      <c r="D45" s="489">
        <v>0</v>
      </c>
      <c r="E45" s="489"/>
      <c r="F45" s="489">
        <v>2.6195900000000001</v>
      </c>
      <c r="G45" s="489">
        <v>3</v>
      </c>
      <c r="H45" s="489">
        <v>-0.38040999999999991</v>
      </c>
      <c r="I45" s="490">
        <v>0.87319666666666673</v>
      </c>
      <c r="J45" s="491" t="s">
        <v>1</v>
      </c>
    </row>
    <row r="46" spans="1:10" ht="14.4" customHeight="1" x14ac:dyDescent="0.3">
      <c r="A46" s="487" t="s">
        <v>476</v>
      </c>
      <c r="B46" s="488" t="s">
        <v>1049</v>
      </c>
      <c r="C46" s="489">
        <v>4.0784900000000004</v>
      </c>
      <c r="D46" s="489">
        <v>16.8795</v>
      </c>
      <c r="E46" s="489"/>
      <c r="F46" s="489">
        <v>47.029650000000004</v>
      </c>
      <c r="G46" s="489">
        <v>57</v>
      </c>
      <c r="H46" s="489">
        <v>-9.9703499999999963</v>
      </c>
      <c r="I46" s="490">
        <v>0.82508157894736844</v>
      </c>
      <c r="J46" s="491" t="s">
        <v>1</v>
      </c>
    </row>
    <row r="47" spans="1:10" ht="14.4" customHeight="1" x14ac:dyDescent="0.3">
      <c r="A47" s="487" t="s">
        <v>476</v>
      </c>
      <c r="B47" s="488" t="s">
        <v>1051</v>
      </c>
      <c r="C47" s="489">
        <v>80.205079999999995</v>
      </c>
      <c r="D47" s="489">
        <v>86.172719999999998</v>
      </c>
      <c r="E47" s="489"/>
      <c r="F47" s="489">
        <v>109.47471</v>
      </c>
      <c r="G47" s="489">
        <v>129</v>
      </c>
      <c r="H47" s="489">
        <v>-19.525289999999998</v>
      </c>
      <c r="I47" s="490">
        <v>0.84864116279069768</v>
      </c>
      <c r="J47" s="491" t="s">
        <v>1</v>
      </c>
    </row>
    <row r="48" spans="1:10" ht="14.4" customHeight="1" x14ac:dyDescent="0.3">
      <c r="A48" s="487" t="s">
        <v>476</v>
      </c>
      <c r="B48" s="488" t="s">
        <v>1055</v>
      </c>
      <c r="C48" s="489">
        <v>12.330299999999999</v>
      </c>
      <c r="D48" s="489">
        <v>64.078119999999998</v>
      </c>
      <c r="E48" s="489"/>
      <c r="F48" s="489">
        <v>19.209970000000002</v>
      </c>
      <c r="G48" s="489">
        <v>43</v>
      </c>
      <c r="H48" s="489">
        <v>-23.790029999999998</v>
      </c>
      <c r="I48" s="490">
        <v>0.44674348837209304</v>
      </c>
      <c r="J48" s="491" t="s">
        <v>1</v>
      </c>
    </row>
    <row r="49" spans="1:10" ht="14.4" customHeight="1" x14ac:dyDescent="0.3">
      <c r="A49" s="487" t="s">
        <v>476</v>
      </c>
      <c r="B49" s="488" t="s">
        <v>478</v>
      </c>
      <c r="C49" s="489">
        <v>103.62956999999999</v>
      </c>
      <c r="D49" s="489">
        <v>182.82279</v>
      </c>
      <c r="E49" s="489"/>
      <c r="F49" s="489">
        <v>182.66739000000001</v>
      </c>
      <c r="G49" s="489">
        <v>249</v>
      </c>
      <c r="H49" s="489">
        <v>-66.332609999999988</v>
      </c>
      <c r="I49" s="490">
        <v>0.73360397590361448</v>
      </c>
      <c r="J49" s="491" t="s">
        <v>471</v>
      </c>
    </row>
    <row r="50" spans="1:10" ht="14.4" customHeight="1" x14ac:dyDescent="0.3">
      <c r="A50" s="487" t="s">
        <v>462</v>
      </c>
      <c r="B50" s="488" t="s">
        <v>462</v>
      </c>
      <c r="C50" s="489" t="s">
        <v>462</v>
      </c>
      <c r="D50" s="489" t="s">
        <v>462</v>
      </c>
      <c r="E50" s="489"/>
      <c r="F50" s="489" t="s">
        <v>462</v>
      </c>
      <c r="G50" s="489" t="s">
        <v>462</v>
      </c>
      <c r="H50" s="489" t="s">
        <v>462</v>
      </c>
      <c r="I50" s="490" t="s">
        <v>462</v>
      </c>
      <c r="J50" s="491" t="s">
        <v>472</v>
      </c>
    </row>
    <row r="51" spans="1:10" ht="14.4" customHeight="1" x14ac:dyDescent="0.3">
      <c r="A51" s="487" t="s">
        <v>460</v>
      </c>
      <c r="B51" s="488" t="s">
        <v>466</v>
      </c>
      <c r="C51" s="489">
        <v>405.96124000000003</v>
      </c>
      <c r="D51" s="489">
        <v>803.79578000000004</v>
      </c>
      <c r="E51" s="489"/>
      <c r="F51" s="489">
        <v>855.98230999999998</v>
      </c>
      <c r="G51" s="489">
        <v>1027</v>
      </c>
      <c r="H51" s="489">
        <v>-171.01769000000002</v>
      </c>
      <c r="I51" s="490">
        <v>0.83347839337877316</v>
      </c>
      <c r="J51" s="491" t="s">
        <v>467</v>
      </c>
    </row>
  </sheetData>
  <mergeCells count="3">
    <mergeCell ref="A1:I1"/>
    <mergeCell ref="F3:I3"/>
    <mergeCell ref="C4:D4"/>
  </mergeCells>
  <conditionalFormatting sqref="F19 F52:F65537">
    <cfRule type="cellIs" dxfId="20" priority="18" stopIfTrue="1" operator="greaterThan">
      <formula>1</formula>
    </cfRule>
  </conditionalFormatting>
  <conditionalFormatting sqref="H5:H18">
    <cfRule type="expression" dxfId="19" priority="14">
      <formula>$H5&gt;0</formula>
    </cfRule>
  </conditionalFormatting>
  <conditionalFormatting sqref="I5:I18">
    <cfRule type="expression" dxfId="18" priority="15">
      <formula>$I5&gt;1</formula>
    </cfRule>
  </conditionalFormatting>
  <conditionalFormatting sqref="B5:B18">
    <cfRule type="expression" dxfId="17" priority="11">
      <formula>OR($J5="NS",$J5="SumaNS",$J5="Účet")</formula>
    </cfRule>
  </conditionalFormatting>
  <conditionalFormatting sqref="F5:I18 B5:D18">
    <cfRule type="expression" dxfId="16" priority="17">
      <formula>AND($J5&lt;&gt;"",$J5&lt;&gt;"mezeraKL")</formula>
    </cfRule>
  </conditionalFormatting>
  <conditionalFormatting sqref="B5:D18 F5:I18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4" priority="13">
      <formula>OR($J5="SumaNS",$J5="NS")</formula>
    </cfRule>
  </conditionalFormatting>
  <conditionalFormatting sqref="A5:A18">
    <cfRule type="expression" dxfId="13" priority="9">
      <formula>AND($J5&lt;&gt;"mezeraKL",$J5&lt;&gt;"")</formula>
    </cfRule>
  </conditionalFormatting>
  <conditionalFormatting sqref="A5:A18">
    <cfRule type="expression" dxfId="12" priority="10">
      <formula>AND($J5&lt;&gt;"",$J5&lt;&gt;"mezeraKL")</formula>
    </cfRule>
  </conditionalFormatting>
  <conditionalFormatting sqref="H20:H51">
    <cfRule type="expression" dxfId="11" priority="6">
      <formula>$H20&gt;0</formula>
    </cfRule>
  </conditionalFormatting>
  <conditionalFormatting sqref="A20:A51">
    <cfRule type="expression" dxfId="10" priority="5">
      <formula>AND($J20&lt;&gt;"mezeraKL",$J20&lt;&gt;"")</formula>
    </cfRule>
  </conditionalFormatting>
  <conditionalFormatting sqref="I20:I51">
    <cfRule type="expression" dxfId="9" priority="7">
      <formula>$I20&gt;1</formula>
    </cfRule>
  </conditionalFormatting>
  <conditionalFormatting sqref="B20:B51">
    <cfRule type="expression" dxfId="8" priority="4">
      <formula>OR($J20="NS",$J20="SumaNS",$J20="Účet")</formula>
    </cfRule>
  </conditionalFormatting>
  <conditionalFormatting sqref="A20:D51 F20:I51">
    <cfRule type="expression" dxfId="7" priority="8">
      <formula>AND($J20&lt;&gt;"",$J20&lt;&gt;"mezeraKL")</formula>
    </cfRule>
  </conditionalFormatting>
  <conditionalFormatting sqref="B20:D51 F20:I51">
    <cfRule type="expression" dxfId="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51 F20:I51">
    <cfRule type="expression" dxfId="5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1366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16.113518151545406</v>
      </c>
      <c r="J3" s="98">
        <f>SUBTOTAL(9,J5:J1048576)</f>
        <v>53122</v>
      </c>
      <c r="K3" s="99">
        <f>SUBTOTAL(9,K5:K1048576)</f>
        <v>855982.31124639511</v>
      </c>
    </row>
    <row r="4" spans="1:11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3" t="s">
        <v>7</v>
      </c>
      <c r="F4" s="493" t="s">
        <v>1</v>
      </c>
      <c r="G4" s="493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498" t="s">
        <v>460</v>
      </c>
      <c r="B5" s="499" t="s">
        <v>461</v>
      </c>
      <c r="C5" s="500" t="s">
        <v>468</v>
      </c>
      <c r="D5" s="501" t="s">
        <v>469</v>
      </c>
      <c r="E5" s="500" t="s">
        <v>1056</v>
      </c>
      <c r="F5" s="501" t="s">
        <v>1057</v>
      </c>
      <c r="G5" s="500" t="s">
        <v>1058</v>
      </c>
      <c r="H5" s="500" t="s">
        <v>1059</v>
      </c>
      <c r="I5" s="503">
        <v>713.55999755859375</v>
      </c>
      <c r="J5" s="503">
        <v>10</v>
      </c>
      <c r="K5" s="504">
        <v>7135.5999755859375</v>
      </c>
    </row>
    <row r="6" spans="1:11" ht="14.4" customHeight="1" x14ac:dyDescent="0.3">
      <c r="A6" s="584" t="s">
        <v>460</v>
      </c>
      <c r="B6" s="585" t="s">
        <v>461</v>
      </c>
      <c r="C6" s="588" t="s">
        <v>468</v>
      </c>
      <c r="D6" s="609" t="s">
        <v>469</v>
      </c>
      <c r="E6" s="588" t="s">
        <v>1056</v>
      </c>
      <c r="F6" s="609" t="s">
        <v>1057</v>
      </c>
      <c r="G6" s="588" t="s">
        <v>1060</v>
      </c>
      <c r="H6" s="588" t="s">
        <v>1061</v>
      </c>
      <c r="I6" s="600">
        <v>0.87999999523162842</v>
      </c>
      <c r="J6" s="600">
        <v>1400</v>
      </c>
      <c r="K6" s="601">
        <v>1232</v>
      </c>
    </row>
    <row r="7" spans="1:11" ht="14.4" customHeight="1" x14ac:dyDescent="0.3">
      <c r="A7" s="584" t="s">
        <v>460</v>
      </c>
      <c r="B7" s="585" t="s">
        <v>461</v>
      </c>
      <c r="C7" s="588" t="s">
        <v>468</v>
      </c>
      <c r="D7" s="609" t="s">
        <v>469</v>
      </c>
      <c r="E7" s="588" t="s">
        <v>1056</v>
      </c>
      <c r="F7" s="609" t="s">
        <v>1057</v>
      </c>
      <c r="G7" s="588" t="s">
        <v>1062</v>
      </c>
      <c r="H7" s="588" t="s">
        <v>1063</v>
      </c>
      <c r="I7" s="600">
        <v>0.47333332896232605</v>
      </c>
      <c r="J7" s="600">
        <v>2400</v>
      </c>
      <c r="K7" s="601">
        <v>1142.5999908447266</v>
      </c>
    </row>
    <row r="8" spans="1:11" ht="14.4" customHeight="1" x14ac:dyDescent="0.3">
      <c r="A8" s="584" t="s">
        <v>460</v>
      </c>
      <c r="B8" s="585" t="s">
        <v>461</v>
      </c>
      <c r="C8" s="588" t="s">
        <v>468</v>
      </c>
      <c r="D8" s="609" t="s">
        <v>469</v>
      </c>
      <c r="E8" s="588" t="s">
        <v>1056</v>
      </c>
      <c r="F8" s="609" t="s">
        <v>1057</v>
      </c>
      <c r="G8" s="588" t="s">
        <v>1064</v>
      </c>
      <c r="H8" s="588" t="s">
        <v>1065</v>
      </c>
      <c r="I8" s="600">
        <v>1.1699999570846558</v>
      </c>
      <c r="J8" s="600">
        <v>200</v>
      </c>
      <c r="K8" s="601">
        <v>234</v>
      </c>
    </row>
    <row r="9" spans="1:11" ht="14.4" customHeight="1" x14ac:dyDescent="0.3">
      <c r="A9" s="584" t="s">
        <v>460</v>
      </c>
      <c r="B9" s="585" t="s">
        <v>461</v>
      </c>
      <c r="C9" s="588" t="s">
        <v>468</v>
      </c>
      <c r="D9" s="609" t="s">
        <v>469</v>
      </c>
      <c r="E9" s="588" t="s">
        <v>1056</v>
      </c>
      <c r="F9" s="609" t="s">
        <v>1057</v>
      </c>
      <c r="G9" s="588" t="s">
        <v>1066</v>
      </c>
      <c r="H9" s="588" t="s">
        <v>1067</v>
      </c>
      <c r="I9" s="600">
        <v>164.22000122070312</v>
      </c>
      <c r="J9" s="600">
        <v>4</v>
      </c>
      <c r="K9" s="601">
        <v>656.8800048828125</v>
      </c>
    </row>
    <row r="10" spans="1:11" ht="14.4" customHeight="1" x14ac:dyDescent="0.3">
      <c r="A10" s="584" t="s">
        <v>460</v>
      </c>
      <c r="B10" s="585" t="s">
        <v>461</v>
      </c>
      <c r="C10" s="588" t="s">
        <v>468</v>
      </c>
      <c r="D10" s="609" t="s">
        <v>469</v>
      </c>
      <c r="E10" s="588" t="s">
        <v>1056</v>
      </c>
      <c r="F10" s="609" t="s">
        <v>1057</v>
      </c>
      <c r="G10" s="588" t="s">
        <v>1068</v>
      </c>
      <c r="H10" s="588" t="s">
        <v>1069</v>
      </c>
      <c r="I10" s="600">
        <v>40.340000152587891</v>
      </c>
      <c r="J10" s="600">
        <v>80</v>
      </c>
      <c r="K10" s="601">
        <v>3227.010009765625</v>
      </c>
    </row>
    <row r="11" spans="1:11" ht="14.4" customHeight="1" x14ac:dyDescent="0.3">
      <c r="A11" s="584" t="s">
        <v>460</v>
      </c>
      <c r="B11" s="585" t="s">
        <v>461</v>
      </c>
      <c r="C11" s="588" t="s">
        <v>468</v>
      </c>
      <c r="D11" s="609" t="s">
        <v>469</v>
      </c>
      <c r="E11" s="588" t="s">
        <v>1056</v>
      </c>
      <c r="F11" s="609" t="s">
        <v>1057</v>
      </c>
      <c r="G11" s="588" t="s">
        <v>1070</v>
      </c>
      <c r="H11" s="588" t="s">
        <v>1071</v>
      </c>
      <c r="I11" s="600">
        <v>67.05999755859375</v>
      </c>
      <c r="J11" s="600">
        <v>70</v>
      </c>
      <c r="K11" s="601">
        <v>4694.47998046875</v>
      </c>
    </row>
    <row r="12" spans="1:11" ht="14.4" customHeight="1" x14ac:dyDescent="0.3">
      <c r="A12" s="584" t="s">
        <v>460</v>
      </c>
      <c r="B12" s="585" t="s">
        <v>461</v>
      </c>
      <c r="C12" s="588" t="s">
        <v>468</v>
      </c>
      <c r="D12" s="609" t="s">
        <v>469</v>
      </c>
      <c r="E12" s="588" t="s">
        <v>1056</v>
      </c>
      <c r="F12" s="609" t="s">
        <v>1057</v>
      </c>
      <c r="G12" s="588" t="s">
        <v>1072</v>
      </c>
      <c r="H12" s="588" t="s">
        <v>1073</v>
      </c>
      <c r="I12" s="600">
        <v>642.09002685546875</v>
      </c>
      <c r="J12" s="600">
        <v>2</v>
      </c>
      <c r="K12" s="601">
        <v>1284.1800537109375</v>
      </c>
    </row>
    <row r="13" spans="1:11" ht="14.4" customHeight="1" x14ac:dyDescent="0.3">
      <c r="A13" s="584" t="s">
        <v>460</v>
      </c>
      <c r="B13" s="585" t="s">
        <v>461</v>
      </c>
      <c r="C13" s="588" t="s">
        <v>468</v>
      </c>
      <c r="D13" s="609" t="s">
        <v>469</v>
      </c>
      <c r="E13" s="588" t="s">
        <v>1056</v>
      </c>
      <c r="F13" s="609" t="s">
        <v>1057</v>
      </c>
      <c r="G13" s="588" t="s">
        <v>1074</v>
      </c>
      <c r="H13" s="588" t="s">
        <v>1075</v>
      </c>
      <c r="I13" s="600">
        <v>355.35000610351562</v>
      </c>
      <c r="J13" s="600">
        <v>4</v>
      </c>
      <c r="K13" s="601">
        <v>1421.4000244140625</v>
      </c>
    </row>
    <row r="14" spans="1:11" ht="14.4" customHeight="1" x14ac:dyDescent="0.3">
      <c r="A14" s="584" t="s">
        <v>460</v>
      </c>
      <c r="B14" s="585" t="s">
        <v>461</v>
      </c>
      <c r="C14" s="588" t="s">
        <v>468</v>
      </c>
      <c r="D14" s="609" t="s">
        <v>469</v>
      </c>
      <c r="E14" s="588" t="s">
        <v>1056</v>
      </c>
      <c r="F14" s="609" t="s">
        <v>1057</v>
      </c>
      <c r="G14" s="588" t="s">
        <v>1076</v>
      </c>
      <c r="H14" s="588" t="s">
        <v>1077</v>
      </c>
      <c r="I14" s="600">
        <v>235.1300048828125</v>
      </c>
      <c r="J14" s="600">
        <v>10</v>
      </c>
      <c r="K14" s="601">
        <v>2351.300048828125</v>
      </c>
    </row>
    <row r="15" spans="1:11" ht="14.4" customHeight="1" x14ac:dyDescent="0.3">
      <c r="A15" s="584" t="s">
        <v>460</v>
      </c>
      <c r="B15" s="585" t="s">
        <v>461</v>
      </c>
      <c r="C15" s="588" t="s">
        <v>468</v>
      </c>
      <c r="D15" s="609" t="s">
        <v>469</v>
      </c>
      <c r="E15" s="588" t="s">
        <v>1056</v>
      </c>
      <c r="F15" s="609" t="s">
        <v>1057</v>
      </c>
      <c r="G15" s="588" t="s">
        <v>1078</v>
      </c>
      <c r="H15" s="588" t="s">
        <v>1079</v>
      </c>
      <c r="I15" s="600">
        <v>2.880000114440918</v>
      </c>
      <c r="J15" s="600">
        <v>500</v>
      </c>
      <c r="K15" s="601">
        <v>1439.5</v>
      </c>
    </row>
    <row r="16" spans="1:11" ht="14.4" customHeight="1" x14ac:dyDescent="0.3">
      <c r="A16" s="584" t="s">
        <v>460</v>
      </c>
      <c r="B16" s="585" t="s">
        <v>461</v>
      </c>
      <c r="C16" s="588" t="s">
        <v>468</v>
      </c>
      <c r="D16" s="609" t="s">
        <v>469</v>
      </c>
      <c r="E16" s="588" t="s">
        <v>1056</v>
      </c>
      <c r="F16" s="609" t="s">
        <v>1057</v>
      </c>
      <c r="G16" s="588" t="s">
        <v>1080</v>
      </c>
      <c r="H16" s="588" t="s">
        <v>1081</v>
      </c>
      <c r="I16" s="600">
        <v>4.7899999618530273</v>
      </c>
      <c r="J16" s="600">
        <v>360</v>
      </c>
      <c r="K16" s="601">
        <v>1724.6400146484375</v>
      </c>
    </row>
    <row r="17" spans="1:11" ht="14.4" customHeight="1" x14ac:dyDescent="0.3">
      <c r="A17" s="584" t="s">
        <v>460</v>
      </c>
      <c r="B17" s="585" t="s">
        <v>461</v>
      </c>
      <c r="C17" s="588" t="s">
        <v>468</v>
      </c>
      <c r="D17" s="609" t="s">
        <v>469</v>
      </c>
      <c r="E17" s="588" t="s">
        <v>1056</v>
      </c>
      <c r="F17" s="609" t="s">
        <v>1057</v>
      </c>
      <c r="G17" s="588" t="s">
        <v>1082</v>
      </c>
      <c r="H17" s="588" t="s">
        <v>1083</v>
      </c>
      <c r="I17" s="600">
        <v>16.329999923706055</v>
      </c>
      <c r="J17" s="600">
        <v>110</v>
      </c>
      <c r="K17" s="601">
        <v>1796.3000183105469</v>
      </c>
    </row>
    <row r="18" spans="1:11" ht="14.4" customHeight="1" x14ac:dyDescent="0.3">
      <c r="A18" s="584" t="s">
        <v>460</v>
      </c>
      <c r="B18" s="585" t="s">
        <v>461</v>
      </c>
      <c r="C18" s="588" t="s">
        <v>468</v>
      </c>
      <c r="D18" s="609" t="s">
        <v>469</v>
      </c>
      <c r="E18" s="588" t="s">
        <v>1056</v>
      </c>
      <c r="F18" s="609" t="s">
        <v>1057</v>
      </c>
      <c r="G18" s="588" t="s">
        <v>1084</v>
      </c>
      <c r="H18" s="588" t="s">
        <v>1085</v>
      </c>
      <c r="I18" s="600">
        <v>123.40000152587891</v>
      </c>
      <c r="J18" s="600">
        <v>15</v>
      </c>
      <c r="K18" s="601">
        <v>1851.0400390625</v>
      </c>
    </row>
    <row r="19" spans="1:11" ht="14.4" customHeight="1" x14ac:dyDescent="0.3">
      <c r="A19" s="584" t="s">
        <v>460</v>
      </c>
      <c r="B19" s="585" t="s">
        <v>461</v>
      </c>
      <c r="C19" s="588" t="s">
        <v>468</v>
      </c>
      <c r="D19" s="609" t="s">
        <v>469</v>
      </c>
      <c r="E19" s="588" t="s">
        <v>1056</v>
      </c>
      <c r="F19" s="609" t="s">
        <v>1057</v>
      </c>
      <c r="G19" s="588" t="s">
        <v>1086</v>
      </c>
      <c r="H19" s="588" t="s">
        <v>1087</v>
      </c>
      <c r="I19" s="600">
        <v>133.77000427246094</v>
      </c>
      <c r="J19" s="600">
        <v>15</v>
      </c>
      <c r="K19" s="601">
        <v>2006.52001953125</v>
      </c>
    </row>
    <row r="20" spans="1:11" ht="14.4" customHeight="1" x14ac:dyDescent="0.3">
      <c r="A20" s="584" t="s">
        <v>460</v>
      </c>
      <c r="B20" s="585" t="s">
        <v>461</v>
      </c>
      <c r="C20" s="588" t="s">
        <v>468</v>
      </c>
      <c r="D20" s="609" t="s">
        <v>469</v>
      </c>
      <c r="E20" s="588" t="s">
        <v>1056</v>
      </c>
      <c r="F20" s="609" t="s">
        <v>1057</v>
      </c>
      <c r="G20" s="588" t="s">
        <v>1088</v>
      </c>
      <c r="H20" s="588" t="s">
        <v>1089</v>
      </c>
      <c r="I20" s="600">
        <v>1392.5799560546875</v>
      </c>
      <c r="J20" s="600">
        <v>4</v>
      </c>
      <c r="K20" s="601">
        <v>5570.31982421875</v>
      </c>
    </row>
    <row r="21" spans="1:11" ht="14.4" customHeight="1" x14ac:dyDescent="0.3">
      <c r="A21" s="584" t="s">
        <v>460</v>
      </c>
      <c r="B21" s="585" t="s">
        <v>461</v>
      </c>
      <c r="C21" s="588" t="s">
        <v>468</v>
      </c>
      <c r="D21" s="609" t="s">
        <v>469</v>
      </c>
      <c r="E21" s="588" t="s">
        <v>1056</v>
      </c>
      <c r="F21" s="609" t="s">
        <v>1057</v>
      </c>
      <c r="G21" s="588" t="s">
        <v>1090</v>
      </c>
      <c r="H21" s="588" t="s">
        <v>1091</v>
      </c>
      <c r="I21" s="600">
        <v>139.17666117350259</v>
      </c>
      <c r="J21" s="600">
        <v>12</v>
      </c>
      <c r="K21" s="601">
        <v>1670.1199340820312</v>
      </c>
    </row>
    <row r="22" spans="1:11" ht="14.4" customHeight="1" x14ac:dyDescent="0.3">
      <c r="A22" s="584" t="s">
        <v>460</v>
      </c>
      <c r="B22" s="585" t="s">
        <v>461</v>
      </c>
      <c r="C22" s="588" t="s">
        <v>468</v>
      </c>
      <c r="D22" s="609" t="s">
        <v>469</v>
      </c>
      <c r="E22" s="588" t="s">
        <v>1056</v>
      </c>
      <c r="F22" s="609" t="s">
        <v>1057</v>
      </c>
      <c r="G22" s="588" t="s">
        <v>1092</v>
      </c>
      <c r="H22" s="588" t="s">
        <v>1093</v>
      </c>
      <c r="I22" s="600">
        <v>0.9100000262260437</v>
      </c>
      <c r="J22" s="600">
        <v>250</v>
      </c>
      <c r="K22" s="601">
        <v>227.69999694824219</v>
      </c>
    </row>
    <row r="23" spans="1:11" ht="14.4" customHeight="1" x14ac:dyDescent="0.3">
      <c r="A23" s="584" t="s">
        <v>460</v>
      </c>
      <c r="B23" s="585" t="s">
        <v>461</v>
      </c>
      <c r="C23" s="588" t="s">
        <v>468</v>
      </c>
      <c r="D23" s="609" t="s">
        <v>469</v>
      </c>
      <c r="E23" s="588" t="s">
        <v>1056</v>
      </c>
      <c r="F23" s="609" t="s">
        <v>1057</v>
      </c>
      <c r="G23" s="588" t="s">
        <v>1094</v>
      </c>
      <c r="H23" s="588" t="s">
        <v>1095</v>
      </c>
      <c r="I23" s="600">
        <v>0.85000002384185791</v>
      </c>
      <c r="J23" s="600">
        <v>500</v>
      </c>
      <c r="K23" s="601">
        <v>425</v>
      </c>
    </row>
    <row r="24" spans="1:11" ht="14.4" customHeight="1" x14ac:dyDescent="0.3">
      <c r="A24" s="584" t="s">
        <v>460</v>
      </c>
      <c r="B24" s="585" t="s">
        <v>461</v>
      </c>
      <c r="C24" s="588" t="s">
        <v>468</v>
      </c>
      <c r="D24" s="609" t="s">
        <v>469</v>
      </c>
      <c r="E24" s="588" t="s">
        <v>1056</v>
      </c>
      <c r="F24" s="609" t="s">
        <v>1057</v>
      </c>
      <c r="G24" s="588" t="s">
        <v>1096</v>
      </c>
      <c r="H24" s="588" t="s">
        <v>1097</v>
      </c>
      <c r="I24" s="600">
        <v>3.3599998950958252</v>
      </c>
      <c r="J24" s="600">
        <v>400</v>
      </c>
      <c r="K24" s="601">
        <v>1344</v>
      </c>
    </row>
    <row r="25" spans="1:11" ht="14.4" customHeight="1" x14ac:dyDescent="0.3">
      <c r="A25" s="584" t="s">
        <v>460</v>
      </c>
      <c r="B25" s="585" t="s">
        <v>461</v>
      </c>
      <c r="C25" s="588" t="s">
        <v>468</v>
      </c>
      <c r="D25" s="609" t="s">
        <v>469</v>
      </c>
      <c r="E25" s="588" t="s">
        <v>1056</v>
      </c>
      <c r="F25" s="609" t="s">
        <v>1057</v>
      </c>
      <c r="G25" s="588" t="s">
        <v>1098</v>
      </c>
      <c r="H25" s="588" t="s">
        <v>1099</v>
      </c>
      <c r="I25" s="600">
        <v>0.56999999284744263</v>
      </c>
      <c r="J25" s="600">
        <v>200</v>
      </c>
      <c r="K25" s="601">
        <v>113.90000152587891</v>
      </c>
    </row>
    <row r="26" spans="1:11" ht="14.4" customHeight="1" x14ac:dyDescent="0.3">
      <c r="A26" s="584" t="s">
        <v>460</v>
      </c>
      <c r="B26" s="585" t="s">
        <v>461</v>
      </c>
      <c r="C26" s="588" t="s">
        <v>468</v>
      </c>
      <c r="D26" s="609" t="s">
        <v>469</v>
      </c>
      <c r="E26" s="588" t="s">
        <v>1056</v>
      </c>
      <c r="F26" s="609" t="s">
        <v>1057</v>
      </c>
      <c r="G26" s="588" t="s">
        <v>1100</v>
      </c>
      <c r="H26" s="588" t="s">
        <v>1101</v>
      </c>
      <c r="I26" s="600">
        <v>7.5100002288818359</v>
      </c>
      <c r="J26" s="600">
        <v>30</v>
      </c>
      <c r="K26" s="601">
        <v>225.30000305175781</v>
      </c>
    </row>
    <row r="27" spans="1:11" ht="14.4" customHeight="1" x14ac:dyDescent="0.3">
      <c r="A27" s="584" t="s">
        <v>460</v>
      </c>
      <c r="B27" s="585" t="s">
        <v>461</v>
      </c>
      <c r="C27" s="588" t="s">
        <v>468</v>
      </c>
      <c r="D27" s="609" t="s">
        <v>469</v>
      </c>
      <c r="E27" s="588" t="s">
        <v>1056</v>
      </c>
      <c r="F27" s="609" t="s">
        <v>1057</v>
      </c>
      <c r="G27" s="588" t="s">
        <v>1102</v>
      </c>
      <c r="H27" s="588" t="s">
        <v>1103</v>
      </c>
      <c r="I27" s="600">
        <v>61.220001220703125</v>
      </c>
      <c r="J27" s="600">
        <v>4</v>
      </c>
      <c r="K27" s="601">
        <v>244.8800048828125</v>
      </c>
    </row>
    <row r="28" spans="1:11" ht="14.4" customHeight="1" x14ac:dyDescent="0.3">
      <c r="A28" s="584" t="s">
        <v>460</v>
      </c>
      <c r="B28" s="585" t="s">
        <v>461</v>
      </c>
      <c r="C28" s="588" t="s">
        <v>468</v>
      </c>
      <c r="D28" s="609" t="s">
        <v>469</v>
      </c>
      <c r="E28" s="588" t="s">
        <v>1056</v>
      </c>
      <c r="F28" s="609" t="s">
        <v>1057</v>
      </c>
      <c r="G28" s="588" t="s">
        <v>1104</v>
      </c>
      <c r="H28" s="588" t="s">
        <v>1105</v>
      </c>
      <c r="I28" s="600">
        <v>26.159999847412109</v>
      </c>
      <c r="J28" s="600">
        <v>8</v>
      </c>
      <c r="K28" s="601">
        <v>209.27999877929687</v>
      </c>
    </row>
    <row r="29" spans="1:11" ht="14.4" customHeight="1" x14ac:dyDescent="0.3">
      <c r="A29" s="584" t="s">
        <v>460</v>
      </c>
      <c r="B29" s="585" t="s">
        <v>461</v>
      </c>
      <c r="C29" s="588" t="s">
        <v>468</v>
      </c>
      <c r="D29" s="609" t="s">
        <v>469</v>
      </c>
      <c r="E29" s="588" t="s">
        <v>1056</v>
      </c>
      <c r="F29" s="609" t="s">
        <v>1057</v>
      </c>
      <c r="G29" s="588" t="s">
        <v>1106</v>
      </c>
      <c r="H29" s="588" t="s">
        <v>1107</v>
      </c>
      <c r="I29" s="600">
        <v>23.914999961853027</v>
      </c>
      <c r="J29" s="600">
        <v>45</v>
      </c>
      <c r="K29" s="601">
        <v>1076.3099670410156</v>
      </c>
    </row>
    <row r="30" spans="1:11" ht="14.4" customHeight="1" x14ac:dyDescent="0.3">
      <c r="A30" s="584" t="s">
        <v>460</v>
      </c>
      <c r="B30" s="585" t="s">
        <v>461</v>
      </c>
      <c r="C30" s="588" t="s">
        <v>468</v>
      </c>
      <c r="D30" s="609" t="s">
        <v>469</v>
      </c>
      <c r="E30" s="588" t="s">
        <v>1056</v>
      </c>
      <c r="F30" s="609" t="s">
        <v>1057</v>
      </c>
      <c r="G30" s="588" t="s">
        <v>1108</v>
      </c>
      <c r="H30" s="588" t="s">
        <v>1109</v>
      </c>
      <c r="I30" s="600">
        <v>12.159999847412109</v>
      </c>
      <c r="J30" s="600">
        <v>24</v>
      </c>
      <c r="K30" s="601">
        <v>291.89999389648437</v>
      </c>
    </row>
    <row r="31" spans="1:11" ht="14.4" customHeight="1" x14ac:dyDescent="0.3">
      <c r="A31" s="584" t="s">
        <v>460</v>
      </c>
      <c r="B31" s="585" t="s">
        <v>461</v>
      </c>
      <c r="C31" s="588" t="s">
        <v>468</v>
      </c>
      <c r="D31" s="609" t="s">
        <v>469</v>
      </c>
      <c r="E31" s="588" t="s">
        <v>1056</v>
      </c>
      <c r="F31" s="609" t="s">
        <v>1057</v>
      </c>
      <c r="G31" s="588" t="s">
        <v>1110</v>
      </c>
      <c r="H31" s="588" t="s">
        <v>1111</v>
      </c>
      <c r="I31" s="600">
        <v>3.2699999809265137</v>
      </c>
      <c r="J31" s="600">
        <v>200</v>
      </c>
      <c r="K31" s="601">
        <v>654</v>
      </c>
    </row>
    <row r="32" spans="1:11" ht="14.4" customHeight="1" x14ac:dyDescent="0.3">
      <c r="A32" s="584" t="s">
        <v>460</v>
      </c>
      <c r="B32" s="585" t="s">
        <v>461</v>
      </c>
      <c r="C32" s="588" t="s">
        <v>468</v>
      </c>
      <c r="D32" s="609" t="s">
        <v>469</v>
      </c>
      <c r="E32" s="588" t="s">
        <v>1056</v>
      </c>
      <c r="F32" s="609" t="s">
        <v>1057</v>
      </c>
      <c r="G32" s="588" t="s">
        <v>1112</v>
      </c>
      <c r="H32" s="588" t="s">
        <v>1113</v>
      </c>
      <c r="I32" s="600">
        <v>3.9600000381469727</v>
      </c>
      <c r="J32" s="600">
        <v>400</v>
      </c>
      <c r="K32" s="601">
        <v>1584</v>
      </c>
    </row>
    <row r="33" spans="1:11" ht="14.4" customHeight="1" x14ac:dyDescent="0.3">
      <c r="A33" s="584" t="s">
        <v>460</v>
      </c>
      <c r="B33" s="585" t="s">
        <v>461</v>
      </c>
      <c r="C33" s="588" t="s">
        <v>468</v>
      </c>
      <c r="D33" s="609" t="s">
        <v>469</v>
      </c>
      <c r="E33" s="588" t="s">
        <v>1056</v>
      </c>
      <c r="F33" s="609" t="s">
        <v>1057</v>
      </c>
      <c r="G33" s="588" t="s">
        <v>1114</v>
      </c>
      <c r="H33" s="588" t="s">
        <v>1115</v>
      </c>
      <c r="I33" s="600">
        <v>4.4899997711181641</v>
      </c>
      <c r="J33" s="600">
        <v>400</v>
      </c>
      <c r="K33" s="601">
        <v>1796</v>
      </c>
    </row>
    <row r="34" spans="1:11" ht="14.4" customHeight="1" x14ac:dyDescent="0.3">
      <c r="A34" s="584" t="s">
        <v>460</v>
      </c>
      <c r="B34" s="585" t="s">
        <v>461</v>
      </c>
      <c r="C34" s="588" t="s">
        <v>468</v>
      </c>
      <c r="D34" s="609" t="s">
        <v>469</v>
      </c>
      <c r="E34" s="588" t="s">
        <v>1056</v>
      </c>
      <c r="F34" s="609" t="s">
        <v>1057</v>
      </c>
      <c r="G34" s="588" t="s">
        <v>1116</v>
      </c>
      <c r="H34" s="588" t="s">
        <v>1117</v>
      </c>
      <c r="I34" s="600">
        <v>22.299999237060547</v>
      </c>
      <c r="J34" s="600">
        <v>12</v>
      </c>
      <c r="K34" s="601">
        <v>267.58999633789062</v>
      </c>
    </row>
    <row r="35" spans="1:11" ht="14.4" customHeight="1" x14ac:dyDescent="0.3">
      <c r="A35" s="584" t="s">
        <v>460</v>
      </c>
      <c r="B35" s="585" t="s">
        <v>461</v>
      </c>
      <c r="C35" s="588" t="s">
        <v>468</v>
      </c>
      <c r="D35" s="609" t="s">
        <v>469</v>
      </c>
      <c r="E35" s="588" t="s">
        <v>1056</v>
      </c>
      <c r="F35" s="609" t="s">
        <v>1057</v>
      </c>
      <c r="G35" s="588" t="s">
        <v>1118</v>
      </c>
      <c r="H35" s="588" t="s">
        <v>1119</v>
      </c>
      <c r="I35" s="600">
        <v>18.120000839233398</v>
      </c>
      <c r="J35" s="600">
        <v>10</v>
      </c>
      <c r="K35" s="601">
        <v>181.17999267578125</v>
      </c>
    </row>
    <row r="36" spans="1:11" ht="14.4" customHeight="1" x14ac:dyDescent="0.3">
      <c r="A36" s="584" t="s">
        <v>460</v>
      </c>
      <c r="B36" s="585" t="s">
        <v>461</v>
      </c>
      <c r="C36" s="588" t="s">
        <v>468</v>
      </c>
      <c r="D36" s="609" t="s">
        <v>469</v>
      </c>
      <c r="E36" s="588" t="s">
        <v>1056</v>
      </c>
      <c r="F36" s="609" t="s">
        <v>1057</v>
      </c>
      <c r="G36" s="588" t="s">
        <v>1120</v>
      </c>
      <c r="H36" s="588" t="s">
        <v>1121</v>
      </c>
      <c r="I36" s="600">
        <v>19.850000381469727</v>
      </c>
      <c r="J36" s="600">
        <v>10</v>
      </c>
      <c r="K36" s="601">
        <v>198.5</v>
      </c>
    </row>
    <row r="37" spans="1:11" ht="14.4" customHeight="1" x14ac:dyDescent="0.3">
      <c r="A37" s="584" t="s">
        <v>460</v>
      </c>
      <c r="B37" s="585" t="s">
        <v>461</v>
      </c>
      <c r="C37" s="588" t="s">
        <v>468</v>
      </c>
      <c r="D37" s="609" t="s">
        <v>469</v>
      </c>
      <c r="E37" s="588" t="s">
        <v>1056</v>
      </c>
      <c r="F37" s="609" t="s">
        <v>1057</v>
      </c>
      <c r="G37" s="588" t="s">
        <v>1122</v>
      </c>
      <c r="H37" s="588" t="s">
        <v>1123</v>
      </c>
      <c r="I37" s="600">
        <v>72.220001220703125</v>
      </c>
      <c r="J37" s="600">
        <v>2</v>
      </c>
      <c r="K37" s="601">
        <v>144.44000244140625</v>
      </c>
    </row>
    <row r="38" spans="1:11" ht="14.4" customHeight="1" x14ac:dyDescent="0.3">
      <c r="A38" s="584" t="s">
        <v>460</v>
      </c>
      <c r="B38" s="585" t="s">
        <v>461</v>
      </c>
      <c r="C38" s="588" t="s">
        <v>468</v>
      </c>
      <c r="D38" s="609" t="s">
        <v>469</v>
      </c>
      <c r="E38" s="588" t="s">
        <v>1056</v>
      </c>
      <c r="F38" s="609" t="s">
        <v>1057</v>
      </c>
      <c r="G38" s="588" t="s">
        <v>1124</v>
      </c>
      <c r="H38" s="588" t="s">
        <v>1125</v>
      </c>
      <c r="I38" s="600">
        <v>139.14999389648438</v>
      </c>
      <c r="J38" s="600">
        <v>1</v>
      </c>
      <c r="K38" s="601">
        <v>139.14999389648438</v>
      </c>
    </row>
    <row r="39" spans="1:11" ht="14.4" customHeight="1" x14ac:dyDescent="0.3">
      <c r="A39" s="584" t="s">
        <v>460</v>
      </c>
      <c r="B39" s="585" t="s">
        <v>461</v>
      </c>
      <c r="C39" s="588" t="s">
        <v>468</v>
      </c>
      <c r="D39" s="609" t="s">
        <v>469</v>
      </c>
      <c r="E39" s="588" t="s">
        <v>1056</v>
      </c>
      <c r="F39" s="609" t="s">
        <v>1057</v>
      </c>
      <c r="G39" s="588" t="s">
        <v>1126</v>
      </c>
      <c r="H39" s="588" t="s">
        <v>1127</v>
      </c>
      <c r="I39" s="600">
        <v>1083.8800048828125</v>
      </c>
      <c r="J39" s="600">
        <v>10</v>
      </c>
      <c r="K39" s="601">
        <v>10838.7998046875</v>
      </c>
    </row>
    <row r="40" spans="1:11" ht="14.4" customHeight="1" x14ac:dyDescent="0.3">
      <c r="A40" s="584" t="s">
        <v>460</v>
      </c>
      <c r="B40" s="585" t="s">
        <v>461</v>
      </c>
      <c r="C40" s="588" t="s">
        <v>468</v>
      </c>
      <c r="D40" s="609" t="s">
        <v>469</v>
      </c>
      <c r="E40" s="588" t="s">
        <v>1056</v>
      </c>
      <c r="F40" s="609" t="s">
        <v>1057</v>
      </c>
      <c r="G40" s="588" t="s">
        <v>1128</v>
      </c>
      <c r="H40" s="588" t="s">
        <v>1129</v>
      </c>
      <c r="I40" s="600">
        <v>7.809999942779541</v>
      </c>
      <c r="J40" s="600">
        <v>600</v>
      </c>
      <c r="K40" s="601">
        <v>4688.5498046875</v>
      </c>
    </row>
    <row r="41" spans="1:11" ht="14.4" customHeight="1" x14ac:dyDescent="0.3">
      <c r="A41" s="584" t="s">
        <v>460</v>
      </c>
      <c r="B41" s="585" t="s">
        <v>461</v>
      </c>
      <c r="C41" s="588" t="s">
        <v>468</v>
      </c>
      <c r="D41" s="609" t="s">
        <v>469</v>
      </c>
      <c r="E41" s="588" t="s">
        <v>1056</v>
      </c>
      <c r="F41" s="609" t="s">
        <v>1057</v>
      </c>
      <c r="G41" s="588" t="s">
        <v>1130</v>
      </c>
      <c r="H41" s="588" t="s">
        <v>1131</v>
      </c>
      <c r="I41" s="600">
        <v>9.1099996566772461</v>
      </c>
      <c r="J41" s="600">
        <v>200</v>
      </c>
      <c r="K41" s="601">
        <v>1821.5999755859375</v>
      </c>
    </row>
    <row r="42" spans="1:11" ht="14.4" customHeight="1" x14ac:dyDescent="0.3">
      <c r="A42" s="584" t="s">
        <v>460</v>
      </c>
      <c r="B42" s="585" t="s">
        <v>461</v>
      </c>
      <c r="C42" s="588" t="s">
        <v>468</v>
      </c>
      <c r="D42" s="609" t="s">
        <v>469</v>
      </c>
      <c r="E42" s="588" t="s">
        <v>1056</v>
      </c>
      <c r="F42" s="609" t="s">
        <v>1057</v>
      </c>
      <c r="G42" s="588" t="s">
        <v>1132</v>
      </c>
      <c r="H42" s="588" t="s">
        <v>1133</v>
      </c>
      <c r="I42" s="600">
        <v>10.659999847412109</v>
      </c>
      <c r="J42" s="600">
        <v>300</v>
      </c>
      <c r="K42" s="601">
        <v>3198.840087890625</v>
      </c>
    </row>
    <row r="43" spans="1:11" ht="14.4" customHeight="1" x14ac:dyDescent="0.3">
      <c r="A43" s="584" t="s">
        <v>460</v>
      </c>
      <c r="B43" s="585" t="s">
        <v>461</v>
      </c>
      <c r="C43" s="588" t="s">
        <v>468</v>
      </c>
      <c r="D43" s="609" t="s">
        <v>469</v>
      </c>
      <c r="E43" s="588" t="s">
        <v>1056</v>
      </c>
      <c r="F43" s="609" t="s">
        <v>1057</v>
      </c>
      <c r="G43" s="588" t="s">
        <v>1134</v>
      </c>
      <c r="H43" s="588" t="s">
        <v>1135</v>
      </c>
      <c r="I43" s="600">
        <v>591.69000244140625</v>
      </c>
      <c r="J43" s="600">
        <v>10</v>
      </c>
      <c r="K43" s="601">
        <v>5916.89990234375</v>
      </c>
    </row>
    <row r="44" spans="1:11" ht="14.4" customHeight="1" x14ac:dyDescent="0.3">
      <c r="A44" s="584" t="s">
        <v>460</v>
      </c>
      <c r="B44" s="585" t="s">
        <v>461</v>
      </c>
      <c r="C44" s="588" t="s">
        <v>468</v>
      </c>
      <c r="D44" s="609" t="s">
        <v>469</v>
      </c>
      <c r="E44" s="588" t="s">
        <v>1056</v>
      </c>
      <c r="F44" s="609" t="s">
        <v>1057</v>
      </c>
      <c r="G44" s="588" t="s">
        <v>1136</v>
      </c>
      <c r="H44" s="588" t="s">
        <v>1137</v>
      </c>
      <c r="I44" s="600">
        <v>1.1699999570846558</v>
      </c>
      <c r="J44" s="600">
        <v>1500</v>
      </c>
      <c r="K44" s="601">
        <v>1759.5</v>
      </c>
    </row>
    <row r="45" spans="1:11" ht="14.4" customHeight="1" x14ac:dyDescent="0.3">
      <c r="A45" s="584" t="s">
        <v>460</v>
      </c>
      <c r="B45" s="585" t="s">
        <v>461</v>
      </c>
      <c r="C45" s="588" t="s">
        <v>468</v>
      </c>
      <c r="D45" s="609" t="s">
        <v>469</v>
      </c>
      <c r="E45" s="588" t="s">
        <v>1056</v>
      </c>
      <c r="F45" s="609" t="s">
        <v>1057</v>
      </c>
      <c r="G45" s="588" t="s">
        <v>1138</v>
      </c>
      <c r="H45" s="588" t="s">
        <v>1139</v>
      </c>
      <c r="I45" s="600">
        <v>1.1799999872843425</v>
      </c>
      <c r="J45" s="600">
        <v>2000</v>
      </c>
      <c r="K45" s="601">
        <v>2376.5</v>
      </c>
    </row>
    <row r="46" spans="1:11" ht="14.4" customHeight="1" x14ac:dyDescent="0.3">
      <c r="A46" s="584" t="s">
        <v>460</v>
      </c>
      <c r="B46" s="585" t="s">
        <v>461</v>
      </c>
      <c r="C46" s="588" t="s">
        <v>468</v>
      </c>
      <c r="D46" s="609" t="s">
        <v>469</v>
      </c>
      <c r="E46" s="588" t="s">
        <v>1140</v>
      </c>
      <c r="F46" s="609" t="s">
        <v>1141</v>
      </c>
      <c r="G46" s="588" t="s">
        <v>1142</v>
      </c>
      <c r="H46" s="588" t="s">
        <v>1143</v>
      </c>
      <c r="I46" s="600">
        <v>8.4700002670288086</v>
      </c>
      <c r="J46" s="600">
        <v>10</v>
      </c>
      <c r="K46" s="601">
        <v>84.699996948242188</v>
      </c>
    </row>
    <row r="47" spans="1:11" ht="14.4" customHeight="1" x14ac:dyDescent="0.3">
      <c r="A47" s="584" t="s">
        <v>460</v>
      </c>
      <c r="B47" s="585" t="s">
        <v>461</v>
      </c>
      <c r="C47" s="588" t="s">
        <v>468</v>
      </c>
      <c r="D47" s="609" t="s">
        <v>469</v>
      </c>
      <c r="E47" s="588" t="s">
        <v>1140</v>
      </c>
      <c r="F47" s="609" t="s">
        <v>1141</v>
      </c>
      <c r="G47" s="588" t="s">
        <v>1144</v>
      </c>
      <c r="H47" s="588" t="s">
        <v>1145</v>
      </c>
      <c r="I47" s="600">
        <v>3.4600000381469727</v>
      </c>
      <c r="J47" s="600">
        <v>20</v>
      </c>
      <c r="K47" s="601">
        <v>69.199996948242188</v>
      </c>
    </row>
    <row r="48" spans="1:11" ht="14.4" customHeight="1" x14ac:dyDescent="0.3">
      <c r="A48" s="584" t="s">
        <v>460</v>
      </c>
      <c r="B48" s="585" t="s">
        <v>461</v>
      </c>
      <c r="C48" s="588" t="s">
        <v>468</v>
      </c>
      <c r="D48" s="609" t="s">
        <v>469</v>
      </c>
      <c r="E48" s="588" t="s">
        <v>1140</v>
      </c>
      <c r="F48" s="609" t="s">
        <v>1141</v>
      </c>
      <c r="G48" s="588" t="s">
        <v>1146</v>
      </c>
      <c r="H48" s="588" t="s">
        <v>1147</v>
      </c>
      <c r="I48" s="600">
        <v>3.3900001049041748</v>
      </c>
      <c r="J48" s="600">
        <v>60</v>
      </c>
      <c r="K48" s="601">
        <v>203.39999389648437</v>
      </c>
    </row>
    <row r="49" spans="1:11" ht="14.4" customHeight="1" x14ac:dyDescent="0.3">
      <c r="A49" s="584" t="s">
        <v>460</v>
      </c>
      <c r="B49" s="585" t="s">
        <v>461</v>
      </c>
      <c r="C49" s="588" t="s">
        <v>468</v>
      </c>
      <c r="D49" s="609" t="s">
        <v>469</v>
      </c>
      <c r="E49" s="588" t="s">
        <v>1140</v>
      </c>
      <c r="F49" s="609" t="s">
        <v>1141</v>
      </c>
      <c r="G49" s="588" t="s">
        <v>1148</v>
      </c>
      <c r="H49" s="588" t="s">
        <v>1149</v>
      </c>
      <c r="I49" s="600">
        <v>1.0499999523162842</v>
      </c>
      <c r="J49" s="600">
        <v>100</v>
      </c>
      <c r="K49" s="601">
        <v>105</v>
      </c>
    </row>
    <row r="50" spans="1:11" ht="14.4" customHeight="1" x14ac:dyDescent="0.3">
      <c r="A50" s="584" t="s">
        <v>460</v>
      </c>
      <c r="B50" s="585" t="s">
        <v>461</v>
      </c>
      <c r="C50" s="588" t="s">
        <v>468</v>
      </c>
      <c r="D50" s="609" t="s">
        <v>469</v>
      </c>
      <c r="E50" s="588" t="s">
        <v>1140</v>
      </c>
      <c r="F50" s="609" t="s">
        <v>1141</v>
      </c>
      <c r="G50" s="588" t="s">
        <v>1150</v>
      </c>
      <c r="H50" s="588" t="s">
        <v>1151</v>
      </c>
      <c r="I50" s="600">
        <v>11.739999771118164</v>
      </c>
      <c r="J50" s="600">
        <v>20</v>
      </c>
      <c r="K50" s="601">
        <v>234.80000305175781</v>
      </c>
    </row>
    <row r="51" spans="1:11" ht="14.4" customHeight="1" x14ac:dyDescent="0.3">
      <c r="A51" s="584" t="s">
        <v>460</v>
      </c>
      <c r="B51" s="585" t="s">
        <v>461</v>
      </c>
      <c r="C51" s="588" t="s">
        <v>468</v>
      </c>
      <c r="D51" s="609" t="s">
        <v>469</v>
      </c>
      <c r="E51" s="588" t="s">
        <v>1140</v>
      </c>
      <c r="F51" s="609" t="s">
        <v>1141</v>
      </c>
      <c r="G51" s="588" t="s">
        <v>1152</v>
      </c>
      <c r="H51" s="588" t="s">
        <v>1153</v>
      </c>
      <c r="I51" s="600">
        <v>2.2899999618530273</v>
      </c>
      <c r="J51" s="600">
        <v>50</v>
      </c>
      <c r="K51" s="601">
        <v>114.5</v>
      </c>
    </row>
    <row r="52" spans="1:11" ht="14.4" customHeight="1" x14ac:dyDescent="0.3">
      <c r="A52" s="584" t="s">
        <v>460</v>
      </c>
      <c r="B52" s="585" t="s">
        <v>461</v>
      </c>
      <c r="C52" s="588" t="s">
        <v>468</v>
      </c>
      <c r="D52" s="609" t="s">
        <v>469</v>
      </c>
      <c r="E52" s="588" t="s">
        <v>1140</v>
      </c>
      <c r="F52" s="609" t="s">
        <v>1141</v>
      </c>
      <c r="G52" s="588" t="s">
        <v>1154</v>
      </c>
      <c r="H52" s="588" t="s">
        <v>1155</v>
      </c>
      <c r="I52" s="600">
        <v>1.6699999570846558</v>
      </c>
      <c r="J52" s="600">
        <v>400</v>
      </c>
      <c r="K52" s="601">
        <v>668</v>
      </c>
    </row>
    <row r="53" spans="1:11" ht="14.4" customHeight="1" x14ac:dyDescent="0.3">
      <c r="A53" s="584" t="s">
        <v>460</v>
      </c>
      <c r="B53" s="585" t="s">
        <v>461</v>
      </c>
      <c r="C53" s="588" t="s">
        <v>468</v>
      </c>
      <c r="D53" s="609" t="s">
        <v>469</v>
      </c>
      <c r="E53" s="588" t="s">
        <v>1140</v>
      </c>
      <c r="F53" s="609" t="s">
        <v>1141</v>
      </c>
      <c r="G53" s="588" t="s">
        <v>1156</v>
      </c>
      <c r="H53" s="588" t="s">
        <v>1157</v>
      </c>
      <c r="I53" s="600">
        <v>5.2100000381469727</v>
      </c>
      <c r="J53" s="600">
        <v>20</v>
      </c>
      <c r="K53" s="601">
        <v>104.19999694824219</v>
      </c>
    </row>
    <row r="54" spans="1:11" ht="14.4" customHeight="1" x14ac:dyDescent="0.3">
      <c r="A54" s="584" t="s">
        <v>460</v>
      </c>
      <c r="B54" s="585" t="s">
        <v>461</v>
      </c>
      <c r="C54" s="588" t="s">
        <v>468</v>
      </c>
      <c r="D54" s="609" t="s">
        <v>469</v>
      </c>
      <c r="E54" s="588" t="s">
        <v>1140</v>
      </c>
      <c r="F54" s="609" t="s">
        <v>1141</v>
      </c>
      <c r="G54" s="588" t="s">
        <v>1158</v>
      </c>
      <c r="H54" s="588" t="s">
        <v>1159</v>
      </c>
      <c r="I54" s="600">
        <v>2.1800000667572021</v>
      </c>
      <c r="J54" s="600">
        <v>100</v>
      </c>
      <c r="K54" s="601">
        <v>217.74000549316406</v>
      </c>
    </row>
    <row r="55" spans="1:11" ht="14.4" customHeight="1" x14ac:dyDescent="0.3">
      <c r="A55" s="584" t="s">
        <v>460</v>
      </c>
      <c r="B55" s="585" t="s">
        <v>461</v>
      </c>
      <c r="C55" s="588" t="s">
        <v>468</v>
      </c>
      <c r="D55" s="609" t="s">
        <v>469</v>
      </c>
      <c r="E55" s="588" t="s">
        <v>1140</v>
      </c>
      <c r="F55" s="609" t="s">
        <v>1141</v>
      </c>
      <c r="G55" s="588" t="s">
        <v>1160</v>
      </c>
      <c r="H55" s="588" t="s">
        <v>1161</v>
      </c>
      <c r="I55" s="600">
        <v>37.150001525878906</v>
      </c>
      <c r="J55" s="600">
        <v>60</v>
      </c>
      <c r="K55" s="601">
        <v>2229</v>
      </c>
    </row>
    <row r="56" spans="1:11" ht="14.4" customHeight="1" x14ac:dyDescent="0.3">
      <c r="A56" s="584" t="s">
        <v>460</v>
      </c>
      <c r="B56" s="585" t="s">
        <v>461</v>
      </c>
      <c r="C56" s="588" t="s">
        <v>468</v>
      </c>
      <c r="D56" s="609" t="s">
        <v>469</v>
      </c>
      <c r="E56" s="588" t="s">
        <v>1140</v>
      </c>
      <c r="F56" s="609" t="s">
        <v>1141</v>
      </c>
      <c r="G56" s="588" t="s">
        <v>1162</v>
      </c>
      <c r="H56" s="588" t="s">
        <v>1163</v>
      </c>
      <c r="I56" s="600">
        <v>1.9800000190734863</v>
      </c>
      <c r="J56" s="600">
        <v>50</v>
      </c>
      <c r="K56" s="601">
        <v>99</v>
      </c>
    </row>
    <row r="57" spans="1:11" ht="14.4" customHeight="1" x14ac:dyDescent="0.3">
      <c r="A57" s="584" t="s">
        <v>460</v>
      </c>
      <c r="B57" s="585" t="s">
        <v>461</v>
      </c>
      <c r="C57" s="588" t="s">
        <v>468</v>
      </c>
      <c r="D57" s="609" t="s">
        <v>469</v>
      </c>
      <c r="E57" s="588" t="s">
        <v>1140</v>
      </c>
      <c r="F57" s="609" t="s">
        <v>1141</v>
      </c>
      <c r="G57" s="588" t="s">
        <v>1164</v>
      </c>
      <c r="H57" s="588" t="s">
        <v>1165</v>
      </c>
      <c r="I57" s="600">
        <v>2.1700000762939453</v>
      </c>
      <c r="J57" s="600">
        <v>20</v>
      </c>
      <c r="K57" s="601">
        <v>43.400001525878906</v>
      </c>
    </row>
    <row r="58" spans="1:11" ht="14.4" customHeight="1" x14ac:dyDescent="0.3">
      <c r="A58" s="584" t="s">
        <v>460</v>
      </c>
      <c r="B58" s="585" t="s">
        <v>461</v>
      </c>
      <c r="C58" s="588" t="s">
        <v>468</v>
      </c>
      <c r="D58" s="609" t="s">
        <v>469</v>
      </c>
      <c r="E58" s="588" t="s">
        <v>1140</v>
      </c>
      <c r="F58" s="609" t="s">
        <v>1141</v>
      </c>
      <c r="G58" s="588" t="s">
        <v>1166</v>
      </c>
      <c r="H58" s="588" t="s">
        <v>1167</v>
      </c>
      <c r="I58" s="600">
        <v>2.5099999904632568</v>
      </c>
      <c r="J58" s="600">
        <v>20</v>
      </c>
      <c r="K58" s="601">
        <v>50.200000762939453</v>
      </c>
    </row>
    <row r="59" spans="1:11" ht="14.4" customHeight="1" x14ac:dyDescent="0.3">
      <c r="A59" s="584" t="s">
        <v>460</v>
      </c>
      <c r="B59" s="585" t="s">
        <v>461</v>
      </c>
      <c r="C59" s="588" t="s">
        <v>468</v>
      </c>
      <c r="D59" s="609" t="s">
        <v>469</v>
      </c>
      <c r="E59" s="588" t="s">
        <v>1140</v>
      </c>
      <c r="F59" s="609" t="s">
        <v>1141</v>
      </c>
      <c r="G59" s="588" t="s">
        <v>1168</v>
      </c>
      <c r="H59" s="588" t="s">
        <v>1169</v>
      </c>
      <c r="I59" s="600">
        <v>21.229999542236328</v>
      </c>
      <c r="J59" s="600">
        <v>150</v>
      </c>
      <c r="K59" s="601">
        <v>3184.5</v>
      </c>
    </row>
    <row r="60" spans="1:11" ht="14.4" customHeight="1" x14ac:dyDescent="0.3">
      <c r="A60" s="584" t="s">
        <v>460</v>
      </c>
      <c r="B60" s="585" t="s">
        <v>461</v>
      </c>
      <c r="C60" s="588" t="s">
        <v>468</v>
      </c>
      <c r="D60" s="609" t="s">
        <v>469</v>
      </c>
      <c r="E60" s="588" t="s">
        <v>1170</v>
      </c>
      <c r="F60" s="609" t="s">
        <v>1171</v>
      </c>
      <c r="G60" s="588" t="s">
        <v>1172</v>
      </c>
      <c r="H60" s="588" t="s">
        <v>1173</v>
      </c>
      <c r="I60" s="600">
        <v>0.55000001192092896</v>
      </c>
      <c r="J60" s="600">
        <v>400</v>
      </c>
      <c r="K60" s="601">
        <v>220</v>
      </c>
    </row>
    <row r="61" spans="1:11" ht="14.4" customHeight="1" x14ac:dyDescent="0.3">
      <c r="A61" s="584" t="s">
        <v>460</v>
      </c>
      <c r="B61" s="585" t="s">
        <v>461</v>
      </c>
      <c r="C61" s="588" t="s">
        <v>468</v>
      </c>
      <c r="D61" s="609" t="s">
        <v>469</v>
      </c>
      <c r="E61" s="588" t="s">
        <v>1174</v>
      </c>
      <c r="F61" s="609" t="s">
        <v>1175</v>
      </c>
      <c r="G61" s="588" t="s">
        <v>1176</v>
      </c>
      <c r="H61" s="588" t="s">
        <v>1177</v>
      </c>
      <c r="I61" s="600">
        <v>0.74000000953674316</v>
      </c>
      <c r="J61" s="600">
        <v>5000</v>
      </c>
      <c r="K61" s="601">
        <v>3690.4998779296875</v>
      </c>
    </row>
    <row r="62" spans="1:11" ht="14.4" customHeight="1" x14ac:dyDescent="0.3">
      <c r="A62" s="584" t="s">
        <v>460</v>
      </c>
      <c r="B62" s="585" t="s">
        <v>461</v>
      </c>
      <c r="C62" s="588" t="s">
        <v>468</v>
      </c>
      <c r="D62" s="609" t="s">
        <v>469</v>
      </c>
      <c r="E62" s="588" t="s">
        <v>1174</v>
      </c>
      <c r="F62" s="609" t="s">
        <v>1175</v>
      </c>
      <c r="G62" s="588" t="s">
        <v>1178</v>
      </c>
      <c r="H62" s="588" t="s">
        <v>1179</v>
      </c>
      <c r="I62" s="600">
        <v>0.74000000953674316</v>
      </c>
      <c r="J62" s="600">
        <v>5000</v>
      </c>
      <c r="K62" s="601">
        <v>3696.199951171875</v>
      </c>
    </row>
    <row r="63" spans="1:11" ht="14.4" customHeight="1" x14ac:dyDescent="0.3">
      <c r="A63" s="584" t="s">
        <v>460</v>
      </c>
      <c r="B63" s="585" t="s">
        <v>461</v>
      </c>
      <c r="C63" s="588" t="s">
        <v>473</v>
      </c>
      <c r="D63" s="609" t="s">
        <v>474</v>
      </c>
      <c r="E63" s="588" t="s">
        <v>1180</v>
      </c>
      <c r="F63" s="609" t="s">
        <v>1181</v>
      </c>
      <c r="G63" s="588" t="s">
        <v>1182</v>
      </c>
      <c r="H63" s="588" t="s">
        <v>1183</v>
      </c>
      <c r="I63" s="600">
        <v>14347.830078125</v>
      </c>
      <c r="J63" s="600">
        <v>2</v>
      </c>
      <c r="K63" s="601">
        <v>28695.66015625</v>
      </c>
    </row>
    <row r="64" spans="1:11" ht="14.4" customHeight="1" x14ac:dyDescent="0.3">
      <c r="A64" s="584" t="s">
        <v>460</v>
      </c>
      <c r="B64" s="585" t="s">
        <v>461</v>
      </c>
      <c r="C64" s="588" t="s">
        <v>473</v>
      </c>
      <c r="D64" s="609" t="s">
        <v>474</v>
      </c>
      <c r="E64" s="588" t="s">
        <v>1184</v>
      </c>
      <c r="F64" s="609" t="s">
        <v>1185</v>
      </c>
      <c r="G64" s="588" t="s">
        <v>1186</v>
      </c>
      <c r="H64" s="588" t="s">
        <v>1187</v>
      </c>
      <c r="I64" s="600">
        <v>7869</v>
      </c>
      <c r="J64" s="600">
        <v>3</v>
      </c>
      <c r="K64" s="601">
        <v>23607</v>
      </c>
    </row>
    <row r="65" spans="1:11" ht="14.4" customHeight="1" x14ac:dyDescent="0.3">
      <c r="A65" s="584" t="s">
        <v>460</v>
      </c>
      <c r="B65" s="585" t="s">
        <v>461</v>
      </c>
      <c r="C65" s="588" t="s">
        <v>473</v>
      </c>
      <c r="D65" s="609" t="s">
        <v>474</v>
      </c>
      <c r="E65" s="588" t="s">
        <v>1184</v>
      </c>
      <c r="F65" s="609" t="s">
        <v>1185</v>
      </c>
      <c r="G65" s="588" t="s">
        <v>1188</v>
      </c>
      <c r="H65" s="588" t="s">
        <v>1189</v>
      </c>
      <c r="I65" s="600">
        <v>7869</v>
      </c>
      <c r="J65" s="600">
        <v>4</v>
      </c>
      <c r="K65" s="601">
        <v>31476</v>
      </c>
    </row>
    <row r="66" spans="1:11" ht="14.4" customHeight="1" x14ac:dyDescent="0.3">
      <c r="A66" s="584" t="s">
        <v>460</v>
      </c>
      <c r="B66" s="585" t="s">
        <v>461</v>
      </c>
      <c r="C66" s="588" t="s">
        <v>473</v>
      </c>
      <c r="D66" s="609" t="s">
        <v>474</v>
      </c>
      <c r="E66" s="588" t="s">
        <v>1184</v>
      </c>
      <c r="F66" s="609" t="s">
        <v>1185</v>
      </c>
      <c r="G66" s="588" t="s">
        <v>1190</v>
      </c>
      <c r="H66" s="588" t="s">
        <v>1191</v>
      </c>
      <c r="I66" s="600">
        <v>5101</v>
      </c>
      <c r="J66" s="600">
        <v>1</v>
      </c>
      <c r="K66" s="601">
        <v>5101</v>
      </c>
    </row>
    <row r="67" spans="1:11" ht="14.4" customHeight="1" x14ac:dyDescent="0.3">
      <c r="A67" s="584" t="s">
        <v>460</v>
      </c>
      <c r="B67" s="585" t="s">
        <v>461</v>
      </c>
      <c r="C67" s="588" t="s">
        <v>473</v>
      </c>
      <c r="D67" s="609" t="s">
        <v>474</v>
      </c>
      <c r="E67" s="588" t="s">
        <v>1184</v>
      </c>
      <c r="F67" s="609" t="s">
        <v>1185</v>
      </c>
      <c r="G67" s="588" t="s">
        <v>1192</v>
      </c>
      <c r="H67" s="588" t="s">
        <v>1193</v>
      </c>
      <c r="I67" s="600">
        <v>5101</v>
      </c>
      <c r="J67" s="600">
        <v>6</v>
      </c>
      <c r="K67" s="601">
        <v>30606</v>
      </c>
    </row>
    <row r="68" spans="1:11" ht="14.4" customHeight="1" x14ac:dyDescent="0.3">
      <c r="A68" s="584" t="s">
        <v>460</v>
      </c>
      <c r="B68" s="585" t="s">
        <v>461</v>
      </c>
      <c r="C68" s="588" t="s">
        <v>473</v>
      </c>
      <c r="D68" s="609" t="s">
        <v>474</v>
      </c>
      <c r="E68" s="588" t="s">
        <v>1184</v>
      </c>
      <c r="F68" s="609" t="s">
        <v>1185</v>
      </c>
      <c r="G68" s="588" t="s">
        <v>1194</v>
      </c>
      <c r="H68" s="588" t="s">
        <v>1195</v>
      </c>
      <c r="I68" s="600">
        <v>5101</v>
      </c>
      <c r="J68" s="600">
        <v>4</v>
      </c>
      <c r="K68" s="601">
        <v>20404</v>
      </c>
    </row>
    <row r="69" spans="1:11" ht="14.4" customHeight="1" x14ac:dyDescent="0.3">
      <c r="A69" s="584" t="s">
        <v>460</v>
      </c>
      <c r="B69" s="585" t="s">
        <v>461</v>
      </c>
      <c r="C69" s="588" t="s">
        <v>473</v>
      </c>
      <c r="D69" s="609" t="s">
        <v>474</v>
      </c>
      <c r="E69" s="588" t="s">
        <v>1184</v>
      </c>
      <c r="F69" s="609" t="s">
        <v>1185</v>
      </c>
      <c r="G69" s="588" t="s">
        <v>1196</v>
      </c>
      <c r="H69" s="588" t="s">
        <v>1197</v>
      </c>
      <c r="I69" s="600">
        <v>9850</v>
      </c>
      <c r="J69" s="600">
        <v>1</v>
      </c>
      <c r="K69" s="601">
        <v>9850</v>
      </c>
    </row>
    <row r="70" spans="1:11" ht="14.4" customHeight="1" x14ac:dyDescent="0.3">
      <c r="A70" s="584" t="s">
        <v>460</v>
      </c>
      <c r="B70" s="585" t="s">
        <v>461</v>
      </c>
      <c r="C70" s="588" t="s">
        <v>473</v>
      </c>
      <c r="D70" s="609" t="s">
        <v>474</v>
      </c>
      <c r="E70" s="588" t="s">
        <v>1184</v>
      </c>
      <c r="F70" s="609" t="s">
        <v>1185</v>
      </c>
      <c r="G70" s="588" t="s">
        <v>1198</v>
      </c>
      <c r="H70" s="588" t="s">
        <v>1199</v>
      </c>
      <c r="I70" s="600">
        <v>9850</v>
      </c>
      <c r="J70" s="600">
        <v>5</v>
      </c>
      <c r="K70" s="601">
        <v>49250</v>
      </c>
    </row>
    <row r="71" spans="1:11" ht="14.4" customHeight="1" x14ac:dyDescent="0.3">
      <c r="A71" s="584" t="s">
        <v>460</v>
      </c>
      <c r="B71" s="585" t="s">
        <v>461</v>
      </c>
      <c r="C71" s="588" t="s">
        <v>473</v>
      </c>
      <c r="D71" s="609" t="s">
        <v>474</v>
      </c>
      <c r="E71" s="588" t="s">
        <v>1184</v>
      </c>
      <c r="F71" s="609" t="s">
        <v>1185</v>
      </c>
      <c r="G71" s="588" t="s">
        <v>1200</v>
      </c>
      <c r="H71" s="588" t="s">
        <v>1201</v>
      </c>
      <c r="I71" s="600">
        <v>9850</v>
      </c>
      <c r="J71" s="600">
        <v>2</v>
      </c>
      <c r="K71" s="601">
        <v>19700</v>
      </c>
    </row>
    <row r="72" spans="1:11" ht="14.4" customHeight="1" x14ac:dyDescent="0.3">
      <c r="A72" s="584" t="s">
        <v>460</v>
      </c>
      <c r="B72" s="585" t="s">
        <v>461</v>
      </c>
      <c r="C72" s="588" t="s">
        <v>473</v>
      </c>
      <c r="D72" s="609" t="s">
        <v>474</v>
      </c>
      <c r="E72" s="588" t="s">
        <v>1184</v>
      </c>
      <c r="F72" s="609" t="s">
        <v>1185</v>
      </c>
      <c r="G72" s="588" t="s">
        <v>1202</v>
      </c>
      <c r="H72" s="588" t="s">
        <v>1203</v>
      </c>
      <c r="I72" s="600">
        <v>9850</v>
      </c>
      <c r="J72" s="600">
        <v>3</v>
      </c>
      <c r="K72" s="601">
        <v>29550</v>
      </c>
    </row>
    <row r="73" spans="1:11" ht="14.4" customHeight="1" x14ac:dyDescent="0.3">
      <c r="A73" s="584" t="s">
        <v>460</v>
      </c>
      <c r="B73" s="585" t="s">
        <v>461</v>
      </c>
      <c r="C73" s="588" t="s">
        <v>473</v>
      </c>
      <c r="D73" s="609" t="s">
        <v>474</v>
      </c>
      <c r="E73" s="588" t="s">
        <v>1184</v>
      </c>
      <c r="F73" s="609" t="s">
        <v>1185</v>
      </c>
      <c r="G73" s="588" t="s">
        <v>1204</v>
      </c>
      <c r="H73" s="588" t="s">
        <v>1205</v>
      </c>
      <c r="I73" s="600">
        <v>9850</v>
      </c>
      <c r="J73" s="600">
        <v>5</v>
      </c>
      <c r="K73" s="601">
        <v>49250</v>
      </c>
    </row>
    <row r="74" spans="1:11" ht="14.4" customHeight="1" x14ac:dyDescent="0.3">
      <c r="A74" s="584" t="s">
        <v>460</v>
      </c>
      <c r="B74" s="585" t="s">
        <v>461</v>
      </c>
      <c r="C74" s="588" t="s">
        <v>473</v>
      </c>
      <c r="D74" s="609" t="s">
        <v>474</v>
      </c>
      <c r="E74" s="588" t="s">
        <v>1184</v>
      </c>
      <c r="F74" s="609" t="s">
        <v>1185</v>
      </c>
      <c r="G74" s="588" t="s">
        <v>1206</v>
      </c>
      <c r="H74" s="588" t="s">
        <v>1207</v>
      </c>
      <c r="I74" s="600">
        <v>9850</v>
      </c>
      <c r="J74" s="600">
        <v>3</v>
      </c>
      <c r="K74" s="601">
        <v>29550</v>
      </c>
    </row>
    <row r="75" spans="1:11" ht="14.4" customHeight="1" x14ac:dyDescent="0.3">
      <c r="A75" s="584" t="s">
        <v>460</v>
      </c>
      <c r="B75" s="585" t="s">
        <v>461</v>
      </c>
      <c r="C75" s="588" t="s">
        <v>473</v>
      </c>
      <c r="D75" s="609" t="s">
        <v>474</v>
      </c>
      <c r="E75" s="588" t="s">
        <v>1184</v>
      </c>
      <c r="F75" s="609" t="s">
        <v>1185</v>
      </c>
      <c r="G75" s="588" t="s">
        <v>1208</v>
      </c>
      <c r="H75" s="588" t="s">
        <v>1209</v>
      </c>
      <c r="I75" s="600">
        <v>9850</v>
      </c>
      <c r="J75" s="600">
        <v>1</v>
      </c>
      <c r="K75" s="601">
        <v>9850</v>
      </c>
    </row>
    <row r="76" spans="1:11" ht="14.4" customHeight="1" x14ac:dyDescent="0.3">
      <c r="A76" s="584" t="s">
        <v>460</v>
      </c>
      <c r="B76" s="585" t="s">
        <v>461</v>
      </c>
      <c r="C76" s="588" t="s">
        <v>473</v>
      </c>
      <c r="D76" s="609" t="s">
        <v>474</v>
      </c>
      <c r="E76" s="588" t="s">
        <v>1184</v>
      </c>
      <c r="F76" s="609" t="s">
        <v>1185</v>
      </c>
      <c r="G76" s="588" t="s">
        <v>1210</v>
      </c>
      <c r="H76" s="588" t="s">
        <v>1211</v>
      </c>
      <c r="I76" s="600">
        <v>9850</v>
      </c>
      <c r="J76" s="600">
        <v>3</v>
      </c>
      <c r="K76" s="601">
        <v>29550</v>
      </c>
    </row>
    <row r="77" spans="1:11" ht="14.4" customHeight="1" x14ac:dyDescent="0.3">
      <c r="A77" s="584" t="s">
        <v>460</v>
      </c>
      <c r="B77" s="585" t="s">
        <v>461</v>
      </c>
      <c r="C77" s="588" t="s">
        <v>473</v>
      </c>
      <c r="D77" s="609" t="s">
        <v>474</v>
      </c>
      <c r="E77" s="588" t="s">
        <v>1184</v>
      </c>
      <c r="F77" s="609" t="s">
        <v>1185</v>
      </c>
      <c r="G77" s="588" t="s">
        <v>1212</v>
      </c>
      <c r="H77" s="588" t="s">
        <v>1213</v>
      </c>
      <c r="I77" s="600">
        <v>9850</v>
      </c>
      <c r="J77" s="600">
        <v>3</v>
      </c>
      <c r="K77" s="601">
        <v>29550</v>
      </c>
    </row>
    <row r="78" spans="1:11" ht="14.4" customHeight="1" x14ac:dyDescent="0.3">
      <c r="A78" s="584" t="s">
        <v>460</v>
      </c>
      <c r="B78" s="585" t="s">
        <v>461</v>
      </c>
      <c r="C78" s="588" t="s">
        <v>473</v>
      </c>
      <c r="D78" s="609" t="s">
        <v>474</v>
      </c>
      <c r="E78" s="588" t="s">
        <v>1184</v>
      </c>
      <c r="F78" s="609" t="s">
        <v>1185</v>
      </c>
      <c r="G78" s="588" t="s">
        <v>1214</v>
      </c>
      <c r="H78" s="588" t="s">
        <v>1215</v>
      </c>
      <c r="I78" s="600">
        <v>9200</v>
      </c>
      <c r="J78" s="600">
        <v>2</v>
      </c>
      <c r="K78" s="601">
        <v>18400</v>
      </c>
    </row>
    <row r="79" spans="1:11" ht="14.4" customHeight="1" x14ac:dyDescent="0.3">
      <c r="A79" s="584" t="s">
        <v>460</v>
      </c>
      <c r="B79" s="585" t="s">
        <v>461</v>
      </c>
      <c r="C79" s="588" t="s">
        <v>473</v>
      </c>
      <c r="D79" s="609" t="s">
        <v>474</v>
      </c>
      <c r="E79" s="588" t="s">
        <v>1184</v>
      </c>
      <c r="F79" s="609" t="s">
        <v>1185</v>
      </c>
      <c r="G79" s="588" t="s">
        <v>1216</v>
      </c>
      <c r="H79" s="588" t="s">
        <v>1217</v>
      </c>
      <c r="I79" s="600">
        <v>9883.7802734375</v>
      </c>
      <c r="J79" s="600">
        <v>1</v>
      </c>
      <c r="K79" s="601">
        <v>9883.7802734375</v>
      </c>
    </row>
    <row r="80" spans="1:11" ht="14.4" customHeight="1" x14ac:dyDescent="0.3">
      <c r="A80" s="584" t="s">
        <v>460</v>
      </c>
      <c r="B80" s="585" t="s">
        <v>461</v>
      </c>
      <c r="C80" s="588" t="s">
        <v>473</v>
      </c>
      <c r="D80" s="609" t="s">
        <v>474</v>
      </c>
      <c r="E80" s="588" t="s">
        <v>1056</v>
      </c>
      <c r="F80" s="609" t="s">
        <v>1057</v>
      </c>
      <c r="G80" s="588" t="s">
        <v>1058</v>
      </c>
      <c r="H80" s="588" t="s">
        <v>1059</v>
      </c>
      <c r="I80" s="600">
        <v>713.55999755859375</v>
      </c>
      <c r="J80" s="600">
        <v>6</v>
      </c>
      <c r="K80" s="601">
        <v>4281.35986328125</v>
      </c>
    </row>
    <row r="81" spans="1:11" ht="14.4" customHeight="1" x14ac:dyDescent="0.3">
      <c r="A81" s="584" t="s">
        <v>460</v>
      </c>
      <c r="B81" s="585" t="s">
        <v>461</v>
      </c>
      <c r="C81" s="588" t="s">
        <v>473</v>
      </c>
      <c r="D81" s="609" t="s">
        <v>474</v>
      </c>
      <c r="E81" s="588" t="s">
        <v>1056</v>
      </c>
      <c r="F81" s="609" t="s">
        <v>1057</v>
      </c>
      <c r="G81" s="588" t="s">
        <v>1218</v>
      </c>
      <c r="H81" s="588" t="s">
        <v>1219</v>
      </c>
      <c r="I81" s="600">
        <v>0.43000000715255737</v>
      </c>
      <c r="J81" s="600">
        <v>20000</v>
      </c>
      <c r="K81" s="601">
        <v>8600</v>
      </c>
    </row>
    <row r="82" spans="1:11" ht="14.4" customHeight="1" x14ac:dyDescent="0.3">
      <c r="A82" s="584" t="s">
        <v>460</v>
      </c>
      <c r="B82" s="585" t="s">
        <v>461</v>
      </c>
      <c r="C82" s="588" t="s">
        <v>473</v>
      </c>
      <c r="D82" s="609" t="s">
        <v>474</v>
      </c>
      <c r="E82" s="588" t="s">
        <v>1056</v>
      </c>
      <c r="F82" s="609" t="s">
        <v>1057</v>
      </c>
      <c r="G82" s="588" t="s">
        <v>1068</v>
      </c>
      <c r="H82" s="588" t="s">
        <v>1069</v>
      </c>
      <c r="I82" s="600">
        <v>40.340000152587891</v>
      </c>
      <c r="J82" s="600">
        <v>50</v>
      </c>
      <c r="K82" s="601">
        <v>2017</v>
      </c>
    </row>
    <row r="83" spans="1:11" ht="14.4" customHeight="1" x14ac:dyDescent="0.3">
      <c r="A83" s="584" t="s">
        <v>460</v>
      </c>
      <c r="B83" s="585" t="s">
        <v>461</v>
      </c>
      <c r="C83" s="588" t="s">
        <v>473</v>
      </c>
      <c r="D83" s="609" t="s">
        <v>474</v>
      </c>
      <c r="E83" s="588" t="s">
        <v>1056</v>
      </c>
      <c r="F83" s="609" t="s">
        <v>1057</v>
      </c>
      <c r="G83" s="588" t="s">
        <v>1070</v>
      </c>
      <c r="H83" s="588" t="s">
        <v>1071</v>
      </c>
      <c r="I83" s="600">
        <v>67.05999755859375</v>
      </c>
      <c r="J83" s="600">
        <v>50</v>
      </c>
      <c r="K83" s="601">
        <v>3353</v>
      </c>
    </row>
    <row r="84" spans="1:11" ht="14.4" customHeight="1" x14ac:dyDescent="0.3">
      <c r="A84" s="584" t="s">
        <v>460</v>
      </c>
      <c r="B84" s="585" t="s">
        <v>461</v>
      </c>
      <c r="C84" s="588" t="s">
        <v>473</v>
      </c>
      <c r="D84" s="609" t="s">
        <v>474</v>
      </c>
      <c r="E84" s="588" t="s">
        <v>1056</v>
      </c>
      <c r="F84" s="609" t="s">
        <v>1057</v>
      </c>
      <c r="G84" s="588" t="s">
        <v>1220</v>
      </c>
      <c r="H84" s="588" t="s">
        <v>1221</v>
      </c>
      <c r="I84" s="600">
        <v>111.55000305175781</v>
      </c>
      <c r="J84" s="600">
        <v>2</v>
      </c>
      <c r="K84" s="601">
        <v>223.10000610351562</v>
      </c>
    </row>
    <row r="85" spans="1:11" ht="14.4" customHeight="1" x14ac:dyDescent="0.3">
      <c r="A85" s="584" t="s">
        <v>460</v>
      </c>
      <c r="B85" s="585" t="s">
        <v>461</v>
      </c>
      <c r="C85" s="588" t="s">
        <v>473</v>
      </c>
      <c r="D85" s="609" t="s">
        <v>474</v>
      </c>
      <c r="E85" s="588" t="s">
        <v>1056</v>
      </c>
      <c r="F85" s="609" t="s">
        <v>1057</v>
      </c>
      <c r="G85" s="588" t="s">
        <v>1222</v>
      </c>
      <c r="H85" s="588" t="s">
        <v>1223</v>
      </c>
      <c r="I85" s="600">
        <v>63.080001831054688</v>
      </c>
      <c r="J85" s="600">
        <v>10</v>
      </c>
      <c r="K85" s="601">
        <v>630.79998779296875</v>
      </c>
    </row>
    <row r="86" spans="1:11" ht="14.4" customHeight="1" x14ac:dyDescent="0.3">
      <c r="A86" s="584" t="s">
        <v>460</v>
      </c>
      <c r="B86" s="585" t="s">
        <v>461</v>
      </c>
      <c r="C86" s="588" t="s">
        <v>473</v>
      </c>
      <c r="D86" s="609" t="s">
        <v>474</v>
      </c>
      <c r="E86" s="588" t="s">
        <v>1056</v>
      </c>
      <c r="F86" s="609" t="s">
        <v>1057</v>
      </c>
      <c r="G86" s="588" t="s">
        <v>1224</v>
      </c>
      <c r="H86" s="588" t="s">
        <v>1225</v>
      </c>
      <c r="I86" s="600">
        <v>449.36333211263019</v>
      </c>
      <c r="J86" s="600">
        <v>30</v>
      </c>
      <c r="K86" s="601">
        <v>13480.85986328125</v>
      </c>
    </row>
    <row r="87" spans="1:11" ht="14.4" customHeight="1" x14ac:dyDescent="0.3">
      <c r="A87" s="584" t="s">
        <v>460</v>
      </c>
      <c r="B87" s="585" t="s">
        <v>461</v>
      </c>
      <c r="C87" s="588" t="s">
        <v>473</v>
      </c>
      <c r="D87" s="609" t="s">
        <v>474</v>
      </c>
      <c r="E87" s="588" t="s">
        <v>1056</v>
      </c>
      <c r="F87" s="609" t="s">
        <v>1057</v>
      </c>
      <c r="G87" s="588" t="s">
        <v>1078</v>
      </c>
      <c r="H87" s="588" t="s">
        <v>1079</v>
      </c>
      <c r="I87" s="600">
        <v>2.869999885559082</v>
      </c>
      <c r="J87" s="600">
        <v>300</v>
      </c>
      <c r="K87" s="601">
        <v>861</v>
      </c>
    </row>
    <row r="88" spans="1:11" ht="14.4" customHeight="1" x14ac:dyDescent="0.3">
      <c r="A88" s="584" t="s">
        <v>460</v>
      </c>
      <c r="B88" s="585" t="s">
        <v>461</v>
      </c>
      <c r="C88" s="588" t="s">
        <v>473</v>
      </c>
      <c r="D88" s="609" t="s">
        <v>474</v>
      </c>
      <c r="E88" s="588" t="s">
        <v>1056</v>
      </c>
      <c r="F88" s="609" t="s">
        <v>1057</v>
      </c>
      <c r="G88" s="588" t="s">
        <v>1080</v>
      </c>
      <c r="H88" s="588" t="s">
        <v>1081</v>
      </c>
      <c r="I88" s="600">
        <v>4.7950000762939453</v>
      </c>
      <c r="J88" s="600">
        <v>144</v>
      </c>
      <c r="K88" s="601">
        <v>690.3599853515625</v>
      </c>
    </row>
    <row r="89" spans="1:11" ht="14.4" customHeight="1" x14ac:dyDescent="0.3">
      <c r="A89" s="584" t="s">
        <v>460</v>
      </c>
      <c r="B89" s="585" t="s">
        <v>461</v>
      </c>
      <c r="C89" s="588" t="s">
        <v>473</v>
      </c>
      <c r="D89" s="609" t="s">
        <v>474</v>
      </c>
      <c r="E89" s="588" t="s">
        <v>1056</v>
      </c>
      <c r="F89" s="609" t="s">
        <v>1057</v>
      </c>
      <c r="G89" s="588" t="s">
        <v>1094</v>
      </c>
      <c r="H89" s="588" t="s">
        <v>1095</v>
      </c>
      <c r="I89" s="600">
        <v>0.86000001430511475</v>
      </c>
      <c r="J89" s="600">
        <v>204</v>
      </c>
      <c r="K89" s="601">
        <v>175.44000005722046</v>
      </c>
    </row>
    <row r="90" spans="1:11" ht="14.4" customHeight="1" x14ac:dyDescent="0.3">
      <c r="A90" s="584" t="s">
        <v>460</v>
      </c>
      <c r="B90" s="585" t="s">
        <v>461</v>
      </c>
      <c r="C90" s="588" t="s">
        <v>473</v>
      </c>
      <c r="D90" s="609" t="s">
        <v>474</v>
      </c>
      <c r="E90" s="588" t="s">
        <v>1056</v>
      </c>
      <c r="F90" s="609" t="s">
        <v>1057</v>
      </c>
      <c r="G90" s="588" t="s">
        <v>1102</v>
      </c>
      <c r="H90" s="588" t="s">
        <v>1103</v>
      </c>
      <c r="I90" s="600">
        <v>61.215000152587891</v>
      </c>
      <c r="J90" s="600">
        <v>6</v>
      </c>
      <c r="K90" s="601">
        <v>367.31000518798828</v>
      </c>
    </row>
    <row r="91" spans="1:11" ht="14.4" customHeight="1" x14ac:dyDescent="0.3">
      <c r="A91" s="584" t="s">
        <v>460</v>
      </c>
      <c r="B91" s="585" t="s">
        <v>461</v>
      </c>
      <c r="C91" s="588" t="s">
        <v>473</v>
      </c>
      <c r="D91" s="609" t="s">
        <v>474</v>
      </c>
      <c r="E91" s="588" t="s">
        <v>1056</v>
      </c>
      <c r="F91" s="609" t="s">
        <v>1057</v>
      </c>
      <c r="G91" s="588" t="s">
        <v>1104</v>
      </c>
      <c r="H91" s="588" t="s">
        <v>1105</v>
      </c>
      <c r="I91" s="600">
        <v>26.163999938964842</v>
      </c>
      <c r="J91" s="600">
        <v>10</v>
      </c>
      <c r="K91" s="601">
        <v>261.65999984741211</v>
      </c>
    </row>
    <row r="92" spans="1:11" ht="14.4" customHeight="1" x14ac:dyDescent="0.3">
      <c r="A92" s="584" t="s">
        <v>460</v>
      </c>
      <c r="B92" s="585" t="s">
        <v>461</v>
      </c>
      <c r="C92" s="588" t="s">
        <v>473</v>
      </c>
      <c r="D92" s="609" t="s">
        <v>474</v>
      </c>
      <c r="E92" s="588" t="s">
        <v>1056</v>
      </c>
      <c r="F92" s="609" t="s">
        <v>1057</v>
      </c>
      <c r="G92" s="588" t="s">
        <v>1108</v>
      </c>
      <c r="H92" s="588" t="s">
        <v>1109</v>
      </c>
      <c r="I92" s="600">
        <v>12.166666666666666</v>
      </c>
      <c r="J92" s="600">
        <v>170</v>
      </c>
      <c r="K92" s="601">
        <v>2068.5799865722656</v>
      </c>
    </row>
    <row r="93" spans="1:11" ht="14.4" customHeight="1" x14ac:dyDescent="0.3">
      <c r="A93" s="584" t="s">
        <v>460</v>
      </c>
      <c r="B93" s="585" t="s">
        <v>461</v>
      </c>
      <c r="C93" s="588" t="s">
        <v>473</v>
      </c>
      <c r="D93" s="609" t="s">
        <v>474</v>
      </c>
      <c r="E93" s="588" t="s">
        <v>1056</v>
      </c>
      <c r="F93" s="609" t="s">
        <v>1057</v>
      </c>
      <c r="G93" s="588" t="s">
        <v>1120</v>
      </c>
      <c r="H93" s="588" t="s">
        <v>1121</v>
      </c>
      <c r="I93" s="600">
        <v>18.043333053588867</v>
      </c>
      <c r="J93" s="600">
        <v>50</v>
      </c>
      <c r="K93" s="601">
        <v>884</v>
      </c>
    </row>
    <row r="94" spans="1:11" ht="14.4" customHeight="1" x14ac:dyDescent="0.3">
      <c r="A94" s="584" t="s">
        <v>460</v>
      </c>
      <c r="B94" s="585" t="s">
        <v>461</v>
      </c>
      <c r="C94" s="588" t="s">
        <v>473</v>
      </c>
      <c r="D94" s="609" t="s">
        <v>474</v>
      </c>
      <c r="E94" s="588" t="s">
        <v>1056</v>
      </c>
      <c r="F94" s="609" t="s">
        <v>1057</v>
      </c>
      <c r="G94" s="588" t="s">
        <v>1122</v>
      </c>
      <c r="H94" s="588" t="s">
        <v>1123</v>
      </c>
      <c r="I94" s="600">
        <v>72.220001220703125</v>
      </c>
      <c r="J94" s="600">
        <v>2</v>
      </c>
      <c r="K94" s="601">
        <v>144.44000244140625</v>
      </c>
    </row>
    <row r="95" spans="1:11" ht="14.4" customHeight="1" x14ac:dyDescent="0.3">
      <c r="A95" s="584" t="s">
        <v>460</v>
      </c>
      <c r="B95" s="585" t="s">
        <v>461</v>
      </c>
      <c r="C95" s="588" t="s">
        <v>473</v>
      </c>
      <c r="D95" s="609" t="s">
        <v>474</v>
      </c>
      <c r="E95" s="588" t="s">
        <v>1056</v>
      </c>
      <c r="F95" s="609" t="s">
        <v>1057</v>
      </c>
      <c r="G95" s="588" t="s">
        <v>1226</v>
      </c>
      <c r="H95" s="588" t="s">
        <v>1227</v>
      </c>
      <c r="I95" s="600">
        <v>105.45999908447266</v>
      </c>
      <c r="J95" s="600">
        <v>2</v>
      </c>
      <c r="K95" s="601">
        <v>210.91999816894531</v>
      </c>
    </row>
    <row r="96" spans="1:11" ht="14.4" customHeight="1" x14ac:dyDescent="0.3">
      <c r="A96" s="584" t="s">
        <v>460</v>
      </c>
      <c r="B96" s="585" t="s">
        <v>461</v>
      </c>
      <c r="C96" s="588" t="s">
        <v>473</v>
      </c>
      <c r="D96" s="609" t="s">
        <v>474</v>
      </c>
      <c r="E96" s="588" t="s">
        <v>1056</v>
      </c>
      <c r="F96" s="609" t="s">
        <v>1057</v>
      </c>
      <c r="G96" s="588" t="s">
        <v>1228</v>
      </c>
      <c r="H96" s="588" t="s">
        <v>1229</v>
      </c>
      <c r="I96" s="600">
        <v>13.869999885559082</v>
      </c>
      <c r="J96" s="600">
        <v>24</v>
      </c>
      <c r="K96" s="601">
        <v>332.89999389648437</v>
      </c>
    </row>
    <row r="97" spans="1:11" ht="14.4" customHeight="1" x14ac:dyDescent="0.3">
      <c r="A97" s="584" t="s">
        <v>460</v>
      </c>
      <c r="B97" s="585" t="s">
        <v>461</v>
      </c>
      <c r="C97" s="588" t="s">
        <v>473</v>
      </c>
      <c r="D97" s="609" t="s">
        <v>474</v>
      </c>
      <c r="E97" s="588" t="s">
        <v>1056</v>
      </c>
      <c r="F97" s="609" t="s">
        <v>1057</v>
      </c>
      <c r="G97" s="588" t="s">
        <v>1230</v>
      </c>
      <c r="H97" s="588" t="s">
        <v>1231</v>
      </c>
      <c r="I97" s="600">
        <v>147.19999694824219</v>
      </c>
      <c r="J97" s="600">
        <v>3</v>
      </c>
      <c r="K97" s="601">
        <v>441.60000610351562</v>
      </c>
    </row>
    <row r="98" spans="1:11" ht="14.4" customHeight="1" x14ac:dyDescent="0.3">
      <c r="A98" s="584" t="s">
        <v>460</v>
      </c>
      <c r="B98" s="585" t="s">
        <v>461</v>
      </c>
      <c r="C98" s="588" t="s">
        <v>473</v>
      </c>
      <c r="D98" s="609" t="s">
        <v>474</v>
      </c>
      <c r="E98" s="588" t="s">
        <v>1056</v>
      </c>
      <c r="F98" s="609" t="s">
        <v>1057</v>
      </c>
      <c r="G98" s="588" t="s">
        <v>1232</v>
      </c>
      <c r="H98" s="588" t="s">
        <v>1233</v>
      </c>
      <c r="I98" s="600">
        <v>104.62000274658203</v>
      </c>
      <c r="J98" s="600">
        <v>2</v>
      </c>
      <c r="K98" s="601">
        <v>209.22999572753906</v>
      </c>
    </row>
    <row r="99" spans="1:11" ht="14.4" customHeight="1" x14ac:dyDescent="0.3">
      <c r="A99" s="584" t="s">
        <v>460</v>
      </c>
      <c r="B99" s="585" t="s">
        <v>461</v>
      </c>
      <c r="C99" s="588" t="s">
        <v>473</v>
      </c>
      <c r="D99" s="609" t="s">
        <v>474</v>
      </c>
      <c r="E99" s="588" t="s">
        <v>1056</v>
      </c>
      <c r="F99" s="609" t="s">
        <v>1057</v>
      </c>
      <c r="G99" s="588" t="s">
        <v>1234</v>
      </c>
      <c r="H99" s="588" t="s">
        <v>1235</v>
      </c>
      <c r="I99" s="600">
        <v>11.739999771118164</v>
      </c>
      <c r="J99" s="600">
        <v>150</v>
      </c>
      <c r="K99" s="601">
        <v>1760.6700439453125</v>
      </c>
    </row>
    <row r="100" spans="1:11" ht="14.4" customHeight="1" x14ac:dyDescent="0.3">
      <c r="A100" s="584" t="s">
        <v>460</v>
      </c>
      <c r="B100" s="585" t="s">
        <v>461</v>
      </c>
      <c r="C100" s="588" t="s">
        <v>473</v>
      </c>
      <c r="D100" s="609" t="s">
        <v>474</v>
      </c>
      <c r="E100" s="588" t="s">
        <v>1056</v>
      </c>
      <c r="F100" s="609" t="s">
        <v>1057</v>
      </c>
      <c r="G100" s="588" t="s">
        <v>1236</v>
      </c>
      <c r="H100" s="588" t="s">
        <v>1237</v>
      </c>
      <c r="I100" s="600">
        <v>22.450000762939453</v>
      </c>
      <c r="J100" s="600">
        <v>100</v>
      </c>
      <c r="K100" s="601">
        <v>2245.39990234375</v>
      </c>
    </row>
    <row r="101" spans="1:11" ht="14.4" customHeight="1" x14ac:dyDescent="0.3">
      <c r="A101" s="584" t="s">
        <v>460</v>
      </c>
      <c r="B101" s="585" t="s">
        <v>461</v>
      </c>
      <c r="C101" s="588" t="s">
        <v>473</v>
      </c>
      <c r="D101" s="609" t="s">
        <v>474</v>
      </c>
      <c r="E101" s="588" t="s">
        <v>1056</v>
      </c>
      <c r="F101" s="609" t="s">
        <v>1057</v>
      </c>
      <c r="G101" s="588" t="s">
        <v>1238</v>
      </c>
      <c r="H101" s="588" t="s">
        <v>1239</v>
      </c>
      <c r="I101" s="600">
        <v>0.49000000953674316</v>
      </c>
      <c r="J101" s="600">
        <v>1000</v>
      </c>
      <c r="K101" s="601">
        <v>490</v>
      </c>
    </row>
    <row r="102" spans="1:11" ht="14.4" customHeight="1" x14ac:dyDescent="0.3">
      <c r="A102" s="584" t="s">
        <v>460</v>
      </c>
      <c r="B102" s="585" t="s">
        <v>461</v>
      </c>
      <c r="C102" s="588" t="s">
        <v>473</v>
      </c>
      <c r="D102" s="609" t="s">
        <v>474</v>
      </c>
      <c r="E102" s="588" t="s">
        <v>1056</v>
      </c>
      <c r="F102" s="609" t="s">
        <v>1057</v>
      </c>
      <c r="G102" s="588" t="s">
        <v>1240</v>
      </c>
      <c r="H102" s="588" t="s">
        <v>1241</v>
      </c>
      <c r="I102" s="600">
        <v>81.599998474121094</v>
      </c>
      <c r="J102" s="600">
        <v>5</v>
      </c>
      <c r="K102" s="601">
        <v>408</v>
      </c>
    </row>
    <row r="103" spans="1:11" ht="14.4" customHeight="1" x14ac:dyDescent="0.3">
      <c r="A103" s="584" t="s">
        <v>460</v>
      </c>
      <c r="B103" s="585" t="s">
        <v>461</v>
      </c>
      <c r="C103" s="588" t="s">
        <v>473</v>
      </c>
      <c r="D103" s="609" t="s">
        <v>474</v>
      </c>
      <c r="E103" s="588" t="s">
        <v>1140</v>
      </c>
      <c r="F103" s="609" t="s">
        <v>1141</v>
      </c>
      <c r="G103" s="588" t="s">
        <v>1242</v>
      </c>
      <c r="H103" s="588" t="s">
        <v>1243</v>
      </c>
      <c r="I103" s="600">
        <v>209.33000183105469</v>
      </c>
      <c r="J103" s="600">
        <v>3</v>
      </c>
      <c r="K103" s="601">
        <v>627.989990234375</v>
      </c>
    </row>
    <row r="104" spans="1:11" ht="14.4" customHeight="1" x14ac:dyDescent="0.3">
      <c r="A104" s="584" t="s">
        <v>460</v>
      </c>
      <c r="B104" s="585" t="s">
        <v>461</v>
      </c>
      <c r="C104" s="588" t="s">
        <v>473</v>
      </c>
      <c r="D104" s="609" t="s">
        <v>474</v>
      </c>
      <c r="E104" s="588" t="s">
        <v>1140</v>
      </c>
      <c r="F104" s="609" t="s">
        <v>1141</v>
      </c>
      <c r="G104" s="588" t="s">
        <v>1244</v>
      </c>
      <c r="H104" s="588" t="s">
        <v>1245</v>
      </c>
      <c r="I104" s="600">
        <v>2.8399999141693115</v>
      </c>
      <c r="J104" s="600">
        <v>700</v>
      </c>
      <c r="K104" s="601">
        <v>1990.4500122070312</v>
      </c>
    </row>
    <row r="105" spans="1:11" ht="14.4" customHeight="1" x14ac:dyDescent="0.3">
      <c r="A105" s="584" t="s">
        <v>460</v>
      </c>
      <c r="B105" s="585" t="s">
        <v>461</v>
      </c>
      <c r="C105" s="588" t="s">
        <v>473</v>
      </c>
      <c r="D105" s="609" t="s">
        <v>474</v>
      </c>
      <c r="E105" s="588" t="s">
        <v>1140</v>
      </c>
      <c r="F105" s="609" t="s">
        <v>1141</v>
      </c>
      <c r="G105" s="588" t="s">
        <v>1246</v>
      </c>
      <c r="H105" s="588" t="s">
        <v>1247</v>
      </c>
      <c r="I105" s="600">
        <v>39.270000457763672</v>
      </c>
      <c r="J105" s="600">
        <v>150</v>
      </c>
      <c r="K105" s="601">
        <v>5890.5</v>
      </c>
    </row>
    <row r="106" spans="1:11" ht="14.4" customHeight="1" x14ac:dyDescent="0.3">
      <c r="A106" s="584" t="s">
        <v>460</v>
      </c>
      <c r="B106" s="585" t="s">
        <v>461</v>
      </c>
      <c r="C106" s="588" t="s">
        <v>473</v>
      </c>
      <c r="D106" s="609" t="s">
        <v>474</v>
      </c>
      <c r="E106" s="588" t="s">
        <v>1140</v>
      </c>
      <c r="F106" s="609" t="s">
        <v>1141</v>
      </c>
      <c r="G106" s="588" t="s">
        <v>1248</v>
      </c>
      <c r="H106" s="588" t="s">
        <v>1249</v>
      </c>
      <c r="I106" s="600">
        <v>4.630000114440918</v>
      </c>
      <c r="J106" s="600">
        <v>20</v>
      </c>
      <c r="K106" s="601">
        <v>92.599998474121094</v>
      </c>
    </row>
    <row r="107" spans="1:11" ht="14.4" customHeight="1" x14ac:dyDescent="0.3">
      <c r="A107" s="584" t="s">
        <v>460</v>
      </c>
      <c r="B107" s="585" t="s">
        <v>461</v>
      </c>
      <c r="C107" s="588" t="s">
        <v>473</v>
      </c>
      <c r="D107" s="609" t="s">
        <v>474</v>
      </c>
      <c r="E107" s="588" t="s">
        <v>1140</v>
      </c>
      <c r="F107" s="609" t="s">
        <v>1141</v>
      </c>
      <c r="G107" s="588" t="s">
        <v>1250</v>
      </c>
      <c r="H107" s="588" t="s">
        <v>1251</v>
      </c>
      <c r="I107" s="600">
        <v>3.1500000953674316</v>
      </c>
      <c r="J107" s="600">
        <v>20</v>
      </c>
      <c r="K107" s="601">
        <v>63</v>
      </c>
    </row>
    <row r="108" spans="1:11" ht="14.4" customHeight="1" x14ac:dyDescent="0.3">
      <c r="A108" s="584" t="s">
        <v>460</v>
      </c>
      <c r="B108" s="585" t="s">
        <v>461</v>
      </c>
      <c r="C108" s="588" t="s">
        <v>473</v>
      </c>
      <c r="D108" s="609" t="s">
        <v>474</v>
      </c>
      <c r="E108" s="588" t="s">
        <v>1140</v>
      </c>
      <c r="F108" s="609" t="s">
        <v>1141</v>
      </c>
      <c r="G108" s="588" t="s">
        <v>1252</v>
      </c>
      <c r="H108" s="588" t="s">
        <v>1253</v>
      </c>
      <c r="I108" s="600">
        <v>5.5900001525878906</v>
      </c>
      <c r="J108" s="600">
        <v>200</v>
      </c>
      <c r="K108" s="601">
        <v>1118.2000122070312</v>
      </c>
    </row>
    <row r="109" spans="1:11" ht="14.4" customHeight="1" x14ac:dyDescent="0.3">
      <c r="A109" s="584" t="s">
        <v>460</v>
      </c>
      <c r="B109" s="585" t="s">
        <v>461</v>
      </c>
      <c r="C109" s="588" t="s">
        <v>473</v>
      </c>
      <c r="D109" s="609" t="s">
        <v>474</v>
      </c>
      <c r="E109" s="588" t="s">
        <v>1140</v>
      </c>
      <c r="F109" s="609" t="s">
        <v>1141</v>
      </c>
      <c r="G109" s="588" t="s">
        <v>1254</v>
      </c>
      <c r="H109" s="588" t="s">
        <v>1255</v>
      </c>
      <c r="I109" s="600">
        <v>13.310000419616699</v>
      </c>
      <c r="J109" s="600">
        <v>25</v>
      </c>
      <c r="K109" s="601">
        <v>332.75</v>
      </c>
    </row>
    <row r="110" spans="1:11" ht="14.4" customHeight="1" x14ac:dyDescent="0.3">
      <c r="A110" s="584" t="s">
        <v>460</v>
      </c>
      <c r="B110" s="585" t="s">
        <v>461</v>
      </c>
      <c r="C110" s="588" t="s">
        <v>473</v>
      </c>
      <c r="D110" s="609" t="s">
        <v>474</v>
      </c>
      <c r="E110" s="588" t="s">
        <v>1140</v>
      </c>
      <c r="F110" s="609" t="s">
        <v>1141</v>
      </c>
      <c r="G110" s="588" t="s">
        <v>1256</v>
      </c>
      <c r="H110" s="588" t="s">
        <v>1257</v>
      </c>
      <c r="I110" s="600">
        <v>2541</v>
      </c>
      <c r="J110" s="600">
        <v>2</v>
      </c>
      <c r="K110" s="601">
        <v>5082</v>
      </c>
    </row>
    <row r="111" spans="1:11" ht="14.4" customHeight="1" x14ac:dyDescent="0.3">
      <c r="A111" s="584" t="s">
        <v>460</v>
      </c>
      <c r="B111" s="585" t="s">
        <v>461</v>
      </c>
      <c r="C111" s="588" t="s">
        <v>473</v>
      </c>
      <c r="D111" s="609" t="s">
        <v>474</v>
      </c>
      <c r="E111" s="588" t="s">
        <v>1140</v>
      </c>
      <c r="F111" s="609" t="s">
        <v>1141</v>
      </c>
      <c r="G111" s="588" t="s">
        <v>1258</v>
      </c>
      <c r="H111" s="588" t="s">
        <v>1259</v>
      </c>
      <c r="I111" s="600">
        <v>30.860000610351562</v>
      </c>
      <c r="J111" s="600">
        <v>25</v>
      </c>
      <c r="K111" s="601">
        <v>771.3800048828125</v>
      </c>
    </row>
    <row r="112" spans="1:11" ht="14.4" customHeight="1" x14ac:dyDescent="0.3">
      <c r="A112" s="584" t="s">
        <v>460</v>
      </c>
      <c r="B112" s="585" t="s">
        <v>461</v>
      </c>
      <c r="C112" s="588" t="s">
        <v>473</v>
      </c>
      <c r="D112" s="609" t="s">
        <v>474</v>
      </c>
      <c r="E112" s="588" t="s">
        <v>1140</v>
      </c>
      <c r="F112" s="609" t="s">
        <v>1141</v>
      </c>
      <c r="G112" s="588" t="s">
        <v>1260</v>
      </c>
      <c r="H112" s="588" t="s">
        <v>1261</v>
      </c>
      <c r="I112" s="600">
        <v>122.23000335693359</v>
      </c>
      <c r="J112" s="600">
        <v>10</v>
      </c>
      <c r="K112" s="601">
        <v>1222.25</v>
      </c>
    </row>
    <row r="113" spans="1:11" ht="14.4" customHeight="1" x14ac:dyDescent="0.3">
      <c r="A113" s="584" t="s">
        <v>460</v>
      </c>
      <c r="B113" s="585" t="s">
        <v>461</v>
      </c>
      <c r="C113" s="588" t="s">
        <v>473</v>
      </c>
      <c r="D113" s="609" t="s">
        <v>474</v>
      </c>
      <c r="E113" s="588" t="s">
        <v>1140</v>
      </c>
      <c r="F113" s="609" t="s">
        <v>1141</v>
      </c>
      <c r="G113" s="588" t="s">
        <v>1262</v>
      </c>
      <c r="H113" s="588" t="s">
        <v>1263</v>
      </c>
      <c r="I113" s="600">
        <v>122.23000335693359</v>
      </c>
      <c r="J113" s="600">
        <v>10</v>
      </c>
      <c r="K113" s="601">
        <v>1222.300048828125</v>
      </c>
    </row>
    <row r="114" spans="1:11" ht="14.4" customHeight="1" x14ac:dyDescent="0.3">
      <c r="A114" s="584" t="s">
        <v>460</v>
      </c>
      <c r="B114" s="585" t="s">
        <v>461</v>
      </c>
      <c r="C114" s="588" t="s">
        <v>473</v>
      </c>
      <c r="D114" s="609" t="s">
        <v>474</v>
      </c>
      <c r="E114" s="588" t="s">
        <v>1140</v>
      </c>
      <c r="F114" s="609" t="s">
        <v>1141</v>
      </c>
      <c r="G114" s="588" t="s">
        <v>1264</v>
      </c>
      <c r="H114" s="588" t="s">
        <v>1265</v>
      </c>
      <c r="I114" s="600">
        <v>122.23000335693359</v>
      </c>
      <c r="J114" s="600">
        <v>10</v>
      </c>
      <c r="K114" s="601">
        <v>1222.25</v>
      </c>
    </row>
    <row r="115" spans="1:11" ht="14.4" customHeight="1" x14ac:dyDescent="0.3">
      <c r="A115" s="584" t="s">
        <v>460</v>
      </c>
      <c r="B115" s="585" t="s">
        <v>461</v>
      </c>
      <c r="C115" s="588" t="s">
        <v>473</v>
      </c>
      <c r="D115" s="609" t="s">
        <v>474</v>
      </c>
      <c r="E115" s="588" t="s">
        <v>1140</v>
      </c>
      <c r="F115" s="609" t="s">
        <v>1141</v>
      </c>
      <c r="G115" s="588" t="s">
        <v>1266</v>
      </c>
      <c r="H115" s="588" t="s">
        <v>1267</v>
      </c>
      <c r="I115" s="600">
        <v>111.56999969482422</v>
      </c>
      <c r="J115" s="600">
        <v>36</v>
      </c>
      <c r="K115" s="601">
        <v>4016.6199951171875</v>
      </c>
    </row>
    <row r="116" spans="1:11" ht="14.4" customHeight="1" x14ac:dyDescent="0.3">
      <c r="A116" s="584" t="s">
        <v>460</v>
      </c>
      <c r="B116" s="585" t="s">
        <v>461</v>
      </c>
      <c r="C116" s="588" t="s">
        <v>473</v>
      </c>
      <c r="D116" s="609" t="s">
        <v>474</v>
      </c>
      <c r="E116" s="588" t="s">
        <v>1140</v>
      </c>
      <c r="F116" s="609" t="s">
        <v>1141</v>
      </c>
      <c r="G116" s="588" t="s">
        <v>1268</v>
      </c>
      <c r="H116" s="588" t="s">
        <v>1269</v>
      </c>
      <c r="I116" s="600">
        <v>1.0900000333786011</v>
      </c>
      <c r="J116" s="600">
        <v>300</v>
      </c>
      <c r="K116" s="601">
        <v>327</v>
      </c>
    </row>
    <row r="117" spans="1:11" ht="14.4" customHeight="1" x14ac:dyDescent="0.3">
      <c r="A117" s="584" t="s">
        <v>460</v>
      </c>
      <c r="B117" s="585" t="s">
        <v>461</v>
      </c>
      <c r="C117" s="588" t="s">
        <v>473</v>
      </c>
      <c r="D117" s="609" t="s">
        <v>474</v>
      </c>
      <c r="E117" s="588" t="s">
        <v>1140</v>
      </c>
      <c r="F117" s="609" t="s">
        <v>1141</v>
      </c>
      <c r="G117" s="588" t="s">
        <v>1270</v>
      </c>
      <c r="H117" s="588" t="s">
        <v>1271</v>
      </c>
      <c r="I117" s="600">
        <v>0.67000001668930054</v>
      </c>
      <c r="J117" s="600">
        <v>500</v>
      </c>
      <c r="K117" s="601">
        <v>335</v>
      </c>
    </row>
    <row r="118" spans="1:11" ht="14.4" customHeight="1" x14ac:dyDescent="0.3">
      <c r="A118" s="584" t="s">
        <v>460</v>
      </c>
      <c r="B118" s="585" t="s">
        <v>461</v>
      </c>
      <c r="C118" s="588" t="s">
        <v>473</v>
      </c>
      <c r="D118" s="609" t="s">
        <v>474</v>
      </c>
      <c r="E118" s="588" t="s">
        <v>1140</v>
      </c>
      <c r="F118" s="609" t="s">
        <v>1141</v>
      </c>
      <c r="G118" s="588" t="s">
        <v>1272</v>
      </c>
      <c r="H118" s="588" t="s">
        <v>1273</v>
      </c>
      <c r="I118" s="600">
        <v>5.4200000762939453</v>
      </c>
      <c r="J118" s="600">
        <v>100</v>
      </c>
      <c r="K118" s="601">
        <v>541.8599853515625</v>
      </c>
    </row>
    <row r="119" spans="1:11" ht="14.4" customHeight="1" x14ac:dyDescent="0.3">
      <c r="A119" s="584" t="s">
        <v>460</v>
      </c>
      <c r="B119" s="585" t="s">
        <v>461</v>
      </c>
      <c r="C119" s="588" t="s">
        <v>473</v>
      </c>
      <c r="D119" s="609" t="s">
        <v>474</v>
      </c>
      <c r="E119" s="588" t="s">
        <v>1140</v>
      </c>
      <c r="F119" s="609" t="s">
        <v>1141</v>
      </c>
      <c r="G119" s="588" t="s">
        <v>1158</v>
      </c>
      <c r="H119" s="588" t="s">
        <v>1159</v>
      </c>
      <c r="I119" s="600">
        <v>2.1800000667572021</v>
      </c>
      <c r="J119" s="600">
        <v>200</v>
      </c>
      <c r="K119" s="601">
        <v>435.48001098632812</v>
      </c>
    </row>
    <row r="120" spans="1:11" ht="14.4" customHeight="1" x14ac:dyDescent="0.3">
      <c r="A120" s="584" t="s">
        <v>460</v>
      </c>
      <c r="B120" s="585" t="s">
        <v>461</v>
      </c>
      <c r="C120" s="588" t="s">
        <v>473</v>
      </c>
      <c r="D120" s="609" t="s">
        <v>474</v>
      </c>
      <c r="E120" s="588" t="s">
        <v>1274</v>
      </c>
      <c r="F120" s="609" t="s">
        <v>1275</v>
      </c>
      <c r="G120" s="588" t="s">
        <v>1276</v>
      </c>
      <c r="H120" s="588" t="s">
        <v>1277</v>
      </c>
      <c r="I120" s="600">
        <v>37.720001220703125</v>
      </c>
      <c r="J120" s="600">
        <v>144</v>
      </c>
      <c r="K120" s="601">
        <v>5431.68017578125</v>
      </c>
    </row>
    <row r="121" spans="1:11" ht="14.4" customHeight="1" x14ac:dyDescent="0.3">
      <c r="A121" s="584" t="s">
        <v>460</v>
      </c>
      <c r="B121" s="585" t="s">
        <v>461</v>
      </c>
      <c r="C121" s="588" t="s">
        <v>473</v>
      </c>
      <c r="D121" s="609" t="s">
        <v>474</v>
      </c>
      <c r="E121" s="588" t="s">
        <v>1274</v>
      </c>
      <c r="F121" s="609" t="s">
        <v>1275</v>
      </c>
      <c r="G121" s="588" t="s">
        <v>1278</v>
      </c>
      <c r="H121" s="588" t="s">
        <v>1279</v>
      </c>
      <c r="I121" s="600">
        <v>90.910003662109375</v>
      </c>
      <c r="J121" s="600">
        <v>12</v>
      </c>
      <c r="K121" s="601">
        <v>1090.8900146484375</v>
      </c>
    </row>
    <row r="122" spans="1:11" ht="14.4" customHeight="1" x14ac:dyDescent="0.3">
      <c r="A122" s="584" t="s">
        <v>460</v>
      </c>
      <c r="B122" s="585" t="s">
        <v>461</v>
      </c>
      <c r="C122" s="588" t="s">
        <v>473</v>
      </c>
      <c r="D122" s="609" t="s">
        <v>474</v>
      </c>
      <c r="E122" s="588" t="s">
        <v>1274</v>
      </c>
      <c r="F122" s="609" t="s">
        <v>1275</v>
      </c>
      <c r="G122" s="588" t="s">
        <v>1280</v>
      </c>
      <c r="H122" s="588" t="s">
        <v>1281</v>
      </c>
      <c r="I122" s="600">
        <v>118.11000061035156</v>
      </c>
      <c r="J122" s="600">
        <v>48</v>
      </c>
      <c r="K122" s="601">
        <v>5669.35986328125</v>
      </c>
    </row>
    <row r="123" spans="1:11" ht="14.4" customHeight="1" x14ac:dyDescent="0.3">
      <c r="A123" s="584" t="s">
        <v>460</v>
      </c>
      <c r="B123" s="585" t="s">
        <v>461</v>
      </c>
      <c r="C123" s="588" t="s">
        <v>473</v>
      </c>
      <c r="D123" s="609" t="s">
        <v>474</v>
      </c>
      <c r="E123" s="588" t="s">
        <v>1274</v>
      </c>
      <c r="F123" s="609" t="s">
        <v>1275</v>
      </c>
      <c r="G123" s="588" t="s">
        <v>1282</v>
      </c>
      <c r="H123" s="588" t="s">
        <v>1283</v>
      </c>
      <c r="I123" s="600">
        <v>89.349998474121094</v>
      </c>
      <c r="J123" s="600">
        <v>36</v>
      </c>
      <c r="K123" s="601">
        <v>3216.43994140625</v>
      </c>
    </row>
    <row r="124" spans="1:11" ht="14.4" customHeight="1" x14ac:dyDescent="0.3">
      <c r="A124" s="584" t="s">
        <v>460</v>
      </c>
      <c r="B124" s="585" t="s">
        <v>461</v>
      </c>
      <c r="C124" s="588" t="s">
        <v>473</v>
      </c>
      <c r="D124" s="609" t="s">
        <v>474</v>
      </c>
      <c r="E124" s="588" t="s">
        <v>1274</v>
      </c>
      <c r="F124" s="609" t="s">
        <v>1275</v>
      </c>
      <c r="G124" s="588" t="s">
        <v>1284</v>
      </c>
      <c r="H124" s="588" t="s">
        <v>1285</v>
      </c>
      <c r="I124" s="600">
        <v>115.41000366210937</v>
      </c>
      <c r="J124" s="600">
        <v>36</v>
      </c>
      <c r="K124" s="601">
        <v>4154.72021484375</v>
      </c>
    </row>
    <row r="125" spans="1:11" ht="14.4" customHeight="1" x14ac:dyDescent="0.3">
      <c r="A125" s="584" t="s">
        <v>460</v>
      </c>
      <c r="B125" s="585" t="s">
        <v>461</v>
      </c>
      <c r="C125" s="588" t="s">
        <v>473</v>
      </c>
      <c r="D125" s="609" t="s">
        <v>474</v>
      </c>
      <c r="E125" s="588" t="s">
        <v>1274</v>
      </c>
      <c r="F125" s="609" t="s">
        <v>1275</v>
      </c>
      <c r="G125" s="588" t="s">
        <v>1286</v>
      </c>
      <c r="H125" s="588" t="s">
        <v>1287</v>
      </c>
      <c r="I125" s="600">
        <v>133.91999816894531</v>
      </c>
      <c r="J125" s="600">
        <v>48</v>
      </c>
      <c r="K125" s="601">
        <v>6428.0400390625</v>
      </c>
    </row>
    <row r="126" spans="1:11" ht="14.4" customHeight="1" x14ac:dyDescent="0.3">
      <c r="A126" s="584" t="s">
        <v>460</v>
      </c>
      <c r="B126" s="585" t="s">
        <v>461</v>
      </c>
      <c r="C126" s="588" t="s">
        <v>473</v>
      </c>
      <c r="D126" s="609" t="s">
        <v>474</v>
      </c>
      <c r="E126" s="588" t="s">
        <v>1274</v>
      </c>
      <c r="F126" s="609" t="s">
        <v>1275</v>
      </c>
      <c r="G126" s="588" t="s">
        <v>1288</v>
      </c>
      <c r="H126" s="588" t="s">
        <v>1289</v>
      </c>
      <c r="I126" s="600">
        <v>91.889999389648438</v>
      </c>
      <c r="J126" s="600">
        <v>72</v>
      </c>
      <c r="K126" s="601">
        <v>6615.72021484375</v>
      </c>
    </row>
    <row r="127" spans="1:11" ht="14.4" customHeight="1" x14ac:dyDescent="0.3">
      <c r="A127" s="584" t="s">
        <v>460</v>
      </c>
      <c r="B127" s="585" t="s">
        <v>461</v>
      </c>
      <c r="C127" s="588" t="s">
        <v>473</v>
      </c>
      <c r="D127" s="609" t="s">
        <v>474</v>
      </c>
      <c r="E127" s="588" t="s">
        <v>1274</v>
      </c>
      <c r="F127" s="609" t="s">
        <v>1275</v>
      </c>
      <c r="G127" s="588" t="s">
        <v>1290</v>
      </c>
      <c r="H127" s="588" t="s">
        <v>1291</v>
      </c>
      <c r="I127" s="600">
        <v>94.819999694824219</v>
      </c>
      <c r="J127" s="600">
        <v>216</v>
      </c>
      <c r="K127" s="601">
        <v>20480.57958984375</v>
      </c>
    </row>
    <row r="128" spans="1:11" ht="14.4" customHeight="1" x14ac:dyDescent="0.3">
      <c r="A128" s="584" t="s">
        <v>460</v>
      </c>
      <c r="B128" s="585" t="s">
        <v>461</v>
      </c>
      <c r="C128" s="588" t="s">
        <v>473</v>
      </c>
      <c r="D128" s="609" t="s">
        <v>474</v>
      </c>
      <c r="E128" s="588" t="s">
        <v>1274</v>
      </c>
      <c r="F128" s="609" t="s">
        <v>1275</v>
      </c>
      <c r="G128" s="588" t="s">
        <v>1292</v>
      </c>
      <c r="H128" s="588" t="s">
        <v>1293</v>
      </c>
      <c r="I128" s="600">
        <v>141.74000549316406</v>
      </c>
      <c r="J128" s="600">
        <v>48</v>
      </c>
      <c r="K128" s="601">
        <v>6803.39990234375</v>
      </c>
    </row>
    <row r="129" spans="1:11" ht="14.4" customHeight="1" x14ac:dyDescent="0.3">
      <c r="A129" s="584" t="s">
        <v>460</v>
      </c>
      <c r="B129" s="585" t="s">
        <v>461</v>
      </c>
      <c r="C129" s="588" t="s">
        <v>473</v>
      </c>
      <c r="D129" s="609" t="s">
        <v>474</v>
      </c>
      <c r="E129" s="588" t="s">
        <v>1274</v>
      </c>
      <c r="F129" s="609" t="s">
        <v>1275</v>
      </c>
      <c r="G129" s="588" t="s">
        <v>1294</v>
      </c>
      <c r="H129" s="588" t="s">
        <v>1295</v>
      </c>
      <c r="I129" s="600">
        <v>47.740001678466797</v>
      </c>
      <c r="J129" s="600">
        <v>36</v>
      </c>
      <c r="K129" s="601">
        <v>1718.7900390625</v>
      </c>
    </row>
    <row r="130" spans="1:11" ht="14.4" customHeight="1" x14ac:dyDescent="0.3">
      <c r="A130" s="584" t="s">
        <v>460</v>
      </c>
      <c r="B130" s="585" t="s">
        <v>461</v>
      </c>
      <c r="C130" s="588" t="s">
        <v>473</v>
      </c>
      <c r="D130" s="609" t="s">
        <v>474</v>
      </c>
      <c r="E130" s="588" t="s">
        <v>1274</v>
      </c>
      <c r="F130" s="609" t="s">
        <v>1275</v>
      </c>
      <c r="G130" s="588" t="s">
        <v>1296</v>
      </c>
      <c r="H130" s="588" t="s">
        <v>1297</v>
      </c>
      <c r="I130" s="600">
        <v>40.009998321533203</v>
      </c>
      <c r="J130" s="600">
        <v>36</v>
      </c>
      <c r="K130" s="601">
        <v>1440.260009765625</v>
      </c>
    </row>
    <row r="131" spans="1:11" ht="14.4" customHeight="1" x14ac:dyDescent="0.3">
      <c r="A131" s="584" t="s">
        <v>460</v>
      </c>
      <c r="B131" s="585" t="s">
        <v>461</v>
      </c>
      <c r="C131" s="588" t="s">
        <v>473</v>
      </c>
      <c r="D131" s="609" t="s">
        <v>474</v>
      </c>
      <c r="E131" s="588" t="s">
        <v>1274</v>
      </c>
      <c r="F131" s="609" t="s">
        <v>1275</v>
      </c>
      <c r="G131" s="588" t="s">
        <v>1298</v>
      </c>
      <c r="H131" s="588" t="s">
        <v>1299</v>
      </c>
      <c r="I131" s="600">
        <v>80.160003662109375</v>
      </c>
      <c r="J131" s="600">
        <v>36</v>
      </c>
      <c r="K131" s="601">
        <v>2885.5799560546875</v>
      </c>
    </row>
    <row r="132" spans="1:11" ht="14.4" customHeight="1" x14ac:dyDescent="0.3">
      <c r="A132" s="584" t="s">
        <v>460</v>
      </c>
      <c r="B132" s="585" t="s">
        <v>461</v>
      </c>
      <c r="C132" s="588" t="s">
        <v>473</v>
      </c>
      <c r="D132" s="609" t="s">
        <v>474</v>
      </c>
      <c r="E132" s="588" t="s">
        <v>1274</v>
      </c>
      <c r="F132" s="609" t="s">
        <v>1275</v>
      </c>
      <c r="G132" s="588" t="s">
        <v>1300</v>
      </c>
      <c r="H132" s="588" t="s">
        <v>1301</v>
      </c>
      <c r="I132" s="600">
        <v>78.199996948242188</v>
      </c>
      <c r="J132" s="600">
        <v>60</v>
      </c>
      <c r="K132" s="601">
        <v>4692.0001220703125</v>
      </c>
    </row>
    <row r="133" spans="1:11" ht="14.4" customHeight="1" x14ac:dyDescent="0.3">
      <c r="A133" s="584" t="s">
        <v>460</v>
      </c>
      <c r="B133" s="585" t="s">
        <v>461</v>
      </c>
      <c r="C133" s="588" t="s">
        <v>473</v>
      </c>
      <c r="D133" s="609" t="s">
        <v>474</v>
      </c>
      <c r="E133" s="588" t="s">
        <v>1274</v>
      </c>
      <c r="F133" s="609" t="s">
        <v>1275</v>
      </c>
      <c r="G133" s="588" t="s">
        <v>1302</v>
      </c>
      <c r="H133" s="588" t="s">
        <v>1303</v>
      </c>
      <c r="I133" s="600">
        <v>83.089996337890625</v>
      </c>
      <c r="J133" s="600">
        <v>36</v>
      </c>
      <c r="K133" s="601">
        <v>2991.1499633789062</v>
      </c>
    </row>
    <row r="134" spans="1:11" ht="14.4" customHeight="1" x14ac:dyDescent="0.3">
      <c r="A134" s="584" t="s">
        <v>460</v>
      </c>
      <c r="B134" s="585" t="s">
        <v>461</v>
      </c>
      <c r="C134" s="588" t="s">
        <v>473</v>
      </c>
      <c r="D134" s="609" t="s">
        <v>474</v>
      </c>
      <c r="E134" s="588" t="s">
        <v>1170</v>
      </c>
      <c r="F134" s="609" t="s">
        <v>1171</v>
      </c>
      <c r="G134" s="588" t="s">
        <v>1304</v>
      </c>
      <c r="H134" s="588" t="s">
        <v>1305</v>
      </c>
      <c r="I134" s="600">
        <v>0.30000001192092896</v>
      </c>
      <c r="J134" s="600">
        <v>300</v>
      </c>
      <c r="K134" s="601">
        <v>90</v>
      </c>
    </row>
    <row r="135" spans="1:11" ht="14.4" customHeight="1" x14ac:dyDescent="0.3">
      <c r="A135" s="584" t="s">
        <v>460</v>
      </c>
      <c r="B135" s="585" t="s">
        <v>461</v>
      </c>
      <c r="C135" s="588" t="s">
        <v>473</v>
      </c>
      <c r="D135" s="609" t="s">
        <v>474</v>
      </c>
      <c r="E135" s="588" t="s">
        <v>1170</v>
      </c>
      <c r="F135" s="609" t="s">
        <v>1171</v>
      </c>
      <c r="G135" s="588" t="s">
        <v>1306</v>
      </c>
      <c r="H135" s="588" t="s">
        <v>1307</v>
      </c>
      <c r="I135" s="600">
        <v>0.28999999165534973</v>
      </c>
      <c r="J135" s="600">
        <v>100</v>
      </c>
      <c r="K135" s="601">
        <v>29</v>
      </c>
    </row>
    <row r="136" spans="1:11" ht="14.4" customHeight="1" x14ac:dyDescent="0.3">
      <c r="A136" s="584" t="s">
        <v>460</v>
      </c>
      <c r="B136" s="585" t="s">
        <v>461</v>
      </c>
      <c r="C136" s="588" t="s">
        <v>473</v>
      </c>
      <c r="D136" s="609" t="s">
        <v>474</v>
      </c>
      <c r="E136" s="588" t="s">
        <v>1170</v>
      </c>
      <c r="F136" s="609" t="s">
        <v>1171</v>
      </c>
      <c r="G136" s="588" t="s">
        <v>1308</v>
      </c>
      <c r="H136" s="588" t="s">
        <v>1309</v>
      </c>
      <c r="I136" s="600">
        <v>0.30000001192092896</v>
      </c>
      <c r="J136" s="600">
        <v>300</v>
      </c>
      <c r="K136" s="601">
        <v>90</v>
      </c>
    </row>
    <row r="137" spans="1:11" ht="14.4" customHeight="1" x14ac:dyDescent="0.3">
      <c r="A137" s="584" t="s">
        <v>460</v>
      </c>
      <c r="B137" s="585" t="s">
        <v>461</v>
      </c>
      <c r="C137" s="588" t="s">
        <v>473</v>
      </c>
      <c r="D137" s="609" t="s">
        <v>474</v>
      </c>
      <c r="E137" s="588" t="s">
        <v>1170</v>
      </c>
      <c r="F137" s="609" t="s">
        <v>1171</v>
      </c>
      <c r="G137" s="588" t="s">
        <v>1172</v>
      </c>
      <c r="H137" s="588" t="s">
        <v>1173</v>
      </c>
      <c r="I137" s="600">
        <v>0.54000002145767212</v>
      </c>
      <c r="J137" s="600">
        <v>300</v>
      </c>
      <c r="K137" s="601">
        <v>162</v>
      </c>
    </row>
    <row r="138" spans="1:11" ht="14.4" customHeight="1" x14ac:dyDescent="0.3">
      <c r="A138" s="584" t="s">
        <v>460</v>
      </c>
      <c r="B138" s="585" t="s">
        <v>461</v>
      </c>
      <c r="C138" s="588" t="s">
        <v>473</v>
      </c>
      <c r="D138" s="609" t="s">
        <v>474</v>
      </c>
      <c r="E138" s="588" t="s">
        <v>1170</v>
      </c>
      <c r="F138" s="609" t="s">
        <v>1171</v>
      </c>
      <c r="G138" s="588" t="s">
        <v>1310</v>
      </c>
      <c r="H138" s="588" t="s">
        <v>1311</v>
      </c>
      <c r="I138" s="600">
        <v>0.96500000357627869</v>
      </c>
      <c r="J138" s="600">
        <v>300</v>
      </c>
      <c r="K138" s="601">
        <v>290</v>
      </c>
    </row>
    <row r="139" spans="1:11" ht="14.4" customHeight="1" x14ac:dyDescent="0.3">
      <c r="A139" s="584" t="s">
        <v>460</v>
      </c>
      <c r="B139" s="585" t="s">
        <v>461</v>
      </c>
      <c r="C139" s="588" t="s">
        <v>473</v>
      </c>
      <c r="D139" s="609" t="s">
        <v>474</v>
      </c>
      <c r="E139" s="588" t="s">
        <v>1170</v>
      </c>
      <c r="F139" s="609" t="s">
        <v>1171</v>
      </c>
      <c r="G139" s="588" t="s">
        <v>1312</v>
      </c>
      <c r="H139" s="588" t="s">
        <v>1313</v>
      </c>
      <c r="I139" s="600">
        <v>2.6700000762939453</v>
      </c>
      <c r="J139" s="600">
        <v>100</v>
      </c>
      <c r="K139" s="601">
        <v>266.55999755859375</v>
      </c>
    </row>
    <row r="140" spans="1:11" ht="14.4" customHeight="1" x14ac:dyDescent="0.3">
      <c r="A140" s="584" t="s">
        <v>460</v>
      </c>
      <c r="B140" s="585" t="s">
        <v>461</v>
      </c>
      <c r="C140" s="588" t="s">
        <v>473</v>
      </c>
      <c r="D140" s="609" t="s">
        <v>474</v>
      </c>
      <c r="E140" s="588" t="s">
        <v>1174</v>
      </c>
      <c r="F140" s="609" t="s">
        <v>1175</v>
      </c>
      <c r="G140" s="588" t="s">
        <v>1314</v>
      </c>
      <c r="H140" s="588" t="s">
        <v>1315</v>
      </c>
      <c r="I140" s="600">
        <v>12.579999923706055</v>
      </c>
      <c r="J140" s="600">
        <v>50</v>
      </c>
      <c r="K140" s="601">
        <v>629</v>
      </c>
    </row>
    <row r="141" spans="1:11" ht="14.4" customHeight="1" x14ac:dyDescent="0.3">
      <c r="A141" s="584" t="s">
        <v>460</v>
      </c>
      <c r="B141" s="585" t="s">
        <v>461</v>
      </c>
      <c r="C141" s="588" t="s">
        <v>473</v>
      </c>
      <c r="D141" s="609" t="s">
        <v>474</v>
      </c>
      <c r="E141" s="588" t="s">
        <v>1174</v>
      </c>
      <c r="F141" s="609" t="s">
        <v>1175</v>
      </c>
      <c r="G141" s="588" t="s">
        <v>1316</v>
      </c>
      <c r="H141" s="588" t="s">
        <v>1317</v>
      </c>
      <c r="I141" s="600">
        <v>12.590000152587891</v>
      </c>
      <c r="J141" s="600">
        <v>100</v>
      </c>
      <c r="K141" s="601">
        <v>1259</v>
      </c>
    </row>
    <row r="142" spans="1:11" ht="14.4" customHeight="1" x14ac:dyDescent="0.3">
      <c r="A142" s="584" t="s">
        <v>460</v>
      </c>
      <c r="B142" s="585" t="s">
        <v>461</v>
      </c>
      <c r="C142" s="588" t="s">
        <v>473</v>
      </c>
      <c r="D142" s="609" t="s">
        <v>474</v>
      </c>
      <c r="E142" s="588" t="s">
        <v>1174</v>
      </c>
      <c r="F142" s="609" t="s">
        <v>1175</v>
      </c>
      <c r="G142" s="588" t="s">
        <v>1318</v>
      </c>
      <c r="H142" s="588" t="s">
        <v>1319</v>
      </c>
      <c r="I142" s="600">
        <v>7.505000114440918</v>
      </c>
      <c r="J142" s="600">
        <v>400</v>
      </c>
      <c r="K142" s="601">
        <v>3002</v>
      </c>
    </row>
    <row r="143" spans="1:11" ht="14.4" customHeight="1" x14ac:dyDescent="0.3">
      <c r="A143" s="584" t="s">
        <v>460</v>
      </c>
      <c r="B143" s="585" t="s">
        <v>461</v>
      </c>
      <c r="C143" s="588" t="s">
        <v>473</v>
      </c>
      <c r="D143" s="609" t="s">
        <v>474</v>
      </c>
      <c r="E143" s="588" t="s">
        <v>1174</v>
      </c>
      <c r="F143" s="609" t="s">
        <v>1175</v>
      </c>
      <c r="G143" s="588" t="s">
        <v>1320</v>
      </c>
      <c r="H143" s="588" t="s">
        <v>1321</v>
      </c>
      <c r="I143" s="600">
        <v>7.5033334096272783</v>
      </c>
      <c r="J143" s="600">
        <v>300</v>
      </c>
      <c r="K143" s="601">
        <v>2251</v>
      </c>
    </row>
    <row r="144" spans="1:11" ht="14.4" customHeight="1" x14ac:dyDescent="0.3">
      <c r="A144" s="584" t="s">
        <v>460</v>
      </c>
      <c r="B144" s="585" t="s">
        <v>461</v>
      </c>
      <c r="C144" s="588" t="s">
        <v>473</v>
      </c>
      <c r="D144" s="609" t="s">
        <v>474</v>
      </c>
      <c r="E144" s="588" t="s">
        <v>1174</v>
      </c>
      <c r="F144" s="609" t="s">
        <v>1175</v>
      </c>
      <c r="G144" s="588" t="s">
        <v>1322</v>
      </c>
      <c r="H144" s="588" t="s">
        <v>1323</v>
      </c>
      <c r="I144" s="600">
        <v>7.4966665903727217</v>
      </c>
      <c r="J144" s="600">
        <v>300</v>
      </c>
      <c r="K144" s="601">
        <v>2249</v>
      </c>
    </row>
    <row r="145" spans="1:11" ht="14.4" customHeight="1" x14ac:dyDescent="0.3">
      <c r="A145" s="584" t="s">
        <v>460</v>
      </c>
      <c r="B145" s="585" t="s">
        <v>461</v>
      </c>
      <c r="C145" s="588" t="s">
        <v>473</v>
      </c>
      <c r="D145" s="609" t="s">
        <v>474</v>
      </c>
      <c r="E145" s="588" t="s">
        <v>1174</v>
      </c>
      <c r="F145" s="609" t="s">
        <v>1175</v>
      </c>
      <c r="G145" s="588" t="s">
        <v>1324</v>
      </c>
      <c r="H145" s="588" t="s">
        <v>1325</v>
      </c>
      <c r="I145" s="600">
        <v>7.5</v>
      </c>
      <c r="J145" s="600">
        <v>200</v>
      </c>
      <c r="K145" s="601">
        <v>1500</v>
      </c>
    </row>
    <row r="146" spans="1:11" ht="14.4" customHeight="1" x14ac:dyDescent="0.3">
      <c r="A146" s="584" t="s">
        <v>460</v>
      </c>
      <c r="B146" s="585" t="s">
        <v>461</v>
      </c>
      <c r="C146" s="588" t="s">
        <v>476</v>
      </c>
      <c r="D146" s="609" t="s">
        <v>477</v>
      </c>
      <c r="E146" s="588" t="s">
        <v>1326</v>
      </c>
      <c r="F146" s="609" t="s">
        <v>1327</v>
      </c>
      <c r="G146" s="588" t="s">
        <v>1328</v>
      </c>
      <c r="H146" s="588" t="s">
        <v>1329</v>
      </c>
      <c r="I146" s="600">
        <v>3526.43994140625</v>
      </c>
      <c r="J146" s="600">
        <v>1</v>
      </c>
      <c r="K146" s="601">
        <v>3526.43994140625</v>
      </c>
    </row>
    <row r="147" spans="1:11" ht="14.4" customHeight="1" x14ac:dyDescent="0.3">
      <c r="A147" s="584" t="s">
        <v>460</v>
      </c>
      <c r="B147" s="585" t="s">
        <v>461</v>
      </c>
      <c r="C147" s="588" t="s">
        <v>476</v>
      </c>
      <c r="D147" s="609" t="s">
        <v>477</v>
      </c>
      <c r="E147" s="588" t="s">
        <v>1326</v>
      </c>
      <c r="F147" s="609" t="s">
        <v>1327</v>
      </c>
      <c r="G147" s="588" t="s">
        <v>1330</v>
      </c>
      <c r="H147" s="588" t="s">
        <v>1331</v>
      </c>
      <c r="I147" s="600">
        <v>403.51998901367187</v>
      </c>
      <c r="J147" s="600">
        <v>2</v>
      </c>
      <c r="K147" s="601">
        <v>807.030029296875</v>
      </c>
    </row>
    <row r="148" spans="1:11" ht="14.4" customHeight="1" x14ac:dyDescent="0.3">
      <c r="A148" s="584" t="s">
        <v>460</v>
      </c>
      <c r="B148" s="585" t="s">
        <v>461</v>
      </c>
      <c r="C148" s="588" t="s">
        <v>476</v>
      </c>
      <c r="D148" s="609" t="s">
        <v>477</v>
      </c>
      <c r="E148" s="588" t="s">
        <v>1056</v>
      </c>
      <c r="F148" s="609" t="s">
        <v>1057</v>
      </c>
      <c r="G148" s="588" t="s">
        <v>1332</v>
      </c>
      <c r="H148" s="588" t="s">
        <v>1333</v>
      </c>
      <c r="I148" s="600">
        <v>98.400001525878906</v>
      </c>
      <c r="J148" s="600">
        <v>10</v>
      </c>
      <c r="K148" s="601">
        <v>984.03997802734375</v>
      </c>
    </row>
    <row r="149" spans="1:11" ht="14.4" customHeight="1" x14ac:dyDescent="0.3">
      <c r="A149" s="584" t="s">
        <v>460</v>
      </c>
      <c r="B149" s="585" t="s">
        <v>461</v>
      </c>
      <c r="C149" s="588" t="s">
        <v>476</v>
      </c>
      <c r="D149" s="609" t="s">
        <v>477</v>
      </c>
      <c r="E149" s="588" t="s">
        <v>1056</v>
      </c>
      <c r="F149" s="609" t="s">
        <v>1057</v>
      </c>
      <c r="G149" s="588" t="s">
        <v>1334</v>
      </c>
      <c r="H149" s="588" t="s">
        <v>1335</v>
      </c>
      <c r="I149" s="600">
        <v>68.150001525878906</v>
      </c>
      <c r="J149" s="600">
        <v>24</v>
      </c>
      <c r="K149" s="601">
        <v>1635.550048828125</v>
      </c>
    </row>
    <row r="150" spans="1:11" ht="14.4" customHeight="1" x14ac:dyDescent="0.3">
      <c r="A150" s="584" t="s">
        <v>460</v>
      </c>
      <c r="B150" s="585" t="s">
        <v>461</v>
      </c>
      <c r="C150" s="588" t="s">
        <v>476</v>
      </c>
      <c r="D150" s="609" t="s">
        <v>477</v>
      </c>
      <c r="E150" s="588" t="s">
        <v>1140</v>
      </c>
      <c r="F150" s="609" t="s">
        <v>1141</v>
      </c>
      <c r="G150" s="588" t="s">
        <v>1336</v>
      </c>
      <c r="H150" s="588" t="s">
        <v>1337</v>
      </c>
      <c r="I150" s="600">
        <v>2789.7900390625</v>
      </c>
      <c r="J150" s="600">
        <v>6</v>
      </c>
      <c r="K150" s="601">
        <v>16738.7109375</v>
      </c>
    </row>
    <row r="151" spans="1:11" ht="14.4" customHeight="1" x14ac:dyDescent="0.3">
      <c r="A151" s="584" t="s">
        <v>460</v>
      </c>
      <c r="B151" s="585" t="s">
        <v>461</v>
      </c>
      <c r="C151" s="588" t="s">
        <v>476</v>
      </c>
      <c r="D151" s="609" t="s">
        <v>477</v>
      </c>
      <c r="E151" s="588" t="s">
        <v>1140</v>
      </c>
      <c r="F151" s="609" t="s">
        <v>1141</v>
      </c>
      <c r="G151" s="588" t="s">
        <v>1338</v>
      </c>
      <c r="H151" s="588" t="s">
        <v>1339</v>
      </c>
      <c r="I151" s="600">
        <v>2903.179931640625</v>
      </c>
      <c r="J151" s="600">
        <v>1</v>
      </c>
      <c r="K151" s="601">
        <v>2903.179931640625</v>
      </c>
    </row>
    <row r="152" spans="1:11" ht="14.4" customHeight="1" x14ac:dyDescent="0.3">
      <c r="A152" s="584" t="s">
        <v>460</v>
      </c>
      <c r="B152" s="585" t="s">
        <v>461</v>
      </c>
      <c r="C152" s="588" t="s">
        <v>476</v>
      </c>
      <c r="D152" s="609" t="s">
        <v>477</v>
      </c>
      <c r="E152" s="588" t="s">
        <v>1140</v>
      </c>
      <c r="F152" s="609" t="s">
        <v>1141</v>
      </c>
      <c r="G152" s="588" t="s">
        <v>1340</v>
      </c>
      <c r="H152" s="588" t="s">
        <v>1341</v>
      </c>
      <c r="I152" s="600">
        <v>6975</v>
      </c>
      <c r="J152" s="600">
        <v>1</v>
      </c>
      <c r="K152" s="601">
        <v>12659.630004882812</v>
      </c>
    </row>
    <row r="153" spans="1:11" ht="14.4" customHeight="1" x14ac:dyDescent="0.3">
      <c r="A153" s="584" t="s">
        <v>460</v>
      </c>
      <c r="B153" s="585" t="s">
        <v>461</v>
      </c>
      <c r="C153" s="588" t="s">
        <v>476</v>
      </c>
      <c r="D153" s="609" t="s">
        <v>477</v>
      </c>
      <c r="E153" s="588" t="s">
        <v>1140</v>
      </c>
      <c r="F153" s="609" t="s">
        <v>1141</v>
      </c>
      <c r="G153" s="588" t="s">
        <v>1266</v>
      </c>
      <c r="H153" s="588" t="s">
        <v>1267</v>
      </c>
      <c r="I153" s="600">
        <v>111.57500076293945</v>
      </c>
      <c r="J153" s="600">
        <v>132</v>
      </c>
      <c r="K153" s="601">
        <v>14728.1298828125</v>
      </c>
    </row>
    <row r="154" spans="1:11" ht="14.4" customHeight="1" x14ac:dyDescent="0.3">
      <c r="A154" s="584" t="s">
        <v>460</v>
      </c>
      <c r="B154" s="585" t="s">
        <v>461</v>
      </c>
      <c r="C154" s="588" t="s">
        <v>476</v>
      </c>
      <c r="D154" s="609" t="s">
        <v>477</v>
      </c>
      <c r="E154" s="588" t="s">
        <v>1274</v>
      </c>
      <c r="F154" s="609" t="s">
        <v>1275</v>
      </c>
      <c r="G154" s="588" t="s">
        <v>1342</v>
      </c>
      <c r="H154" s="588" t="s">
        <v>1343</v>
      </c>
      <c r="I154" s="600">
        <v>437.92001342773437</v>
      </c>
      <c r="J154" s="600">
        <v>24</v>
      </c>
      <c r="K154" s="601">
        <v>10510.080078125</v>
      </c>
    </row>
    <row r="155" spans="1:11" ht="14.4" customHeight="1" x14ac:dyDescent="0.3">
      <c r="A155" s="584" t="s">
        <v>460</v>
      </c>
      <c r="B155" s="585" t="s">
        <v>461</v>
      </c>
      <c r="C155" s="588" t="s">
        <v>476</v>
      </c>
      <c r="D155" s="609" t="s">
        <v>477</v>
      </c>
      <c r="E155" s="588" t="s">
        <v>1274</v>
      </c>
      <c r="F155" s="609" t="s">
        <v>1275</v>
      </c>
      <c r="G155" s="588" t="s">
        <v>1344</v>
      </c>
      <c r="H155" s="588" t="s">
        <v>1345</v>
      </c>
      <c r="I155" s="600">
        <v>104.20999908447266</v>
      </c>
      <c r="J155" s="600">
        <v>72</v>
      </c>
      <c r="K155" s="601">
        <v>7502.830078125</v>
      </c>
    </row>
    <row r="156" spans="1:11" ht="14.4" customHeight="1" x14ac:dyDescent="0.3">
      <c r="A156" s="584" t="s">
        <v>460</v>
      </c>
      <c r="B156" s="585" t="s">
        <v>461</v>
      </c>
      <c r="C156" s="588" t="s">
        <v>476</v>
      </c>
      <c r="D156" s="609" t="s">
        <v>477</v>
      </c>
      <c r="E156" s="588" t="s">
        <v>1274</v>
      </c>
      <c r="F156" s="609" t="s">
        <v>1275</v>
      </c>
      <c r="G156" s="588" t="s">
        <v>1346</v>
      </c>
      <c r="H156" s="588" t="s">
        <v>1347</v>
      </c>
      <c r="I156" s="600">
        <v>113.84999847412109</v>
      </c>
      <c r="J156" s="600">
        <v>72</v>
      </c>
      <c r="K156" s="601">
        <v>8197.2001953125</v>
      </c>
    </row>
    <row r="157" spans="1:11" ht="14.4" customHeight="1" x14ac:dyDescent="0.3">
      <c r="A157" s="584" t="s">
        <v>460</v>
      </c>
      <c r="B157" s="585" t="s">
        <v>461</v>
      </c>
      <c r="C157" s="588" t="s">
        <v>476</v>
      </c>
      <c r="D157" s="609" t="s">
        <v>477</v>
      </c>
      <c r="E157" s="588" t="s">
        <v>1274</v>
      </c>
      <c r="F157" s="609" t="s">
        <v>1275</v>
      </c>
      <c r="G157" s="588" t="s">
        <v>1348</v>
      </c>
      <c r="H157" s="588" t="s">
        <v>1349</v>
      </c>
      <c r="I157" s="600">
        <v>188.60000610351562</v>
      </c>
      <c r="J157" s="600">
        <v>36</v>
      </c>
      <c r="K157" s="601">
        <v>6789.60009765625</v>
      </c>
    </row>
    <row r="158" spans="1:11" ht="14.4" customHeight="1" x14ac:dyDescent="0.3">
      <c r="A158" s="584" t="s">
        <v>460</v>
      </c>
      <c r="B158" s="585" t="s">
        <v>461</v>
      </c>
      <c r="C158" s="588" t="s">
        <v>476</v>
      </c>
      <c r="D158" s="609" t="s">
        <v>477</v>
      </c>
      <c r="E158" s="588" t="s">
        <v>1274</v>
      </c>
      <c r="F158" s="609" t="s">
        <v>1275</v>
      </c>
      <c r="G158" s="588" t="s">
        <v>1282</v>
      </c>
      <c r="H158" s="588" t="s">
        <v>1283</v>
      </c>
      <c r="I158" s="600">
        <v>89.349998474121094</v>
      </c>
      <c r="J158" s="600">
        <v>72</v>
      </c>
      <c r="K158" s="601">
        <v>6432.8701171875</v>
      </c>
    </row>
    <row r="159" spans="1:11" ht="14.4" customHeight="1" x14ac:dyDescent="0.3">
      <c r="A159" s="584" t="s">
        <v>460</v>
      </c>
      <c r="B159" s="585" t="s">
        <v>461</v>
      </c>
      <c r="C159" s="588" t="s">
        <v>476</v>
      </c>
      <c r="D159" s="609" t="s">
        <v>477</v>
      </c>
      <c r="E159" s="588" t="s">
        <v>1274</v>
      </c>
      <c r="F159" s="609" t="s">
        <v>1275</v>
      </c>
      <c r="G159" s="588" t="s">
        <v>1350</v>
      </c>
      <c r="H159" s="588" t="s">
        <v>1351</v>
      </c>
      <c r="I159" s="600">
        <v>124.66000366210937</v>
      </c>
      <c r="J159" s="600">
        <v>72</v>
      </c>
      <c r="K159" s="601">
        <v>8975.75</v>
      </c>
    </row>
    <row r="160" spans="1:11" ht="14.4" customHeight="1" x14ac:dyDescent="0.3">
      <c r="A160" s="584" t="s">
        <v>460</v>
      </c>
      <c r="B160" s="585" t="s">
        <v>461</v>
      </c>
      <c r="C160" s="588" t="s">
        <v>476</v>
      </c>
      <c r="D160" s="609" t="s">
        <v>477</v>
      </c>
      <c r="E160" s="588" t="s">
        <v>1274</v>
      </c>
      <c r="F160" s="609" t="s">
        <v>1275</v>
      </c>
      <c r="G160" s="588" t="s">
        <v>1286</v>
      </c>
      <c r="H160" s="588" t="s">
        <v>1287</v>
      </c>
      <c r="I160" s="600">
        <v>133.91999816894531</v>
      </c>
      <c r="J160" s="600">
        <v>48</v>
      </c>
      <c r="K160" s="601">
        <v>6428.0400390625</v>
      </c>
    </row>
    <row r="161" spans="1:11" ht="14.4" customHeight="1" x14ac:dyDescent="0.3">
      <c r="A161" s="584" t="s">
        <v>460</v>
      </c>
      <c r="B161" s="585" t="s">
        <v>461</v>
      </c>
      <c r="C161" s="588" t="s">
        <v>476</v>
      </c>
      <c r="D161" s="609" t="s">
        <v>477</v>
      </c>
      <c r="E161" s="588" t="s">
        <v>1274</v>
      </c>
      <c r="F161" s="609" t="s">
        <v>1275</v>
      </c>
      <c r="G161" s="588" t="s">
        <v>1290</v>
      </c>
      <c r="H161" s="588" t="s">
        <v>1291</v>
      </c>
      <c r="I161" s="600">
        <v>94.819999694824219</v>
      </c>
      <c r="J161" s="600">
        <v>144</v>
      </c>
      <c r="K161" s="601">
        <v>13653.7197265625</v>
      </c>
    </row>
    <row r="162" spans="1:11" ht="14.4" customHeight="1" x14ac:dyDescent="0.3">
      <c r="A162" s="584" t="s">
        <v>460</v>
      </c>
      <c r="B162" s="585" t="s">
        <v>461</v>
      </c>
      <c r="C162" s="588" t="s">
        <v>476</v>
      </c>
      <c r="D162" s="609" t="s">
        <v>477</v>
      </c>
      <c r="E162" s="588" t="s">
        <v>1274</v>
      </c>
      <c r="F162" s="609" t="s">
        <v>1275</v>
      </c>
      <c r="G162" s="588" t="s">
        <v>1352</v>
      </c>
      <c r="H162" s="588" t="s">
        <v>1353</v>
      </c>
      <c r="I162" s="600">
        <v>337.239990234375</v>
      </c>
      <c r="J162" s="600">
        <v>24</v>
      </c>
      <c r="K162" s="601">
        <v>8093.7001953125</v>
      </c>
    </row>
    <row r="163" spans="1:11" ht="14.4" customHeight="1" x14ac:dyDescent="0.3">
      <c r="A163" s="584" t="s">
        <v>460</v>
      </c>
      <c r="B163" s="585" t="s">
        <v>461</v>
      </c>
      <c r="C163" s="588" t="s">
        <v>476</v>
      </c>
      <c r="D163" s="609" t="s">
        <v>477</v>
      </c>
      <c r="E163" s="588" t="s">
        <v>1274</v>
      </c>
      <c r="F163" s="609" t="s">
        <v>1275</v>
      </c>
      <c r="G163" s="588" t="s">
        <v>1354</v>
      </c>
      <c r="H163" s="588" t="s">
        <v>1355</v>
      </c>
      <c r="I163" s="600">
        <v>216.02999877929687</v>
      </c>
      <c r="J163" s="600">
        <v>48</v>
      </c>
      <c r="K163" s="601">
        <v>10369.3203125</v>
      </c>
    </row>
    <row r="164" spans="1:11" ht="14.4" customHeight="1" x14ac:dyDescent="0.3">
      <c r="A164" s="584" t="s">
        <v>460</v>
      </c>
      <c r="B164" s="585" t="s">
        <v>461</v>
      </c>
      <c r="C164" s="588" t="s">
        <v>476</v>
      </c>
      <c r="D164" s="609" t="s">
        <v>477</v>
      </c>
      <c r="E164" s="588" t="s">
        <v>1274</v>
      </c>
      <c r="F164" s="609" t="s">
        <v>1275</v>
      </c>
      <c r="G164" s="588" t="s">
        <v>1356</v>
      </c>
      <c r="H164" s="588" t="s">
        <v>1357</v>
      </c>
      <c r="I164" s="600">
        <v>101.66000366210937</v>
      </c>
      <c r="J164" s="600">
        <v>108</v>
      </c>
      <c r="K164" s="601">
        <v>10979.2802734375</v>
      </c>
    </row>
    <row r="165" spans="1:11" ht="14.4" customHeight="1" x14ac:dyDescent="0.3">
      <c r="A165" s="584" t="s">
        <v>460</v>
      </c>
      <c r="B165" s="585" t="s">
        <v>461</v>
      </c>
      <c r="C165" s="588" t="s">
        <v>476</v>
      </c>
      <c r="D165" s="609" t="s">
        <v>477</v>
      </c>
      <c r="E165" s="588" t="s">
        <v>1274</v>
      </c>
      <c r="F165" s="609" t="s">
        <v>1275</v>
      </c>
      <c r="G165" s="588" t="s">
        <v>1358</v>
      </c>
      <c r="H165" s="588" t="s">
        <v>1359</v>
      </c>
      <c r="I165" s="600">
        <v>121.20999908447266</v>
      </c>
      <c r="J165" s="600">
        <v>48</v>
      </c>
      <c r="K165" s="601">
        <v>5818.080078125</v>
      </c>
    </row>
    <row r="166" spans="1:11" ht="14.4" customHeight="1" x14ac:dyDescent="0.3">
      <c r="A166" s="584" t="s">
        <v>460</v>
      </c>
      <c r="B166" s="585" t="s">
        <v>461</v>
      </c>
      <c r="C166" s="588" t="s">
        <v>476</v>
      </c>
      <c r="D166" s="609" t="s">
        <v>477</v>
      </c>
      <c r="E166" s="588" t="s">
        <v>1274</v>
      </c>
      <c r="F166" s="609" t="s">
        <v>1275</v>
      </c>
      <c r="G166" s="588" t="s">
        <v>1298</v>
      </c>
      <c r="H166" s="588" t="s">
        <v>1299</v>
      </c>
      <c r="I166" s="600">
        <v>80.160003662109375</v>
      </c>
      <c r="J166" s="600">
        <v>48</v>
      </c>
      <c r="K166" s="601">
        <v>3847.43994140625</v>
      </c>
    </row>
    <row r="167" spans="1:11" ht="14.4" customHeight="1" x14ac:dyDescent="0.3">
      <c r="A167" s="584" t="s">
        <v>460</v>
      </c>
      <c r="B167" s="585" t="s">
        <v>461</v>
      </c>
      <c r="C167" s="588" t="s">
        <v>476</v>
      </c>
      <c r="D167" s="609" t="s">
        <v>477</v>
      </c>
      <c r="E167" s="588" t="s">
        <v>1274</v>
      </c>
      <c r="F167" s="609" t="s">
        <v>1275</v>
      </c>
      <c r="G167" s="588" t="s">
        <v>1300</v>
      </c>
      <c r="H167" s="588" t="s">
        <v>1301</v>
      </c>
      <c r="I167" s="600">
        <v>78.199996948242188</v>
      </c>
      <c r="J167" s="600">
        <v>24</v>
      </c>
      <c r="K167" s="601">
        <v>1876.800048828125</v>
      </c>
    </row>
    <row r="168" spans="1:11" ht="14.4" customHeight="1" x14ac:dyDescent="0.3">
      <c r="A168" s="584" t="s">
        <v>460</v>
      </c>
      <c r="B168" s="585" t="s">
        <v>461</v>
      </c>
      <c r="C168" s="588" t="s">
        <v>476</v>
      </c>
      <c r="D168" s="609" t="s">
        <v>477</v>
      </c>
      <c r="E168" s="588" t="s">
        <v>1360</v>
      </c>
      <c r="F168" s="609" t="s">
        <v>1361</v>
      </c>
      <c r="G168" s="588" t="s">
        <v>1362</v>
      </c>
      <c r="H168" s="588" t="s">
        <v>1363</v>
      </c>
      <c r="I168" s="600">
        <v>150.375</v>
      </c>
      <c r="J168" s="600">
        <v>18</v>
      </c>
      <c r="K168" s="601">
        <v>6550.3399658203125</v>
      </c>
    </row>
    <row r="169" spans="1:11" ht="14.4" customHeight="1" thickBot="1" x14ac:dyDescent="0.35">
      <c r="A169" s="592" t="s">
        <v>460</v>
      </c>
      <c r="B169" s="593" t="s">
        <v>461</v>
      </c>
      <c r="C169" s="596" t="s">
        <v>476</v>
      </c>
      <c r="D169" s="610" t="s">
        <v>477</v>
      </c>
      <c r="E169" s="596" t="s">
        <v>1360</v>
      </c>
      <c r="F169" s="610" t="s">
        <v>1361</v>
      </c>
      <c r="G169" s="596" t="s">
        <v>1364</v>
      </c>
      <c r="H169" s="596" t="s">
        <v>1365</v>
      </c>
      <c r="I169" s="602">
        <v>12659.6298828125</v>
      </c>
      <c r="J169" s="602">
        <v>1</v>
      </c>
      <c r="K169" s="603">
        <v>12659.6298828125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12.15</v>
      </c>
      <c r="D6" s="308"/>
      <c r="E6" s="308"/>
      <c r="F6" s="307"/>
      <c r="G6" s="309">
        <f ca="1">SUM(Tabulka[05 h_vram])/2</f>
        <v>7952.4</v>
      </c>
      <c r="H6" s="308">
        <f ca="1">SUM(Tabulka[06 h_naduv])/2</f>
        <v>331.5</v>
      </c>
      <c r="I6" s="308">
        <f ca="1">SUM(Tabulka[07 h_nadzk])/2</f>
        <v>11</v>
      </c>
      <c r="J6" s="307">
        <f ca="1">SUM(Tabulka[08 h_oon])/2</f>
        <v>114.5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88595</v>
      </c>
      <c r="N6" s="308">
        <f ca="1">SUM(Tabulka[12 m_oc])/2</f>
        <v>88595</v>
      </c>
      <c r="O6" s="307">
        <f ca="1">SUM(Tabulka[13 m_sk])/2</f>
        <v>2912156</v>
      </c>
      <c r="P6" s="306">
        <f ca="1">SUM(Tabulka[14_vzsk])/2</f>
        <v>1200</v>
      </c>
      <c r="Q6" s="306">
        <f ca="1">SUM(Tabulka[15_vzpl])/2</f>
        <v>8305.2735090533733</v>
      </c>
      <c r="R6" s="305">
        <f ca="1">IF(Q6=0,0,P6/Q6)</f>
        <v>0.14448651193629081</v>
      </c>
      <c r="S6" s="304">
        <f ca="1">Q6-P6</f>
        <v>7105.2735090533733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5.35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3412.4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331.5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114.5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45469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45469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1967957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6638.6068423867073</v>
      </c>
      <c r="R8" s="288">
        <f ca="1">IF(Tabulka[[#This Row],[15_vzpl]]=0,"",Tabulka[[#This Row],[14_vzsk]]/Tabulka[[#This Row],[15_vzpl]])</f>
        <v>0.18076081751643194</v>
      </c>
      <c r="S8" s="287">
        <f ca="1">IF(Tabulka[[#This Row],[15_vzpl]]-Tabulka[[#This Row],[14_vzsk]]=0,"",Tabulka[[#This Row],[15_vzpl]]-Tabulka[[#This Row],[14_vzsk]])</f>
        <v>5438.6068423867073</v>
      </c>
    </row>
    <row r="9" spans="1:19" x14ac:dyDescent="0.3">
      <c r="A9" s="286">
        <v>99</v>
      </c>
      <c r="B9" s="285" t="s">
        <v>1374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114.5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2969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2969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391752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6638.6068423867073</v>
      </c>
      <c r="R9" s="288">
        <f ca="1">IF(Tabulka[[#This Row],[15_vzpl]]=0,"",Tabulka[[#This Row],[14_vzsk]]/Tabulka[[#This Row],[15_vzpl]])</f>
        <v>0.18076081751643194</v>
      </c>
      <c r="S9" s="287">
        <f ca="1">IF(Tabulka[[#This Row],[15_vzpl]]-Tabulka[[#This Row],[14_vzsk]]=0,"",Tabulka[[#This Row],[15_vzpl]]-Tabulka[[#This Row],[14_vzsk]])</f>
        <v>5438.6068423867073</v>
      </c>
    </row>
    <row r="10" spans="1:19" x14ac:dyDescent="0.3">
      <c r="A10" s="286">
        <v>101</v>
      </c>
      <c r="B10" s="285" t="s">
        <v>1375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2120.4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185.5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42500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42500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1576205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1367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5.8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3780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16351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16351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844460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1666.6666666666667</v>
      </c>
      <c r="R11" s="288">
        <f ca="1">IF(Tabulka[[#This Row],[15_vzpl]]=0,"",Tabulka[[#This Row],[14_vzsk]]/Tabulka[[#This Row],[15_vzpl]])</f>
        <v>0</v>
      </c>
      <c r="S11" s="287">
        <f ca="1">IF(Tabulka[[#This Row],[15_vzpl]]-Tabulka[[#This Row],[14_vzsk]]=0,"",Tabulka[[#This Row],[15_vzpl]]-Tabulka[[#This Row],[14_vzsk]])</f>
        <v>1666.6666666666667</v>
      </c>
    </row>
    <row r="12" spans="1:19" x14ac:dyDescent="0.3">
      <c r="A12" s="286">
        <v>303</v>
      </c>
      <c r="B12" s="285" t="s">
        <v>1376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2456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486074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1666.6666666666667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1666.6666666666667</v>
      </c>
    </row>
    <row r="13" spans="1:19" x14ac:dyDescent="0.3">
      <c r="A13" s="286">
        <v>304</v>
      </c>
      <c r="B13" s="285" t="s">
        <v>1377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138428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>
        <v>305</v>
      </c>
      <c r="B14" s="285" t="s">
        <v>1378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8851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8851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219958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3">
      <c r="A15" s="286">
        <v>642</v>
      </c>
      <c r="B15" s="285" t="s">
        <v>1379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 t="s">
        <v>1368</v>
      </c>
      <c r="B16" s="285"/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26775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26775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99739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30</v>
      </c>
      <c r="B17" s="285" t="s">
        <v>1380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26775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26775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99739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t="s">
        <v>247</v>
      </c>
    </row>
    <row r="19" spans="1:19" x14ac:dyDescent="0.3">
      <c r="A19" s="113" t="s">
        <v>160</v>
      </c>
    </row>
    <row r="20" spans="1:19" x14ac:dyDescent="0.3">
      <c r="A20" s="114" t="s">
        <v>217</v>
      </c>
    </row>
    <row r="21" spans="1:19" x14ac:dyDescent="0.3">
      <c r="A21" s="278" t="s">
        <v>216</v>
      </c>
    </row>
    <row r="22" spans="1:19" x14ac:dyDescent="0.3">
      <c r="A22" s="235" t="s">
        <v>189</v>
      </c>
    </row>
    <row r="23" spans="1:19" x14ac:dyDescent="0.3">
      <c r="A23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4" priority="3" operator="lessThan">
      <formula>0</formula>
    </cfRule>
  </conditionalFormatting>
  <conditionalFormatting sqref="R6:R17">
    <cfRule type="cellIs" dxfId="3" priority="4" operator="greaterThan">
      <formula>1</formula>
    </cfRule>
  </conditionalFormatting>
  <conditionalFormatting sqref="A8:S17">
    <cfRule type="expression" dxfId="2" priority="2">
      <formula>$B8=""</formula>
    </cfRule>
  </conditionalFormatting>
  <conditionalFormatting sqref="P8:S17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6292.0884712042807</v>
      </c>
      <c r="D4" s="160">
        <f ca="1">IF(ISERROR(VLOOKUP("Náklady celkem",INDIRECT("HI!$A:$G"),5,0)),0,VLOOKUP("Náklady celkem",INDIRECT("HI!$A:$G"),5,0))</f>
        <v>5476.777</v>
      </c>
      <c r="E4" s="161">
        <f ca="1">IF(C4=0,0,D4/C4)</f>
        <v>0.87042275789103241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226.50023272705079</v>
      </c>
      <c r="D7" s="168">
        <f>IF(ISERROR(HI!E5),"",HI!E5)</f>
        <v>56.194520000000004</v>
      </c>
      <c r="E7" s="165">
        <f t="shared" ref="E7:E15" si="0">IF(C7=0,0,D7/C7)</f>
        <v>0.24809917112852806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0.125</v>
      </c>
      <c r="E9" s="165">
        <f>IF(C9=0,0,D9/C9)</f>
        <v>0.41666666666666669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0.61698673326998044</v>
      </c>
      <c r="E11" s="165">
        <f t="shared" si="0"/>
        <v>1.0283112221166342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0.98102974005061927</v>
      </c>
      <c r="E12" s="165">
        <f t="shared" si="0"/>
        <v>1.226287175063274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1027.4561505737306</v>
      </c>
      <c r="D15" s="168">
        <f>IF(ISERROR(HI!E6),"",HI!E6)</f>
        <v>855.98230999999998</v>
      </c>
      <c r="E15" s="165">
        <f t="shared" si="0"/>
        <v>0.83310836138556399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4483.6539787597658</v>
      </c>
      <c r="D16" s="164">
        <f ca="1">IF(ISERROR(VLOOKUP("Osobní náklady (Kč) *",INDIRECT("HI!$A:$G"),5,0)),0,VLOOKUP("Osobní náklady (Kč) *",INDIRECT("HI!$A:$G"),5,0))</f>
        <v>4003.4922200000001</v>
      </c>
      <c r="E16" s="165">
        <f ca="1">IF(C16=0,0,D16/C16)</f>
        <v>0.89290838208425161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1749.40796</v>
      </c>
      <c r="D18" s="183">
        <f ca="1">IF(ISERROR(VLOOKUP("Výnosy celkem",INDIRECT("HI!$A:$G"),5,0)),0,VLOOKUP("Výnosy celkem",INDIRECT("HI!$A:$G"),5,0))</f>
        <v>1584.6736599999997</v>
      </c>
      <c r="E18" s="184">
        <f t="shared" ref="E18:E23" ca="1" si="1">IF(C18=0,0,D18/C18)</f>
        <v>0.90583425720779254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1749.40796</v>
      </c>
      <c r="D19" s="164">
        <f ca="1">IF(ISERROR(VLOOKUP("Ambulance *",INDIRECT("HI!$A:$G"),5,0)),0,VLOOKUP("Ambulance *",INDIRECT("HI!$A:$G"),5,0))</f>
        <v>1584.6736599999997</v>
      </c>
      <c r="E19" s="165">
        <f t="shared" ca="1" si="1"/>
        <v>0.90583425720779254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0.90583425720779254</v>
      </c>
      <c r="E20" s="165">
        <f t="shared" si="1"/>
        <v>0.90583425720779254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0.90583425720779254</v>
      </c>
      <c r="E21" s="165">
        <f t="shared" si="1"/>
        <v>0.90583425720779254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1.0560037436010954</v>
      </c>
      <c r="E23" s="165">
        <f t="shared" si="1"/>
        <v>1.2423573454130534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4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1373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5.25</v>
      </c>
      <c r="F4" s="315"/>
      <c r="G4" s="315"/>
      <c r="H4" s="315"/>
      <c r="I4" s="315">
        <v>920.4</v>
      </c>
      <c r="J4" s="315">
        <v>76</v>
      </c>
      <c r="K4" s="315">
        <v>2.5</v>
      </c>
      <c r="L4" s="315">
        <v>27</v>
      </c>
      <c r="M4" s="315"/>
      <c r="N4" s="315"/>
      <c r="O4" s="315">
        <v>5000</v>
      </c>
      <c r="P4" s="315">
        <v>5000</v>
      </c>
      <c r="Q4" s="315">
        <v>470934</v>
      </c>
      <c r="R4" s="315"/>
      <c r="S4" s="315">
        <v>1659.6517105966768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2</v>
      </c>
      <c r="I5">
        <v>360</v>
      </c>
      <c r="J5">
        <v>33</v>
      </c>
      <c r="L5">
        <v>27</v>
      </c>
      <c r="Q5">
        <v>93336</v>
      </c>
      <c r="S5">
        <v>1659.6517105966768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3.25</v>
      </c>
      <c r="I6">
        <v>560.4</v>
      </c>
      <c r="J6">
        <v>43</v>
      </c>
      <c r="K6">
        <v>2.5</v>
      </c>
      <c r="O6">
        <v>5000</v>
      </c>
      <c r="P6">
        <v>5000</v>
      </c>
      <c r="Q6">
        <v>377598</v>
      </c>
    </row>
    <row r="7" spans="1:19" x14ac:dyDescent="0.3">
      <c r="A7" s="320" t="s">
        <v>170</v>
      </c>
      <c r="B7" s="319">
        <v>4</v>
      </c>
      <c r="C7">
        <v>1</v>
      </c>
      <c r="D7" t="s">
        <v>1367</v>
      </c>
      <c r="E7">
        <v>5.8</v>
      </c>
      <c r="I7">
        <v>1040</v>
      </c>
      <c r="O7">
        <v>9100</v>
      </c>
      <c r="P7">
        <v>9100</v>
      </c>
      <c r="Q7">
        <v>210020</v>
      </c>
      <c r="S7">
        <v>416.66666666666669</v>
      </c>
    </row>
    <row r="8" spans="1:19" x14ac:dyDescent="0.3">
      <c r="A8" s="322" t="s">
        <v>171</v>
      </c>
      <c r="B8" s="321">
        <v>5</v>
      </c>
      <c r="C8">
        <v>1</v>
      </c>
      <c r="D8">
        <v>303</v>
      </c>
      <c r="E8">
        <v>3.8</v>
      </c>
      <c r="I8">
        <v>680</v>
      </c>
      <c r="Q8">
        <v>121476</v>
      </c>
      <c r="S8">
        <v>416.66666666666669</v>
      </c>
    </row>
    <row r="9" spans="1:19" x14ac:dyDescent="0.3">
      <c r="A9" s="320" t="s">
        <v>172</v>
      </c>
      <c r="B9" s="319">
        <v>6</v>
      </c>
      <c r="C9">
        <v>1</v>
      </c>
      <c r="D9">
        <v>304</v>
      </c>
      <c r="E9">
        <v>1</v>
      </c>
      <c r="I9">
        <v>176</v>
      </c>
      <c r="Q9">
        <v>34664</v>
      </c>
    </row>
    <row r="10" spans="1:19" x14ac:dyDescent="0.3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184</v>
      </c>
      <c r="O10">
        <v>1600</v>
      </c>
      <c r="P10">
        <v>1600</v>
      </c>
      <c r="Q10">
        <v>53880</v>
      </c>
    </row>
    <row r="11" spans="1:19" x14ac:dyDescent="0.3">
      <c r="A11" s="320" t="s">
        <v>174</v>
      </c>
      <c r="B11" s="319">
        <v>8</v>
      </c>
      <c r="C11">
        <v>1</v>
      </c>
      <c r="D11">
        <v>642</v>
      </c>
      <c r="O11">
        <v>7500</v>
      </c>
      <c r="P11">
        <v>7500</v>
      </c>
    </row>
    <row r="12" spans="1:19" x14ac:dyDescent="0.3">
      <c r="A12" s="322" t="s">
        <v>175</v>
      </c>
      <c r="B12" s="321">
        <v>9</v>
      </c>
      <c r="C12">
        <v>1</v>
      </c>
      <c r="D12" t="s">
        <v>1368</v>
      </c>
      <c r="E12">
        <v>1</v>
      </c>
      <c r="I12">
        <v>280</v>
      </c>
      <c r="O12">
        <v>25475</v>
      </c>
      <c r="P12">
        <v>25475</v>
      </c>
      <c r="Q12">
        <v>38281</v>
      </c>
    </row>
    <row r="13" spans="1:19" x14ac:dyDescent="0.3">
      <c r="A13" s="320" t="s">
        <v>176</v>
      </c>
      <c r="B13" s="319">
        <v>10</v>
      </c>
      <c r="C13">
        <v>1</v>
      </c>
      <c r="D13">
        <v>30</v>
      </c>
      <c r="E13">
        <v>1</v>
      </c>
      <c r="I13">
        <v>280</v>
      </c>
      <c r="O13">
        <v>25475</v>
      </c>
      <c r="P13">
        <v>25475</v>
      </c>
      <c r="Q13">
        <v>38281</v>
      </c>
    </row>
    <row r="14" spans="1:19" x14ac:dyDescent="0.3">
      <c r="A14" s="322" t="s">
        <v>177</v>
      </c>
      <c r="B14" s="321">
        <v>11</v>
      </c>
      <c r="C14" t="s">
        <v>1369</v>
      </c>
      <c r="E14">
        <v>12.05</v>
      </c>
      <c r="I14">
        <v>2240.4</v>
      </c>
      <c r="J14">
        <v>76</v>
      </c>
      <c r="K14">
        <v>2.5</v>
      </c>
      <c r="L14">
        <v>27</v>
      </c>
      <c r="O14">
        <v>39575</v>
      </c>
      <c r="P14">
        <v>39575</v>
      </c>
      <c r="Q14">
        <v>719235</v>
      </c>
      <c r="S14">
        <v>2076.3183772633433</v>
      </c>
    </row>
    <row r="15" spans="1:19" x14ac:dyDescent="0.3">
      <c r="A15" s="320" t="s">
        <v>178</v>
      </c>
      <c r="B15" s="319">
        <v>12</v>
      </c>
      <c r="C15">
        <v>2</v>
      </c>
      <c r="D15" t="s">
        <v>218</v>
      </c>
      <c r="E15">
        <v>5.25</v>
      </c>
      <c r="I15">
        <v>828</v>
      </c>
      <c r="J15">
        <v>71.5</v>
      </c>
      <c r="K15">
        <v>8.5</v>
      </c>
      <c r="L15">
        <v>31</v>
      </c>
      <c r="O15">
        <v>15700</v>
      </c>
      <c r="P15">
        <v>15700</v>
      </c>
      <c r="Q15">
        <v>476067</v>
      </c>
      <c r="S15">
        <v>1659.6517105966768</v>
      </c>
    </row>
    <row r="16" spans="1:19" x14ac:dyDescent="0.3">
      <c r="A16" s="318" t="s">
        <v>166</v>
      </c>
      <c r="B16" s="317">
        <v>2018</v>
      </c>
      <c r="C16">
        <v>2</v>
      </c>
      <c r="D16">
        <v>99</v>
      </c>
      <c r="E16">
        <v>2</v>
      </c>
      <c r="I16">
        <v>316</v>
      </c>
      <c r="J16">
        <v>34.5</v>
      </c>
      <c r="L16">
        <v>31</v>
      </c>
      <c r="O16">
        <v>600</v>
      </c>
      <c r="P16">
        <v>600</v>
      </c>
      <c r="Q16">
        <v>98781</v>
      </c>
      <c r="S16">
        <v>1659.6517105966768</v>
      </c>
    </row>
    <row r="17" spans="3:19" x14ac:dyDescent="0.3">
      <c r="C17">
        <v>2</v>
      </c>
      <c r="D17">
        <v>101</v>
      </c>
      <c r="E17">
        <v>3.25</v>
      </c>
      <c r="I17">
        <v>512</v>
      </c>
      <c r="J17">
        <v>37</v>
      </c>
      <c r="K17">
        <v>8.5</v>
      </c>
      <c r="O17">
        <v>15100</v>
      </c>
      <c r="P17">
        <v>15100</v>
      </c>
      <c r="Q17">
        <v>377286</v>
      </c>
    </row>
    <row r="18" spans="3:19" x14ac:dyDescent="0.3">
      <c r="C18">
        <v>2</v>
      </c>
      <c r="D18" t="s">
        <v>1367</v>
      </c>
      <c r="E18">
        <v>5.8</v>
      </c>
      <c r="I18">
        <v>896</v>
      </c>
      <c r="O18">
        <v>2500</v>
      </c>
      <c r="P18">
        <v>2500</v>
      </c>
      <c r="Q18">
        <v>210182</v>
      </c>
      <c r="S18">
        <v>416.66666666666669</v>
      </c>
    </row>
    <row r="19" spans="3:19" x14ac:dyDescent="0.3">
      <c r="C19">
        <v>2</v>
      </c>
      <c r="D19">
        <v>303</v>
      </c>
      <c r="E19">
        <v>3.8</v>
      </c>
      <c r="I19">
        <v>576</v>
      </c>
      <c r="Q19">
        <v>120812</v>
      </c>
      <c r="S19">
        <v>416.66666666666669</v>
      </c>
    </row>
    <row r="20" spans="3:19" x14ac:dyDescent="0.3">
      <c r="C20">
        <v>2</v>
      </c>
      <c r="D20">
        <v>304</v>
      </c>
      <c r="E20">
        <v>1</v>
      </c>
      <c r="I20">
        <v>160</v>
      </c>
      <c r="Q20">
        <v>34590</v>
      </c>
    </row>
    <row r="21" spans="3:19" x14ac:dyDescent="0.3">
      <c r="C21">
        <v>2</v>
      </c>
      <c r="D21">
        <v>305</v>
      </c>
      <c r="E21">
        <v>1</v>
      </c>
      <c r="I21">
        <v>160</v>
      </c>
      <c r="O21">
        <v>2500</v>
      </c>
      <c r="P21">
        <v>2500</v>
      </c>
      <c r="Q21">
        <v>54780</v>
      </c>
    </row>
    <row r="22" spans="3:19" x14ac:dyDescent="0.3">
      <c r="C22">
        <v>2</v>
      </c>
      <c r="D22" t="s">
        <v>1368</v>
      </c>
      <c r="E22">
        <v>1</v>
      </c>
      <c r="I22">
        <v>160</v>
      </c>
      <c r="O22">
        <v>500</v>
      </c>
      <c r="P22">
        <v>500</v>
      </c>
      <c r="Q22">
        <v>20520</v>
      </c>
    </row>
    <row r="23" spans="3:19" x14ac:dyDescent="0.3">
      <c r="C23">
        <v>2</v>
      </c>
      <c r="D23">
        <v>30</v>
      </c>
      <c r="E23">
        <v>1</v>
      </c>
      <c r="I23">
        <v>160</v>
      </c>
      <c r="O23">
        <v>500</v>
      </c>
      <c r="P23">
        <v>500</v>
      </c>
      <c r="Q23">
        <v>20520</v>
      </c>
    </row>
    <row r="24" spans="3:19" x14ac:dyDescent="0.3">
      <c r="C24" t="s">
        <v>1370</v>
      </c>
      <c r="E24">
        <v>12.05</v>
      </c>
      <c r="I24">
        <v>1884</v>
      </c>
      <c r="J24">
        <v>71.5</v>
      </c>
      <c r="K24">
        <v>8.5</v>
      </c>
      <c r="L24">
        <v>31</v>
      </c>
      <c r="O24">
        <v>18700</v>
      </c>
      <c r="P24">
        <v>18700</v>
      </c>
      <c r="Q24">
        <v>706769</v>
      </c>
      <c r="S24">
        <v>2076.3183772633433</v>
      </c>
    </row>
    <row r="25" spans="3:19" x14ac:dyDescent="0.3">
      <c r="C25">
        <v>3</v>
      </c>
      <c r="D25" t="s">
        <v>218</v>
      </c>
      <c r="E25">
        <v>5.25</v>
      </c>
      <c r="I25">
        <v>784</v>
      </c>
      <c r="J25">
        <v>89</v>
      </c>
      <c r="L25">
        <v>34</v>
      </c>
      <c r="O25">
        <v>16269</v>
      </c>
      <c r="P25">
        <v>16269</v>
      </c>
      <c r="Q25">
        <v>509970</v>
      </c>
      <c r="S25">
        <v>1659.6517105966768</v>
      </c>
    </row>
    <row r="26" spans="3:19" x14ac:dyDescent="0.3">
      <c r="C26">
        <v>3</v>
      </c>
      <c r="D26">
        <v>99</v>
      </c>
      <c r="E26">
        <v>2</v>
      </c>
      <c r="I26">
        <v>304</v>
      </c>
      <c r="J26">
        <v>40</v>
      </c>
      <c r="L26">
        <v>34</v>
      </c>
      <c r="O26">
        <v>2369</v>
      </c>
      <c r="P26">
        <v>2369</v>
      </c>
      <c r="Q26">
        <v>101840</v>
      </c>
      <c r="S26">
        <v>1659.6517105966768</v>
      </c>
    </row>
    <row r="27" spans="3:19" x14ac:dyDescent="0.3">
      <c r="C27">
        <v>3</v>
      </c>
      <c r="D27">
        <v>101</v>
      </c>
      <c r="E27">
        <v>3.25</v>
      </c>
      <c r="I27">
        <v>480</v>
      </c>
      <c r="J27">
        <v>49</v>
      </c>
      <c r="O27">
        <v>13900</v>
      </c>
      <c r="P27">
        <v>13900</v>
      </c>
      <c r="Q27">
        <v>408130</v>
      </c>
    </row>
    <row r="28" spans="3:19" x14ac:dyDescent="0.3">
      <c r="C28">
        <v>3</v>
      </c>
      <c r="D28" t="s">
        <v>1367</v>
      </c>
      <c r="E28">
        <v>5.8</v>
      </c>
      <c r="I28">
        <v>928</v>
      </c>
      <c r="O28">
        <v>2500</v>
      </c>
      <c r="P28">
        <v>2500</v>
      </c>
      <c r="Q28">
        <v>212634</v>
      </c>
      <c r="S28">
        <v>416.66666666666669</v>
      </c>
    </row>
    <row r="29" spans="3:19" x14ac:dyDescent="0.3">
      <c r="C29">
        <v>3</v>
      </c>
      <c r="D29">
        <v>303</v>
      </c>
      <c r="E29">
        <v>3.8</v>
      </c>
      <c r="I29">
        <v>608</v>
      </c>
      <c r="Q29">
        <v>121534</v>
      </c>
      <c r="S29">
        <v>416.66666666666669</v>
      </c>
    </row>
    <row r="30" spans="3:19" x14ac:dyDescent="0.3">
      <c r="C30">
        <v>3</v>
      </c>
      <c r="D30">
        <v>304</v>
      </c>
      <c r="E30">
        <v>1</v>
      </c>
      <c r="I30">
        <v>176</v>
      </c>
      <c r="Q30">
        <v>34590</v>
      </c>
    </row>
    <row r="31" spans="3:19" x14ac:dyDescent="0.3">
      <c r="C31">
        <v>3</v>
      </c>
      <c r="D31">
        <v>305</v>
      </c>
      <c r="E31">
        <v>1</v>
      </c>
      <c r="I31">
        <v>144</v>
      </c>
      <c r="O31">
        <v>2500</v>
      </c>
      <c r="P31">
        <v>2500</v>
      </c>
      <c r="Q31">
        <v>56510</v>
      </c>
    </row>
    <row r="32" spans="3:19" x14ac:dyDescent="0.3">
      <c r="C32">
        <v>3</v>
      </c>
      <c r="D32" t="s">
        <v>1368</v>
      </c>
      <c r="E32">
        <v>1</v>
      </c>
      <c r="I32">
        <v>152</v>
      </c>
      <c r="O32">
        <v>500</v>
      </c>
      <c r="P32">
        <v>500</v>
      </c>
      <c r="Q32">
        <v>20618</v>
      </c>
    </row>
    <row r="33" spans="3:19" x14ac:dyDescent="0.3">
      <c r="C33">
        <v>3</v>
      </c>
      <c r="D33">
        <v>30</v>
      </c>
      <c r="E33">
        <v>1</v>
      </c>
      <c r="I33">
        <v>152</v>
      </c>
      <c r="O33">
        <v>500</v>
      </c>
      <c r="P33">
        <v>500</v>
      </c>
      <c r="Q33">
        <v>20618</v>
      </c>
    </row>
    <row r="34" spans="3:19" x14ac:dyDescent="0.3">
      <c r="C34" t="s">
        <v>1371</v>
      </c>
      <c r="E34">
        <v>12.05</v>
      </c>
      <c r="I34">
        <v>1864</v>
      </c>
      <c r="J34">
        <v>89</v>
      </c>
      <c r="L34">
        <v>34</v>
      </c>
      <c r="O34">
        <v>19269</v>
      </c>
      <c r="P34">
        <v>19269</v>
      </c>
      <c r="Q34">
        <v>743222</v>
      </c>
      <c r="S34">
        <v>2076.3183772633433</v>
      </c>
    </row>
    <row r="35" spans="3:19" x14ac:dyDescent="0.3">
      <c r="C35">
        <v>4</v>
      </c>
      <c r="D35" t="s">
        <v>218</v>
      </c>
      <c r="E35">
        <v>5.65</v>
      </c>
      <c r="I35">
        <v>880</v>
      </c>
      <c r="J35">
        <v>95</v>
      </c>
      <c r="L35">
        <v>22.5</v>
      </c>
      <c r="O35">
        <v>8500</v>
      </c>
      <c r="P35">
        <v>8500</v>
      </c>
      <c r="Q35">
        <v>510986</v>
      </c>
      <c r="R35">
        <v>1200</v>
      </c>
      <c r="S35">
        <v>1659.6517105966768</v>
      </c>
    </row>
    <row r="36" spans="3:19" x14ac:dyDescent="0.3">
      <c r="C36">
        <v>4</v>
      </c>
      <c r="D36">
        <v>99</v>
      </c>
      <c r="E36">
        <v>2</v>
      </c>
      <c r="I36">
        <v>312</v>
      </c>
      <c r="J36">
        <v>38.5</v>
      </c>
      <c r="L36">
        <v>22.5</v>
      </c>
      <c r="Q36">
        <v>97795</v>
      </c>
      <c r="R36">
        <v>1200</v>
      </c>
      <c r="S36">
        <v>1659.6517105966768</v>
      </c>
    </row>
    <row r="37" spans="3:19" x14ac:dyDescent="0.3">
      <c r="C37">
        <v>4</v>
      </c>
      <c r="D37">
        <v>101</v>
      </c>
      <c r="E37">
        <v>3.65</v>
      </c>
      <c r="I37">
        <v>568</v>
      </c>
      <c r="J37">
        <v>56.5</v>
      </c>
      <c r="O37">
        <v>8500</v>
      </c>
      <c r="P37">
        <v>8500</v>
      </c>
      <c r="Q37">
        <v>413191</v>
      </c>
    </row>
    <row r="38" spans="3:19" x14ac:dyDescent="0.3">
      <c r="C38">
        <v>4</v>
      </c>
      <c r="D38" t="s">
        <v>1367</v>
      </c>
      <c r="E38">
        <v>5.8</v>
      </c>
      <c r="I38">
        <v>916</v>
      </c>
      <c r="O38">
        <v>2251</v>
      </c>
      <c r="P38">
        <v>2251</v>
      </c>
      <c r="Q38">
        <v>211624</v>
      </c>
      <c r="S38">
        <v>416.66666666666669</v>
      </c>
    </row>
    <row r="39" spans="3:19" x14ac:dyDescent="0.3">
      <c r="C39">
        <v>4</v>
      </c>
      <c r="D39">
        <v>303</v>
      </c>
      <c r="E39">
        <v>3.8</v>
      </c>
      <c r="I39">
        <v>592</v>
      </c>
      <c r="Q39">
        <v>122252</v>
      </c>
      <c r="S39">
        <v>416.66666666666669</v>
      </c>
    </row>
    <row r="40" spans="3:19" x14ac:dyDescent="0.3">
      <c r="C40">
        <v>4</v>
      </c>
      <c r="D40">
        <v>304</v>
      </c>
      <c r="E40">
        <v>1</v>
      </c>
      <c r="I40">
        <v>164</v>
      </c>
      <c r="Q40">
        <v>34584</v>
      </c>
    </row>
    <row r="41" spans="3:19" x14ac:dyDescent="0.3">
      <c r="C41">
        <v>4</v>
      </c>
      <c r="D41">
        <v>305</v>
      </c>
      <c r="E41">
        <v>1</v>
      </c>
      <c r="I41">
        <v>160</v>
      </c>
      <c r="O41">
        <v>2251</v>
      </c>
      <c r="P41">
        <v>2251</v>
      </c>
      <c r="Q41">
        <v>54788</v>
      </c>
    </row>
    <row r="42" spans="3:19" x14ac:dyDescent="0.3">
      <c r="C42">
        <v>4</v>
      </c>
      <c r="D42" t="s">
        <v>1368</v>
      </c>
      <c r="E42">
        <v>1</v>
      </c>
      <c r="I42">
        <v>168</v>
      </c>
      <c r="O42">
        <v>300</v>
      </c>
      <c r="P42">
        <v>300</v>
      </c>
      <c r="Q42">
        <v>20320</v>
      </c>
    </row>
    <row r="43" spans="3:19" x14ac:dyDescent="0.3">
      <c r="C43">
        <v>4</v>
      </c>
      <c r="D43">
        <v>30</v>
      </c>
      <c r="E43">
        <v>1</v>
      </c>
      <c r="I43">
        <v>168</v>
      </c>
      <c r="O43">
        <v>300</v>
      </c>
      <c r="P43">
        <v>300</v>
      </c>
      <c r="Q43">
        <v>20320</v>
      </c>
    </row>
    <row r="44" spans="3:19" x14ac:dyDescent="0.3">
      <c r="C44" t="s">
        <v>1372</v>
      </c>
      <c r="E44">
        <v>12.45</v>
      </c>
      <c r="I44">
        <v>1964</v>
      </c>
      <c r="J44">
        <v>95</v>
      </c>
      <c r="L44">
        <v>22.5</v>
      </c>
      <c r="O44">
        <v>11051</v>
      </c>
      <c r="P44">
        <v>11051</v>
      </c>
      <c r="Q44">
        <v>742930</v>
      </c>
      <c r="R44">
        <v>1200</v>
      </c>
      <c r="S44">
        <v>2076.3183772633433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1383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1385004.3</v>
      </c>
      <c r="C3" s="222">
        <f t="shared" ref="C3:Z3" si="0">SUBTOTAL(9,C6:C1048576)</f>
        <v>11</v>
      </c>
      <c r="D3" s="222"/>
      <c r="E3" s="222">
        <f>SUBTOTAL(9,E6:E1048576)/4</f>
        <v>1749407.96</v>
      </c>
      <c r="F3" s="222"/>
      <c r="G3" s="222">
        <f t="shared" si="0"/>
        <v>10</v>
      </c>
      <c r="H3" s="222">
        <f>SUBTOTAL(9,H6:H1048576)/4</f>
        <v>1584673.6599999997</v>
      </c>
      <c r="I3" s="225">
        <f>IF(B3&lt;&gt;0,H3/B3,"")</f>
        <v>1.1441651552995176</v>
      </c>
      <c r="J3" s="223">
        <f>IF(E3&lt;&gt;0,H3/E3,"")</f>
        <v>0.90583425720779254</v>
      </c>
      <c r="K3" s="224">
        <f t="shared" si="0"/>
        <v>26763.119999999988</v>
      </c>
      <c r="L3" s="224"/>
      <c r="M3" s="222">
        <f t="shared" si="0"/>
        <v>1.5138984109313796</v>
      </c>
      <c r="N3" s="222">
        <f t="shared" si="0"/>
        <v>35356.559999999998</v>
      </c>
      <c r="O3" s="222"/>
      <c r="P3" s="222">
        <f t="shared" si="0"/>
        <v>2</v>
      </c>
      <c r="Q3" s="222">
        <f t="shared" si="0"/>
        <v>24304.7</v>
      </c>
      <c r="R3" s="225">
        <f>IF(K3&lt;&gt;0,Q3/K3,"")</f>
        <v>0.90814150218659151</v>
      </c>
      <c r="S3" s="225">
        <f>IF(N3&lt;&gt;0,Q3/N3,"")</f>
        <v>0.68741698853055844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11"/>
      <c r="B5" s="612">
        <v>2015</v>
      </c>
      <c r="C5" s="613"/>
      <c r="D5" s="613"/>
      <c r="E5" s="613">
        <v>2017</v>
      </c>
      <c r="F5" s="613"/>
      <c r="G5" s="613"/>
      <c r="H5" s="613">
        <v>2018</v>
      </c>
      <c r="I5" s="614" t="s">
        <v>211</v>
      </c>
      <c r="J5" s="615" t="s">
        <v>2</v>
      </c>
      <c r="K5" s="612">
        <v>2015</v>
      </c>
      <c r="L5" s="613"/>
      <c r="M5" s="613"/>
      <c r="N5" s="613">
        <v>2017</v>
      </c>
      <c r="O5" s="613"/>
      <c r="P5" s="613"/>
      <c r="Q5" s="613">
        <v>2018</v>
      </c>
      <c r="R5" s="614" t="s">
        <v>211</v>
      </c>
      <c r="S5" s="615" t="s">
        <v>2</v>
      </c>
      <c r="T5" s="612">
        <v>2015</v>
      </c>
      <c r="U5" s="613"/>
      <c r="V5" s="613"/>
      <c r="W5" s="613">
        <v>2017</v>
      </c>
      <c r="X5" s="613"/>
      <c r="Y5" s="613"/>
      <c r="Z5" s="613">
        <v>2018</v>
      </c>
      <c r="AA5" s="614" t="s">
        <v>211</v>
      </c>
      <c r="AB5" s="615" t="s">
        <v>2</v>
      </c>
    </row>
    <row r="6" spans="1:28" ht="14.4" customHeight="1" x14ac:dyDescent="0.3">
      <c r="A6" s="616" t="s">
        <v>1381</v>
      </c>
      <c r="B6" s="617">
        <v>1385004.3</v>
      </c>
      <c r="C6" s="618">
        <v>1</v>
      </c>
      <c r="D6" s="618">
        <v>0.79169886708415349</v>
      </c>
      <c r="E6" s="617">
        <v>1749407.96</v>
      </c>
      <c r="F6" s="618">
        <v>1.2631065188750676</v>
      </c>
      <c r="G6" s="618">
        <v>1</v>
      </c>
      <c r="H6" s="617">
        <v>1584673.6599999997</v>
      </c>
      <c r="I6" s="618">
        <v>1.1441651552995176</v>
      </c>
      <c r="J6" s="618">
        <v>0.90583425720779254</v>
      </c>
      <c r="K6" s="617">
        <v>13381.559999999994</v>
      </c>
      <c r="L6" s="618">
        <v>1</v>
      </c>
      <c r="M6" s="618">
        <v>0.75694920546568978</v>
      </c>
      <c r="N6" s="617">
        <v>17678.28</v>
      </c>
      <c r="O6" s="618">
        <v>1.3210926080367316</v>
      </c>
      <c r="P6" s="618">
        <v>1</v>
      </c>
      <c r="Q6" s="617">
        <v>12152.35</v>
      </c>
      <c r="R6" s="618">
        <v>0.90814150218659151</v>
      </c>
      <c r="S6" s="618">
        <v>0.68741698853055844</v>
      </c>
      <c r="T6" s="617"/>
      <c r="U6" s="618"/>
      <c r="V6" s="618"/>
      <c r="W6" s="617"/>
      <c r="X6" s="618"/>
      <c r="Y6" s="618"/>
      <c r="Z6" s="617"/>
      <c r="AA6" s="618"/>
      <c r="AB6" s="619"/>
    </row>
    <row r="7" spans="1:28" ht="14.4" customHeight="1" thickBot="1" x14ac:dyDescent="0.35">
      <c r="A7" s="623" t="s">
        <v>1382</v>
      </c>
      <c r="B7" s="620">
        <v>1385004.3</v>
      </c>
      <c r="C7" s="621">
        <v>1</v>
      </c>
      <c r="D7" s="621">
        <v>0.79169886708415349</v>
      </c>
      <c r="E7" s="620">
        <v>1749407.96</v>
      </c>
      <c r="F7" s="621">
        <v>1.2631065188750676</v>
      </c>
      <c r="G7" s="621">
        <v>1</v>
      </c>
      <c r="H7" s="620">
        <v>1584673.6599999997</v>
      </c>
      <c r="I7" s="621">
        <v>1.1441651552995176</v>
      </c>
      <c r="J7" s="621">
        <v>0.90583425720779254</v>
      </c>
      <c r="K7" s="620">
        <v>13381.559999999994</v>
      </c>
      <c r="L7" s="621">
        <v>1</v>
      </c>
      <c r="M7" s="621">
        <v>0.75694920546568978</v>
      </c>
      <c r="N7" s="620">
        <v>17678.28</v>
      </c>
      <c r="O7" s="621">
        <v>1.3210926080367316</v>
      </c>
      <c r="P7" s="621">
        <v>1</v>
      </c>
      <c r="Q7" s="620">
        <v>12152.35</v>
      </c>
      <c r="R7" s="621">
        <v>0.90814150218659151</v>
      </c>
      <c r="S7" s="621">
        <v>0.68741698853055844</v>
      </c>
      <c r="T7" s="620"/>
      <c r="U7" s="621"/>
      <c r="V7" s="621"/>
      <c r="W7" s="620"/>
      <c r="X7" s="621"/>
      <c r="Y7" s="621"/>
      <c r="Z7" s="620"/>
      <c r="AA7" s="621"/>
      <c r="AB7" s="622"/>
    </row>
    <row r="8" spans="1:28" ht="14.4" customHeight="1" thickBot="1" x14ac:dyDescent="0.35"/>
    <row r="9" spans="1:28" ht="14.4" customHeight="1" x14ac:dyDescent="0.3">
      <c r="A9" s="616" t="s">
        <v>468</v>
      </c>
      <c r="B9" s="617">
        <v>677309</v>
      </c>
      <c r="C9" s="618">
        <v>1</v>
      </c>
      <c r="D9" s="618">
        <v>0.71577954511223874</v>
      </c>
      <c r="E9" s="617">
        <v>946253.6399999999</v>
      </c>
      <c r="F9" s="618">
        <v>1.39707820212045</v>
      </c>
      <c r="G9" s="618">
        <v>1</v>
      </c>
      <c r="H9" s="617">
        <v>907777.01</v>
      </c>
      <c r="I9" s="618">
        <v>1.3402701130503212</v>
      </c>
      <c r="J9" s="619">
        <v>0.9593379318466877</v>
      </c>
    </row>
    <row r="10" spans="1:28" ht="14.4" customHeight="1" x14ac:dyDescent="0.3">
      <c r="A10" s="631" t="s">
        <v>1384</v>
      </c>
      <c r="B10" s="624">
        <v>20167.330000000002</v>
      </c>
      <c r="C10" s="625">
        <v>1</v>
      </c>
      <c r="D10" s="625">
        <v>1.5222935705718379</v>
      </c>
      <c r="E10" s="624">
        <v>13247.99</v>
      </c>
      <c r="F10" s="625">
        <v>0.65690351672730096</v>
      </c>
      <c r="G10" s="625">
        <v>1</v>
      </c>
      <c r="H10" s="624">
        <v>18366.669999999998</v>
      </c>
      <c r="I10" s="625">
        <v>0.91071401122508511</v>
      </c>
      <c r="J10" s="626">
        <v>1.3863740839176357</v>
      </c>
    </row>
    <row r="11" spans="1:28" ht="14.4" customHeight="1" x14ac:dyDescent="0.3">
      <c r="A11" s="631" t="s">
        <v>1385</v>
      </c>
      <c r="B11" s="624">
        <v>657141.67000000004</v>
      </c>
      <c r="C11" s="625">
        <v>1</v>
      </c>
      <c r="D11" s="625">
        <v>0.70432764260323621</v>
      </c>
      <c r="E11" s="624">
        <v>933005.64999999991</v>
      </c>
      <c r="F11" s="625">
        <v>1.4197937714100521</v>
      </c>
      <c r="G11" s="625">
        <v>1</v>
      </c>
      <c r="H11" s="624">
        <v>889410.34</v>
      </c>
      <c r="I11" s="625">
        <v>1.3534529624335037</v>
      </c>
      <c r="J11" s="626">
        <v>0.95327433440515608</v>
      </c>
    </row>
    <row r="12" spans="1:28" ht="14.4" customHeight="1" x14ac:dyDescent="0.3">
      <c r="A12" s="627" t="s">
        <v>473</v>
      </c>
      <c r="B12" s="628">
        <v>691515.29999999993</v>
      </c>
      <c r="C12" s="629">
        <v>1</v>
      </c>
      <c r="D12" s="629">
        <v>0.87801730987746218</v>
      </c>
      <c r="E12" s="628">
        <v>787587.32</v>
      </c>
      <c r="F12" s="629">
        <v>1.1389297098704829</v>
      </c>
      <c r="G12" s="629">
        <v>1</v>
      </c>
      <c r="H12" s="628">
        <v>630403.31999999983</v>
      </c>
      <c r="I12" s="629">
        <v>0.91162599005401601</v>
      </c>
      <c r="J12" s="630">
        <v>0.80042339940160523</v>
      </c>
    </row>
    <row r="13" spans="1:28" ht="14.4" customHeight="1" x14ac:dyDescent="0.3">
      <c r="A13" s="631" t="s">
        <v>1384</v>
      </c>
      <c r="B13" s="624">
        <v>44341.33</v>
      </c>
      <c r="C13" s="625">
        <v>1</v>
      </c>
      <c r="D13" s="625">
        <v>36.828347176079738</v>
      </c>
      <c r="E13" s="624">
        <v>1204</v>
      </c>
      <c r="F13" s="625">
        <v>2.7152996989490391E-2</v>
      </c>
      <c r="G13" s="625">
        <v>1</v>
      </c>
      <c r="H13" s="624"/>
      <c r="I13" s="625"/>
      <c r="J13" s="626"/>
    </row>
    <row r="14" spans="1:28" ht="14.4" customHeight="1" x14ac:dyDescent="0.3">
      <c r="A14" s="631" t="s">
        <v>1385</v>
      </c>
      <c r="B14" s="624">
        <v>647173.97</v>
      </c>
      <c r="C14" s="625">
        <v>1</v>
      </c>
      <c r="D14" s="625">
        <v>0.82297519993175849</v>
      </c>
      <c r="E14" s="624">
        <v>786383.32</v>
      </c>
      <c r="F14" s="625">
        <v>1.2151034442871675</v>
      </c>
      <c r="G14" s="625">
        <v>1</v>
      </c>
      <c r="H14" s="624">
        <v>630403.31999999983</v>
      </c>
      <c r="I14" s="625">
        <v>0.97408633415834056</v>
      </c>
      <c r="J14" s="626">
        <v>0.80164889560475405</v>
      </c>
    </row>
    <row r="15" spans="1:28" ht="14.4" customHeight="1" x14ac:dyDescent="0.3">
      <c r="A15" s="627" t="s">
        <v>476</v>
      </c>
      <c r="B15" s="628">
        <v>16180</v>
      </c>
      <c r="C15" s="629">
        <v>1</v>
      </c>
      <c r="D15" s="629">
        <v>1.0393781717736237</v>
      </c>
      <c r="E15" s="628">
        <v>15567</v>
      </c>
      <c r="F15" s="629">
        <v>0.9621137206427689</v>
      </c>
      <c r="G15" s="629">
        <v>1</v>
      </c>
      <c r="H15" s="628">
        <v>46493.33</v>
      </c>
      <c r="I15" s="629">
        <v>2.873506180469716</v>
      </c>
      <c r="J15" s="630">
        <v>2.9866596004368215</v>
      </c>
    </row>
    <row r="16" spans="1:28" ht="14.4" customHeight="1" x14ac:dyDescent="0.3">
      <c r="A16" s="631" t="s">
        <v>1384</v>
      </c>
      <c r="B16" s="624">
        <v>1119</v>
      </c>
      <c r="C16" s="625">
        <v>1</v>
      </c>
      <c r="D16" s="625"/>
      <c r="E16" s="624"/>
      <c r="F16" s="625"/>
      <c r="G16" s="625"/>
      <c r="H16" s="624"/>
      <c r="I16" s="625"/>
      <c r="J16" s="626"/>
    </row>
    <row r="17" spans="1:10" ht="14.4" customHeight="1" thickBot="1" x14ac:dyDescent="0.35">
      <c r="A17" s="623" t="s">
        <v>1385</v>
      </c>
      <c r="B17" s="620">
        <v>15061</v>
      </c>
      <c r="C17" s="621">
        <v>1</v>
      </c>
      <c r="D17" s="621">
        <v>0.96749534271214754</v>
      </c>
      <c r="E17" s="620">
        <v>15567</v>
      </c>
      <c r="F17" s="621">
        <v>1.033596706725981</v>
      </c>
      <c r="G17" s="621">
        <v>1</v>
      </c>
      <c r="H17" s="620">
        <v>46493.33</v>
      </c>
      <c r="I17" s="621">
        <v>3.0870015271230331</v>
      </c>
      <c r="J17" s="622">
        <v>2.9866596004368215</v>
      </c>
    </row>
    <row r="18" spans="1:10" ht="14.4" customHeight="1" x14ac:dyDescent="0.3">
      <c r="A18" s="561" t="s">
        <v>247</v>
      </c>
    </row>
    <row r="19" spans="1:10" ht="14.4" customHeight="1" x14ac:dyDescent="0.3">
      <c r="A19" s="562" t="s">
        <v>579</v>
      </c>
    </row>
    <row r="20" spans="1:10" ht="14.4" customHeight="1" x14ac:dyDescent="0.3">
      <c r="A20" s="561" t="s">
        <v>1386</v>
      </c>
    </row>
    <row r="21" spans="1:10" ht="14.4" customHeight="1" x14ac:dyDescent="0.3">
      <c r="A21" s="561" t="s">
        <v>1387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1394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7210</v>
      </c>
      <c r="C3" s="260">
        <f t="shared" si="0"/>
        <v>9636</v>
      </c>
      <c r="D3" s="272">
        <f t="shared" si="0"/>
        <v>9910</v>
      </c>
      <c r="E3" s="224">
        <f t="shared" si="0"/>
        <v>1385004.3</v>
      </c>
      <c r="F3" s="222">
        <f t="shared" si="0"/>
        <v>1749407.96</v>
      </c>
      <c r="G3" s="261">
        <f t="shared" si="0"/>
        <v>1584673.66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11"/>
      <c r="B5" s="612">
        <v>2015</v>
      </c>
      <c r="C5" s="613">
        <v>2017</v>
      </c>
      <c r="D5" s="632">
        <v>2018</v>
      </c>
      <c r="E5" s="612">
        <v>2015</v>
      </c>
      <c r="F5" s="613">
        <v>2017</v>
      </c>
      <c r="G5" s="632">
        <v>2018</v>
      </c>
    </row>
    <row r="6" spans="1:7" ht="14.4" customHeight="1" x14ac:dyDescent="0.3">
      <c r="A6" s="533" t="s">
        <v>581</v>
      </c>
      <c r="B6" s="503"/>
      <c r="C6" s="503"/>
      <c r="D6" s="503">
        <v>2308</v>
      </c>
      <c r="E6" s="633"/>
      <c r="F6" s="633"/>
      <c r="G6" s="634">
        <v>317599.67</v>
      </c>
    </row>
    <row r="7" spans="1:7" ht="14.4" customHeight="1" x14ac:dyDescent="0.3">
      <c r="A7" s="607" t="s">
        <v>1384</v>
      </c>
      <c r="B7" s="600">
        <v>272</v>
      </c>
      <c r="C7" s="600">
        <v>133</v>
      </c>
      <c r="D7" s="600">
        <v>155</v>
      </c>
      <c r="E7" s="635">
        <v>65627.66</v>
      </c>
      <c r="F7" s="635">
        <v>14451.99</v>
      </c>
      <c r="G7" s="636">
        <v>18366.669999999998</v>
      </c>
    </row>
    <row r="8" spans="1:7" ht="14.4" customHeight="1" x14ac:dyDescent="0.3">
      <c r="A8" s="607" t="s">
        <v>1388</v>
      </c>
      <c r="B8" s="600">
        <v>781</v>
      </c>
      <c r="C8" s="600">
        <v>1953</v>
      </c>
      <c r="D8" s="600"/>
      <c r="E8" s="635">
        <v>188451.99</v>
      </c>
      <c r="F8" s="635">
        <v>401727.31999999995</v>
      </c>
      <c r="G8" s="636"/>
    </row>
    <row r="9" spans="1:7" ht="14.4" customHeight="1" x14ac:dyDescent="0.3">
      <c r="A9" s="607" t="s">
        <v>1389</v>
      </c>
      <c r="B9" s="600"/>
      <c r="C9" s="600">
        <v>587</v>
      </c>
      <c r="D9" s="600"/>
      <c r="E9" s="635"/>
      <c r="F9" s="635">
        <v>103598.67</v>
      </c>
      <c r="G9" s="636"/>
    </row>
    <row r="10" spans="1:7" ht="14.4" customHeight="1" x14ac:dyDescent="0.3">
      <c r="A10" s="607" t="s">
        <v>1390</v>
      </c>
      <c r="B10" s="600">
        <v>991</v>
      </c>
      <c r="C10" s="600"/>
      <c r="D10" s="600"/>
      <c r="E10" s="635">
        <v>149691.34</v>
      </c>
      <c r="F10" s="635"/>
      <c r="G10" s="636"/>
    </row>
    <row r="11" spans="1:7" ht="14.4" customHeight="1" x14ac:dyDescent="0.3">
      <c r="A11" s="607" t="s">
        <v>582</v>
      </c>
      <c r="B11" s="600"/>
      <c r="C11" s="600"/>
      <c r="D11" s="600">
        <v>345</v>
      </c>
      <c r="E11" s="635"/>
      <c r="F11" s="635"/>
      <c r="G11" s="636">
        <v>54556</v>
      </c>
    </row>
    <row r="12" spans="1:7" ht="14.4" customHeight="1" x14ac:dyDescent="0.3">
      <c r="A12" s="607" t="s">
        <v>583</v>
      </c>
      <c r="B12" s="600"/>
      <c r="C12" s="600"/>
      <c r="D12" s="600">
        <v>1978</v>
      </c>
      <c r="E12" s="635"/>
      <c r="F12" s="635"/>
      <c r="G12" s="636">
        <v>264907.31</v>
      </c>
    </row>
    <row r="13" spans="1:7" ht="14.4" customHeight="1" x14ac:dyDescent="0.3">
      <c r="A13" s="607" t="s">
        <v>584</v>
      </c>
      <c r="B13" s="600"/>
      <c r="C13" s="600"/>
      <c r="D13" s="600">
        <v>1527</v>
      </c>
      <c r="E13" s="635"/>
      <c r="F13" s="635"/>
      <c r="G13" s="636">
        <v>252415.34000000003</v>
      </c>
    </row>
    <row r="14" spans="1:7" ht="14.4" customHeight="1" x14ac:dyDescent="0.3">
      <c r="A14" s="607" t="s">
        <v>585</v>
      </c>
      <c r="B14" s="600">
        <v>1075</v>
      </c>
      <c r="C14" s="600">
        <v>1361</v>
      </c>
      <c r="D14" s="600">
        <v>1488</v>
      </c>
      <c r="E14" s="635">
        <v>209856.66</v>
      </c>
      <c r="F14" s="635">
        <v>230743.66999999998</v>
      </c>
      <c r="G14" s="636">
        <v>280731.01000000007</v>
      </c>
    </row>
    <row r="15" spans="1:7" ht="14.4" customHeight="1" x14ac:dyDescent="0.3">
      <c r="A15" s="607" t="s">
        <v>586</v>
      </c>
      <c r="B15" s="600">
        <v>26</v>
      </c>
      <c r="C15" s="600">
        <v>50</v>
      </c>
      <c r="D15" s="600">
        <v>16</v>
      </c>
      <c r="E15" s="635">
        <v>8095.66</v>
      </c>
      <c r="F15" s="635">
        <v>6906.66</v>
      </c>
      <c r="G15" s="636">
        <v>10093</v>
      </c>
    </row>
    <row r="16" spans="1:7" ht="14.4" customHeight="1" x14ac:dyDescent="0.3">
      <c r="A16" s="607" t="s">
        <v>1391</v>
      </c>
      <c r="B16" s="600">
        <v>367</v>
      </c>
      <c r="C16" s="600">
        <v>2095</v>
      </c>
      <c r="D16" s="600"/>
      <c r="E16" s="635">
        <v>72267</v>
      </c>
      <c r="F16" s="635">
        <v>413083.99999999994</v>
      </c>
      <c r="G16" s="636"/>
    </row>
    <row r="17" spans="1:7" ht="14.4" customHeight="1" x14ac:dyDescent="0.3">
      <c r="A17" s="607" t="s">
        <v>1392</v>
      </c>
      <c r="B17" s="600">
        <v>1876</v>
      </c>
      <c r="C17" s="600">
        <v>1170</v>
      </c>
      <c r="D17" s="600">
        <v>107</v>
      </c>
      <c r="E17" s="635">
        <v>381966.65999999992</v>
      </c>
      <c r="F17" s="635">
        <v>211042.31999999998</v>
      </c>
      <c r="G17" s="636">
        <v>19238.669999999998</v>
      </c>
    </row>
    <row r="18" spans="1:7" ht="14.4" customHeight="1" x14ac:dyDescent="0.3">
      <c r="A18" s="607" t="s">
        <v>588</v>
      </c>
      <c r="B18" s="600">
        <v>528</v>
      </c>
      <c r="C18" s="600">
        <v>1216</v>
      </c>
      <c r="D18" s="600">
        <v>1085</v>
      </c>
      <c r="E18" s="635">
        <v>86840.01</v>
      </c>
      <c r="F18" s="635">
        <v>184509.33000000002</v>
      </c>
      <c r="G18" s="636">
        <v>189096.99</v>
      </c>
    </row>
    <row r="19" spans="1:7" ht="14.4" customHeight="1" x14ac:dyDescent="0.3">
      <c r="A19" s="607" t="s">
        <v>1393</v>
      </c>
      <c r="B19" s="600">
        <v>576</v>
      </c>
      <c r="C19" s="600">
        <v>221</v>
      </c>
      <c r="D19" s="600"/>
      <c r="E19" s="635">
        <v>98732.33</v>
      </c>
      <c r="F19" s="635">
        <v>29039</v>
      </c>
      <c r="G19" s="636"/>
    </row>
    <row r="20" spans="1:7" ht="14.4" customHeight="1" thickBot="1" x14ac:dyDescent="0.35">
      <c r="A20" s="639" t="s">
        <v>589</v>
      </c>
      <c r="B20" s="602">
        <v>718</v>
      </c>
      <c r="C20" s="602">
        <v>850</v>
      </c>
      <c r="D20" s="602">
        <v>901</v>
      </c>
      <c r="E20" s="637">
        <v>123474.99</v>
      </c>
      <c r="F20" s="637">
        <v>154305</v>
      </c>
      <c r="G20" s="638">
        <v>177668.99999999997</v>
      </c>
    </row>
    <row r="21" spans="1:7" ht="14.4" customHeight="1" x14ac:dyDescent="0.3">
      <c r="A21" s="561" t="s">
        <v>247</v>
      </c>
    </row>
    <row r="22" spans="1:7" ht="14.4" customHeight="1" x14ac:dyDescent="0.3">
      <c r="A22" s="562" t="s">
        <v>579</v>
      </c>
    </row>
    <row r="23" spans="1:7" ht="14.4" customHeight="1" x14ac:dyDescent="0.3">
      <c r="A23" s="561" t="s">
        <v>1386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6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1561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7287.6</v>
      </c>
      <c r="H3" s="103">
        <f t="shared" si="0"/>
        <v>1398385.8600000003</v>
      </c>
      <c r="I3" s="74"/>
      <c r="J3" s="74"/>
      <c r="K3" s="103">
        <f t="shared" si="0"/>
        <v>9741.3299999999981</v>
      </c>
      <c r="L3" s="103">
        <f t="shared" si="0"/>
        <v>1767086.24</v>
      </c>
      <c r="M3" s="74"/>
      <c r="N3" s="74"/>
      <c r="O3" s="103">
        <f t="shared" si="0"/>
        <v>9994.7200000000012</v>
      </c>
      <c r="P3" s="103">
        <f t="shared" si="0"/>
        <v>1596826.01</v>
      </c>
      <c r="Q3" s="75">
        <f>IF(L3=0,0,P3/L3)</f>
        <v>0.90364916768295367</v>
      </c>
      <c r="R3" s="104">
        <f>IF(O3=0,0,P3/O3)</f>
        <v>159.76695795379959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40"/>
      <c r="B5" s="640"/>
      <c r="C5" s="641"/>
      <c r="D5" s="642"/>
      <c r="E5" s="643"/>
      <c r="F5" s="644"/>
      <c r="G5" s="645" t="s">
        <v>71</v>
      </c>
      <c r="H5" s="646" t="s">
        <v>14</v>
      </c>
      <c r="I5" s="647"/>
      <c r="J5" s="647"/>
      <c r="K5" s="645" t="s">
        <v>71</v>
      </c>
      <c r="L5" s="646" t="s">
        <v>14</v>
      </c>
      <c r="M5" s="647"/>
      <c r="N5" s="647"/>
      <c r="O5" s="645" t="s">
        <v>71</v>
      </c>
      <c r="P5" s="646" t="s">
        <v>14</v>
      </c>
      <c r="Q5" s="648"/>
      <c r="R5" s="649"/>
    </row>
    <row r="6" spans="1:18" ht="14.4" customHeight="1" x14ac:dyDescent="0.3">
      <c r="A6" s="498" t="s">
        <v>1395</v>
      </c>
      <c r="B6" s="499" t="s">
        <v>1396</v>
      </c>
      <c r="C6" s="499" t="s">
        <v>468</v>
      </c>
      <c r="D6" s="499" t="s">
        <v>1397</v>
      </c>
      <c r="E6" s="499" t="s">
        <v>1398</v>
      </c>
      <c r="F6" s="499" t="s">
        <v>1399</v>
      </c>
      <c r="G6" s="503"/>
      <c r="H6" s="503"/>
      <c r="I6" s="499"/>
      <c r="J6" s="499"/>
      <c r="K6" s="503">
        <v>0.60000000000000009</v>
      </c>
      <c r="L6" s="503">
        <v>69.66</v>
      </c>
      <c r="M6" s="499">
        <v>1</v>
      </c>
      <c r="N6" s="499">
        <v>116.09999999999998</v>
      </c>
      <c r="O6" s="503">
        <v>1</v>
      </c>
      <c r="P6" s="503">
        <v>116.1</v>
      </c>
      <c r="Q6" s="523">
        <v>1.6666666666666667</v>
      </c>
      <c r="R6" s="504">
        <v>116.1</v>
      </c>
    </row>
    <row r="7" spans="1:18" ht="14.4" customHeight="1" x14ac:dyDescent="0.3">
      <c r="A7" s="584" t="s">
        <v>1395</v>
      </c>
      <c r="B7" s="585" t="s">
        <v>1396</v>
      </c>
      <c r="C7" s="585" t="s">
        <v>468</v>
      </c>
      <c r="D7" s="585" t="s">
        <v>1397</v>
      </c>
      <c r="E7" s="585" t="s">
        <v>1400</v>
      </c>
      <c r="F7" s="585" t="s">
        <v>1401</v>
      </c>
      <c r="G7" s="600">
        <v>0.60000000000000009</v>
      </c>
      <c r="H7" s="600">
        <v>90.6</v>
      </c>
      <c r="I7" s="585">
        <v>0.46146793663729435</v>
      </c>
      <c r="J7" s="585">
        <v>150.99999999999997</v>
      </c>
      <c r="K7" s="600">
        <v>1.3000000000000003</v>
      </c>
      <c r="L7" s="600">
        <v>196.32999999999998</v>
      </c>
      <c r="M7" s="585">
        <v>1</v>
      </c>
      <c r="N7" s="585">
        <v>151.02307692307687</v>
      </c>
      <c r="O7" s="600">
        <v>1.2</v>
      </c>
      <c r="P7" s="600">
        <v>83.64</v>
      </c>
      <c r="Q7" s="590">
        <v>0.42601741965058831</v>
      </c>
      <c r="R7" s="601">
        <v>69.7</v>
      </c>
    </row>
    <row r="8" spans="1:18" ht="14.4" customHeight="1" x14ac:dyDescent="0.3">
      <c r="A8" s="584" t="s">
        <v>1395</v>
      </c>
      <c r="B8" s="585" t="s">
        <v>1396</v>
      </c>
      <c r="C8" s="585" t="s">
        <v>468</v>
      </c>
      <c r="D8" s="585" t="s">
        <v>1397</v>
      </c>
      <c r="E8" s="585" t="s">
        <v>1402</v>
      </c>
      <c r="F8" s="585" t="s">
        <v>1403</v>
      </c>
      <c r="G8" s="600">
        <v>0.2</v>
      </c>
      <c r="H8" s="600">
        <v>50.71</v>
      </c>
      <c r="I8" s="585">
        <v>0.1999921123205553</v>
      </c>
      <c r="J8" s="585">
        <v>253.54999999999998</v>
      </c>
      <c r="K8" s="600">
        <v>1</v>
      </c>
      <c r="L8" s="600">
        <v>253.56</v>
      </c>
      <c r="M8" s="585">
        <v>1</v>
      </c>
      <c r="N8" s="585">
        <v>253.56</v>
      </c>
      <c r="O8" s="600">
        <v>0.4</v>
      </c>
      <c r="P8" s="600">
        <v>147.08000000000001</v>
      </c>
      <c r="Q8" s="590">
        <v>0.58005994636377978</v>
      </c>
      <c r="R8" s="601">
        <v>367.7</v>
      </c>
    </row>
    <row r="9" spans="1:18" ht="14.4" customHeight="1" x14ac:dyDescent="0.3">
      <c r="A9" s="584" t="s">
        <v>1395</v>
      </c>
      <c r="B9" s="585" t="s">
        <v>1396</v>
      </c>
      <c r="C9" s="585" t="s">
        <v>468</v>
      </c>
      <c r="D9" s="585" t="s">
        <v>1397</v>
      </c>
      <c r="E9" s="585" t="s">
        <v>1404</v>
      </c>
      <c r="F9" s="585" t="s">
        <v>1405</v>
      </c>
      <c r="G9" s="600">
        <v>0.2</v>
      </c>
      <c r="H9" s="600">
        <v>12.29</v>
      </c>
      <c r="I9" s="585"/>
      <c r="J9" s="585">
        <v>61.449999999999996</v>
      </c>
      <c r="K9" s="600"/>
      <c r="L9" s="600"/>
      <c r="M9" s="585"/>
      <c r="N9" s="585"/>
      <c r="O9" s="600"/>
      <c r="P9" s="600"/>
      <c r="Q9" s="590"/>
      <c r="R9" s="601"/>
    </row>
    <row r="10" spans="1:18" ht="14.4" customHeight="1" x14ac:dyDescent="0.3">
      <c r="A10" s="584" t="s">
        <v>1395</v>
      </c>
      <c r="B10" s="585" t="s">
        <v>1396</v>
      </c>
      <c r="C10" s="585" t="s">
        <v>468</v>
      </c>
      <c r="D10" s="585" t="s">
        <v>1397</v>
      </c>
      <c r="E10" s="585" t="s">
        <v>1406</v>
      </c>
      <c r="F10" s="585" t="s">
        <v>520</v>
      </c>
      <c r="G10" s="600"/>
      <c r="H10" s="600"/>
      <c r="I10" s="585"/>
      <c r="J10" s="585"/>
      <c r="K10" s="600">
        <v>0.13</v>
      </c>
      <c r="L10" s="600">
        <v>16.93</v>
      </c>
      <c r="M10" s="585">
        <v>1</v>
      </c>
      <c r="N10" s="585">
        <v>130.23076923076923</v>
      </c>
      <c r="O10" s="600"/>
      <c r="P10" s="600"/>
      <c r="Q10" s="590"/>
      <c r="R10" s="601"/>
    </row>
    <row r="11" spans="1:18" ht="14.4" customHeight="1" x14ac:dyDescent="0.3">
      <c r="A11" s="584" t="s">
        <v>1395</v>
      </c>
      <c r="B11" s="585" t="s">
        <v>1396</v>
      </c>
      <c r="C11" s="585" t="s">
        <v>468</v>
      </c>
      <c r="D11" s="585" t="s">
        <v>1397</v>
      </c>
      <c r="E11" s="585" t="s">
        <v>1407</v>
      </c>
      <c r="F11" s="585" t="s">
        <v>494</v>
      </c>
      <c r="G11" s="600"/>
      <c r="H11" s="600"/>
      <c r="I11" s="585"/>
      <c r="J11" s="585"/>
      <c r="K11" s="600"/>
      <c r="L11" s="600"/>
      <c r="M11" s="585"/>
      <c r="N11" s="585"/>
      <c r="O11" s="600">
        <v>0.02</v>
      </c>
      <c r="P11" s="600">
        <v>2.4300000000000002</v>
      </c>
      <c r="Q11" s="590"/>
      <c r="R11" s="601">
        <v>121.5</v>
      </c>
    </row>
    <row r="12" spans="1:18" ht="14.4" customHeight="1" x14ac:dyDescent="0.3">
      <c r="A12" s="584" t="s">
        <v>1395</v>
      </c>
      <c r="B12" s="585" t="s">
        <v>1396</v>
      </c>
      <c r="C12" s="585" t="s">
        <v>468</v>
      </c>
      <c r="D12" s="585" t="s">
        <v>1397</v>
      </c>
      <c r="E12" s="585" t="s">
        <v>1408</v>
      </c>
      <c r="F12" s="585"/>
      <c r="G12" s="600">
        <v>0.2</v>
      </c>
      <c r="H12" s="600">
        <v>52.81</v>
      </c>
      <c r="I12" s="585"/>
      <c r="J12" s="585">
        <v>264.05</v>
      </c>
      <c r="K12" s="600"/>
      <c r="L12" s="600"/>
      <c r="M12" s="585"/>
      <c r="N12" s="585"/>
      <c r="O12" s="600"/>
      <c r="P12" s="600"/>
      <c r="Q12" s="590"/>
      <c r="R12" s="601"/>
    </row>
    <row r="13" spans="1:18" ht="14.4" customHeight="1" x14ac:dyDescent="0.3">
      <c r="A13" s="584" t="s">
        <v>1395</v>
      </c>
      <c r="B13" s="585" t="s">
        <v>1396</v>
      </c>
      <c r="C13" s="585" t="s">
        <v>468</v>
      </c>
      <c r="D13" s="585" t="s">
        <v>1397</v>
      </c>
      <c r="E13" s="585" t="s">
        <v>1409</v>
      </c>
      <c r="F13" s="585" t="s">
        <v>1410</v>
      </c>
      <c r="G13" s="600"/>
      <c r="H13" s="600"/>
      <c r="I13" s="585"/>
      <c r="J13" s="585"/>
      <c r="K13" s="600"/>
      <c r="L13" s="600"/>
      <c r="M13" s="585"/>
      <c r="N13" s="585"/>
      <c r="O13" s="600">
        <v>0.1</v>
      </c>
      <c r="P13" s="600">
        <v>36.770000000000003</v>
      </c>
      <c r="Q13" s="590"/>
      <c r="R13" s="601">
        <v>367.7</v>
      </c>
    </row>
    <row r="14" spans="1:18" ht="14.4" customHeight="1" x14ac:dyDescent="0.3">
      <c r="A14" s="584" t="s">
        <v>1395</v>
      </c>
      <c r="B14" s="585" t="s">
        <v>1396</v>
      </c>
      <c r="C14" s="585" t="s">
        <v>468</v>
      </c>
      <c r="D14" s="585" t="s">
        <v>1411</v>
      </c>
      <c r="E14" s="585" t="s">
        <v>1412</v>
      </c>
      <c r="F14" s="585" t="s">
        <v>1413</v>
      </c>
      <c r="G14" s="600">
        <v>10</v>
      </c>
      <c r="H14" s="600">
        <v>780</v>
      </c>
      <c r="I14" s="585">
        <v>0.83333333333333337</v>
      </c>
      <c r="J14" s="585">
        <v>78</v>
      </c>
      <c r="K14" s="600">
        <v>12</v>
      </c>
      <c r="L14" s="600">
        <v>936</v>
      </c>
      <c r="M14" s="585">
        <v>1</v>
      </c>
      <c r="N14" s="585">
        <v>78</v>
      </c>
      <c r="O14" s="600">
        <v>1</v>
      </c>
      <c r="P14" s="600">
        <v>78</v>
      </c>
      <c r="Q14" s="590">
        <v>8.3333333333333329E-2</v>
      </c>
      <c r="R14" s="601">
        <v>78</v>
      </c>
    </row>
    <row r="15" spans="1:18" ht="14.4" customHeight="1" x14ac:dyDescent="0.3">
      <c r="A15" s="584" t="s">
        <v>1395</v>
      </c>
      <c r="B15" s="585" t="s">
        <v>1396</v>
      </c>
      <c r="C15" s="585" t="s">
        <v>468</v>
      </c>
      <c r="D15" s="585" t="s">
        <v>1411</v>
      </c>
      <c r="E15" s="585" t="s">
        <v>1414</v>
      </c>
      <c r="F15" s="585" t="s">
        <v>1415</v>
      </c>
      <c r="G15" s="600">
        <v>151</v>
      </c>
      <c r="H15" s="600">
        <v>12533</v>
      </c>
      <c r="I15" s="585">
        <v>75.5</v>
      </c>
      <c r="J15" s="585">
        <v>83</v>
      </c>
      <c r="K15" s="600">
        <v>2</v>
      </c>
      <c r="L15" s="600">
        <v>166</v>
      </c>
      <c r="M15" s="585">
        <v>1</v>
      </c>
      <c r="N15" s="585">
        <v>83</v>
      </c>
      <c r="O15" s="600">
        <v>4</v>
      </c>
      <c r="P15" s="600">
        <v>332</v>
      </c>
      <c r="Q15" s="590">
        <v>2</v>
      </c>
      <c r="R15" s="601">
        <v>83</v>
      </c>
    </row>
    <row r="16" spans="1:18" ht="14.4" customHeight="1" x14ac:dyDescent="0.3">
      <c r="A16" s="584" t="s">
        <v>1395</v>
      </c>
      <c r="B16" s="585" t="s">
        <v>1396</v>
      </c>
      <c r="C16" s="585" t="s">
        <v>468</v>
      </c>
      <c r="D16" s="585" t="s">
        <v>1411</v>
      </c>
      <c r="E16" s="585" t="s">
        <v>1416</v>
      </c>
      <c r="F16" s="585" t="s">
        <v>1417</v>
      </c>
      <c r="G16" s="600">
        <v>786</v>
      </c>
      <c r="H16" s="600">
        <v>83316</v>
      </c>
      <c r="I16" s="585">
        <v>0.69991095280498661</v>
      </c>
      <c r="J16" s="585">
        <v>106</v>
      </c>
      <c r="K16" s="600">
        <v>1123</v>
      </c>
      <c r="L16" s="600">
        <v>119038</v>
      </c>
      <c r="M16" s="585">
        <v>1</v>
      </c>
      <c r="N16" s="585">
        <v>106</v>
      </c>
      <c r="O16" s="600">
        <v>1300</v>
      </c>
      <c r="P16" s="600">
        <v>137800</v>
      </c>
      <c r="Q16" s="590">
        <v>1.1576135351736421</v>
      </c>
      <c r="R16" s="601">
        <v>106</v>
      </c>
    </row>
    <row r="17" spans="1:18" ht="14.4" customHeight="1" x14ac:dyDescent="0.3">
      <c r="A17" s="584" t="s">
        <v>1395</v>
      </c>
      <c r="B17" s="585" t="s">
        <v>1396</v>
      </c>
      <c r="C17" s="585" t="s">
        <v>468</v>
      </c>
      <c r="D17" s="585" t="s">
        <v>1411</v>
      </c>
      <c r="E17" s="585" t="s">
        <v>1418</v>
      </c>
      <c r="F17" s="585" t="s">
        <v>1419</v>
      </c>
      <c r="G17" s="600">
        <v>1</v>
      </c>
      <c r="H17" s="600">
        <v>222</v>
      </c>
      <c r="I17" s="585"/>
      <c r="J17" s="585">
        <v>222</v>
      </c>
      <c r="K17" s="600"/>
      <c r="L17" s="600"/>
      <c r="M17" s="585"/>
      <c r="N17" s="585"/>
      <c r="O17" s="600"/>
      <c r="P17" s="600"/>
      <c r="Q17" s="590"/>
      <c r="R17" s="601"/>
    </row>
    <row r="18" spans="1:18" ht="14.4" customHeight="1" x14ac:dyDescent="0.3">
      <c r="A18" s="584" t="s">
        <v>1395</v>
      </c>
      <c r="B18" s="585" t="s">
        <v>1396</v>
      </c>
      <c r="C18" s="585" t="s">
        <v>468</v>
      </c>
      <c r="D18" s="585" t="s">
        <v>1411</v>
      </c>
      <c r="E18" s="585" t="s">
        <v>1420</v>
      </c>
      <c r="F18" s="585" t="s">
        <v>1421</v>
      </c>
      <c r="G18" s="600">
        <v>82</v>
      </c>
      <c r="H18" s="600">
        <v>3034</v>
      </c>
      <c r="I18" s="585">
        <v>1.8636363636363635</v>
      </c>
      <c r="J18" s="585">
        <v>37</v>
      </c>
      <c r="K18" s="600">
        <v>44</v>
      </c>
      <c r="L18" s="600">
        <v>1628</v>
      </c>
      <c r="M18" s="585">
        <v>1</v>
      </c>
      <c r="N18" s="585">
        <v>37</v>
      </c>
      <c r="O18" s="600">
        <v>79</v>
      </c>
      <c r="P18" s="600">
        <v>2923</v>
      </c>
      <c r="Q18" s="590">
        <v>1.7954545454545454</v>
      </c>
      <c r="R18" s="601">
        <v>37</v>
      </c>
    </row>
    <row r="19" spans="1:18" ht="14.4" customHeight="1" x14ac:dyDescent="0.3">
      <c r="A19" s="584" t="s">
        <v>1395</v>
      </c>
      <c r="B19" s="585" t="s">
        <v>1396</v>
      </c>
      <c r="C19" s="585" t="s">
        <v>468</v>
      </c>
      <c r="D19" s="585" t="s">
        <v>1411</v>
      </c>
      <c r="E19" s="585" t="s">
        <v>1422</v>
      </c>
      <c r="F19" s="585" t="s">
        <v>1423</v>
      </c>
      <c r="G19" s="600"/>
      <c r="H19" s="600"/>
      <c r="I19" s="585"/>
      <c r="J19" s="585"/>
      <c r="K19" s="600">
        <v>2</v>
      </c>
      <c r="L19" s="600">
        <v>10</v>
      </c>
      <c r="M19" s="585">
        <v>1</v>
      </c>
      <c r="N19" s="585">
        <v>5</v>
      </c>
      <c r="O19" s="600"/>
      <c r="P19" s="600"/>
      <c r="Q19" s="590"/>
      <c r="R19" s="601"/>
    </row>
    <row r="20" spans="1:18" ht="14.4" customHeight="1" x14ac:dyDescent="0.3">
      <c r="A20" s="584" t="s">
        <v>1395</v>
      </c>
      <c r="B20" s="585" t="s">
        <v>1396</v>
      </c>
      <c r="C20" s="585" t="s">
        <v>468</v>
      </c>
      <c r="D20" s="585" t="s">
        <v>1411</v>
      </c>
      <c r="E20" s="585" t="s">
        <v>1424</v>
      </c>
      <c r="F20" s="585" t="s">
        <v>1425</v>
      </c>
      <c r="G20" s="600">
        <v>1</v>
      </c>
      <c r="H20" s="600">
        <v>5</v>
      </c>
      <c r="I20" s="585">
        <v>0.5</v>
      </c>
      <c r="J20" s="585">
        <v>5</v>
      </c>
      <c r="K20" s="600">
        <v>2</v>
      </c>
      <c r="L20" s="600">
        <v>10</v>
      </c>
      <c r="M20" s="585">
        <v>1</v>
      </c>
      <c r="N20" s="585">
        <v>5</v>
      </c>
      <c r="O20" s="600"/>
      <c r="P20" s="600"/>
      <c r="Q20" s="590"/>
      <c r="R20" s="601"/>
    </row>
    <row r="21" spans="1:18" ht="14.4" customHeight="1" x14ac:dyDescent="0.3">
      <c r="A21" s="584" t="s">
        <v>1395</v>
      </c>
      <c r="B21" s="585" t="s">
        <v>1396</v>
      </c>
      <c r="C21" s="585" t="s">
        <v>468</v>
      </c>
      <c r="D21" s="585" t="s">
        <v>1411</v>
      </c>
      <c r="E21" s="585" t="s">
        <v>1426</v>
      </c>
      <c r="F21" s="585" t="s">
        <v>1427</v>
      </c>
      <c r="G21" s="600">
        <v>1</v>
      </c>
      <c r="H21" s="600">
        <v>665</v>
      </c>
      <c r="I21" s="585"/>
      <c r="J21" s="585">
        <v>665</v>
      </c>
      <c r="K21" s="600"/>
      <c r="L21" s="600"/>
      <c r="M21" s="585"/>
      <c r="N21" s="585"/>
      <c r="O21" s="600">
        <v>1</v>
      </c>
      <c r="P21" s="600">
        <v>666</v>
      </c>
      <c r="Q21" s="590"/>
      <c r="R21" s="601">
        <v>666</v>
      </c>
    </row>
    <row r="22" spans="1:18" ht="14.4" customHeight="1" x14ac:dyDescent="0.3">
      <c r="A22" s="584" t="s">
        <v>1395</v>
      </c>
      <c r="B22" s="585" t="s">
        <v>1396</v>
      </c>
      <c r="C22" s="585" t="s">
        <v>468</v>
      </c>
      <c r="D22" s="585" t="s">
        <v>1411</v>
      </c>
      <c r="E22" s="585" t="s">
        <v>1428</v>
      </c>
      <c r="F22" s="585" t="s">
        <v>1429</v>
      </c>
      <c r="G22" s="600">
        <v>649</v>
      </c>
      <c r="H22" s="600">
        <v>162899</v>
      </c>
      <c r="I22" s="585">
        <v>0.99692780337941633</v>
      </c>
      <c r="J22" s="585">
        <v>251</v>
      </c>
      <c r="K22" s="600">
        <v>651</v>
      </c>
      <c r="L22" s="600">
        <v>163401</v>
      </c>
      <c r="M22" s="585">
        <v>1</v>
      </c>
      <c r="N22" s="585">
        <v>251</v>
      </c>
      <c r="O22" s="600">
        <v>647</v>
      </c>
      <c r="P22" s="600">
        <v>163044</v>
      </c>
      <c r="Q22" s="590">
        <v>0.99781519084950521</v>
      </c>
      <c r="R22" s="601">
        <v>252</v>
      </c>
    </row>
    <row r="23" spans="1:18" ht="14.4" customHeight="1" x14ac:dyDescent="0.3">
      <c r="A23" s="584" t="s">
        <v>1395</v>
      </c>
      <c r="B23" s="585" t="s">
        <v>1396</v>
      </c>
      <c r="C23" s="585" t="s">
        <v>468</v>
      </c>
      <c r="D23" s="585" t="s">
        <v>1411</v>
      </c>
      <c r="E23" s="585" t="s">
        <v>1430</v>
      </c>
      <c r="F23" s="585" t="s">
        <v>1431</v>
      </c>
      <c r="G23" s="600">
        <v>2276</v>
      </c>
      <c r="H23" s="600">
        <v>286776</v>
      </c>
      <c r="I23" s="585">
        <v>0.88182874854707483</v>
      </c>
      <c r="J23" s="585">
        <v>126</v>
      </c>
      <c r="K23" s="600">
        <v>2581</v>
      </c>
      <c r="L23" s="600">
        <v>325206</v>
      </c>
      <c r="M23" s="585">
        <v>1</v>
      </c>
      <c r="N23" s="585">
        <v>126</v>
      </c>
      <c r="O23" s="600">
        <v>2657</v>
      </c>
      <c r="P23" s="600">
        <v>337439</v>
      </c>
      <c r="Q23" s="590">
        <v>1.0376161571434721</v>
      </c>
      <c r="R23" s="601">
        <v>127</v>
      </c>
    </row>
    <row r="24" spans="1:18" ht="14.4" customHeight="1" x14ac:dyDescent="0.3">
      <c r="A24" s="584" t="s">
        <v>1395</v>
      </c>
      <c r="B24" s="585" t="s">
        <v>1396</v>
      </c>
      <c r="C24" s="585" t="s">
        <v>468</v>
      </c>
      <c r="D24" s="585" t="s">
        <v>1411</v>
      </c>
      <c r="E24" s="585" t="s">
        <v>1432</v>
      </c>
      <c r="F24" s="585" t="s">
        <v>1433</v>
      </c>
      <c r="G24" s="600">
        <v>2</v>
      </c>
      <c r="H24" s="600">
        <v>1080</v>
      </c>
      <c r="I24" s="585">
        <v>0.99815157116451014</v>
      </c>
      <c r="J24" s="585">
        <v>540</v>
      </c>
      <c r="K24" s="600">
        <v>2</v>
      </c>
      <c r="L24" s="600">
        <v>1082</v>
      </c>
      <c r="M24" s="585">
        <v>1</v>
      </c>
      <c r="N24" s="585">
        <v>541</v>
      </c>
      <c r="O24" s="600">
        <v>4</v>
      </c>
      <c r="P24" s="600">
        <v>2168</v>
      </c>
      <c r="Q24" s="590">
        <v>2.0036968576709797</v>
      </c>
      <c r="R24" s="601">
        <v>542</v>
      </c>
    </row>
    <row r="25" spans="1:18" ht="14.4" customHeight="1" x14ac:dyDescent="0.3">
      <c r="A25" s="584" t="s">
        <v>1395</v>
      </c>
      <c r="B25" s="585" t="s">
        <v>1396</v>
      </c>
      <c r="C25" s="585" t="s">
        <v>468</v>
      </c>
      <c r="D25" s="585" t="s">
        <v>1411</v>
      </c>
      <c r="E25" s="585" t="s">
        <v>1434</v>
      </c>
      <c r="F25" s="585" t="s">
        <v>1435</v>
      </c>
      <c r="G25" s="600"/>
      <c r="H25" s="600"/>
      <c r="I25" s="585"/>
      <c r="J25" s="585"/>
      <c r="K25" s="600"/>
      <c r="L25" s="600"/>
      <c r="M25" s="585"/>
      <c r="N25" s="585"/>
      <c r="O25" s="600">
        <v>1</v>
      </c>
      <c r="P25" s="600">
        <v>1547</v>
      </c>
      <c r="Q25" s="590"/>
      <c r="R25" s="601">
        <v>1547</v>
      </c>
    </row>
    <row r="26" spans="1:18" ht="14.4" customHeight="1" x14ac:dyDescent="0.3">
      <c r="A26" s="584" t="s">
        <v>1395</v>
      </c>
      <c r="B26" s="585" t="s">
        <v>1396</v>
      </c>
      <c r="C26" s="585" t="s">
        <v>468</v>
      </c>
      <c r="D26" s="585" t="s">
        <v>1411</v>
      </c>
      <c r="E26" s="585" t="s">
        <v>1436</v>
      </c>
      <c r="F26" s="585" t="s">
        <v>1437</v>
      </c>
      <c r="G26" s="600">
        <v>2</v>
      </c>
      <c r="H26" s="600">
        <v>1000</v>
      </c>
      <c r="I26" s="585">
        <v>0.19960079840319361</v>
      </c>
      <c r="J26" s="585">
        <v>500</v>
      </c>
      <c r="K26" s="600">
        <v>10</v>
      </c>
      <c r="L26" s="600">
        <v>5010</v>
      </c>
      <c r="M26" s="585">
        <v>1</v>
      </c>
      <c r="N26" s="585">
        <v>501</v>
      </c>
      <c r="O26" s="600">
        <v>4</v>
      </c>
      <c r="P26" s="600">
        <v>2008</v>
      </c>
      <c r="Q26" s="590">
        <v>0.40079840319361276</v>
      </c>
      <c r="R26" s="601">
        <v>502</v>
      </c>
    </row>
    <row r="27" spans="1:18" ht="14.4" customHeight="1" x14ac:dyDescent="0.3">
      <c r="A27" s="584" t="s">
        <v>1395</v>
      </c>
      <c r="B27" s="585" t="s">
        <v>1396</v>
      </c>
      <c r="C27" s="585" t="s">
        <v>468</v>
      </c>
      <c r="D27" s="585" t="s">
        <v>1411</v>
      </c>
      <c r="E27" s="585" t="s">
        <v>1438</v>
      </c>
      <c r="F27" s="585" t="s">
        <v>1439</v>
      </c>
      <c r="G27" s="600"/>
      <c r="H27" s="600"/>
      <c r="I27" s="585"/>
      <c r="J27" s="585"/>
      <c r="K27" s="600">
        <v>5</v>
      </c>
      <c r="L27" s="600">
        <v>3395</v>
      </c>
      <c r="M27" s="585">
        <v>1</v>
      </c>
      <c r="N27" s="585">
        <v>679</v>
      </c>
      <c r="O27" s="600">
        <v>4</v>
      </c>
      <c r="P27" s="600">
        <v>2720</v>
      </c>
      <c r="Q27" s="590">
        <v>0.80117820324005895</v>
      </c>
      <c r="R27" s="601">
        <v>680</v>
      </c>
    </row>
    <row r="28" spans="1:18" ht="14.4" customHeight="1" x14ac:dyDescent="0.3">
      <c r="A28" s="584" t="s">
        <v>1395</v>
      </c>
      <c r="B28" s="585" t="s">
        <v>1396</v>
      </c>
      <c r="C28" s="585" t="s">
        <v>468</v>
      </c>
      <c r="D28" s="585" t="s">
        <v>1411</v>
      </c>
      <c r="E28" s="585" t="s">
        <v>1440</v>
      </c>
      <c r="F28" s="585" t="s">
        <v>1441</v>
      </c>
      <c r="G28" s="600">
        <v>2</v>
      </c>
      <c r="H28" s="600">
        <v>2062</v>
      </c>
      <c r="I28" s="585">
        <v>0.66602067183462532</v>
      </c>
      <c r="J28" s="585">
        <v>1031</v>
      </c>
      <c r="K28" s="600">
        <v>3</v>
      </c>
      <c r="L28" s="600">
        <v>3096</v>
      </c>
      <c r="M28" s="585">
        <v>1</v>
      </c>
      <c r="N28" s="585">
        <v>1032</v>
      </c>
      <c r="O28" s="600"/>
      <c r="P28" s="600"/>
      <c r="Q28" s="590"/>
      <c r="R28" s="601"/>
    </row>
    <row r="29" spans="1:18" ht="14.4" customHeight="1" x14ac:dyDescent="0.3">
      <c r="A29" s="584" t="s">
        <v>1395</v>
      </c>
      <c r="B29" s="585" t="s">
        <v>1396</v>
      </c>
      <c r="C29" s="585" t="s">
        <v>468</v>
      </c>
      <c r="D29" s="585" t="s">
        <v>1411</v>
      </c>
      <c r="E29" s="585" t="s">
        <v>1442</v>
      </c>
      <c r="F29" s="585" t="s">
        <v>1443</v>
      </c>
      <c r="G29" s="600"/>
      <c r="H29" s="600"/>
      <c r="I29" s="585"/>
      <c r="J29" s="585"/>
      <c r="K29" s="600"/>
      <c r="L29" s="600"/>
      <c r="M29" s="585"/>
      <c r="N29" s="585"/>
      <c r="O29" s="600">
        <v>2</v>
      </c>
      <c r="P29" s="600">
        <v>3140</v>
      </c>
      <c r="Q29" s="590"/>
      <c r="R29" s="601">
        <v>1570</v>
      </c>
    </row>
    <row r="30" spans="1:18" ht="14.4" customHeight="1" x14ac:dyDescent="0.3">
      <c r="A30" s="584" t="s">
        <v>1395</v>
      </c>
      <c r="B30" s="585" t="s">
        <v>1396</v>
      </c>
      <c r="C30" s="585" t="s">
        <v>468</v>
      </c>
      <c r="D30" s="585" t="s">
        <v>1411</v>
      </c>
      <c r="E30" s="585" t="s">
        <v>1444</v>
      </c>
      <c r="F30" s="585" t="s">
        <v>1445</v>
      </c>
      <c r="G30" s="600"/>
      <c r="H30" s="600"/>
      <c r="I30" s="585"/>
      <c r="J30" s="585"/>
      <c r="K30" s="600"/>
      <c r="L30" s="600"/>
      <c r="M30" s="585"/>
      <c r="N30" s="585"/>
      <c r="O30" s="600">
        <v>1</v>
      </c>
      <c r="P30" s="600">
        <v>975</v>
      </c>
      <c r="Q30" s="590"/>
      <c r="R30" s="601">
        <v>975</v>
      </c>
    </row>
    <row r="31" spans="1:18" ht="14.4" customHeight="1" x14ac:dyDescent="0.3">
      <c r="A31" s="584" t="s">
        <v>1395</v>
      </c>
      <c r="B31" s="585" t="s">
        <v>1396</v>
      </c>
      <c r="C31" s="585" t="s">
        <v>468</v>
      </c>
      <c r="D31" s="585" t="s">
        <v>1411</v>
      </c>
      <c r="E31" s="585" t="s">
        <v>1446</v>
      </c>
      <c r="F31" s="585" t="s">
        <v>1447</v>
      </c>
      <c r="G31" s="600"/>
      <c r="H31" s="600"/>
      <c r="I31" s="585"/>
      <c r="J31" s="585"/>
      <c r="K31" s="600">
        <v>2</v>
      </c>
      <c r="L31" s="600">
        <v>746</v>
      </c>
      <c r="M31" s="585">
        <v>1</v>
      </c>
      <c r="N31" s="585">
        <v>373</v>
      </c>
      <c r="O31" s="600"/>
      <c r="P31" s="600"/>
      <c r="Q31" s="590"/>
      <c r="R31" s="601"/>
    </row>
    <row r="32" spans="1:18" ht="14.4" customHeight="1" x14ac:dyDescent="0.3">
      <c r="A32" s="584" t="s">
        <v>1395</v>
      </c>
      <c r="B32" s="585" t="s">
        <v>1396</v>
      </c>
      <c r="C32" s="585" t="s">
        <v>468</v>
      </c>
      <c r="D32" s="585" t="s">
        <v>1411</v>
      </c>
      <c r="E32" s="585" t="s">
        <v>1448</v>
      </c>
      <c r="F32" s="585" t="s">
        <v>1449</v>
      </c>
      <c r="G32" s="600">
        <v>1239</v>
      </c>
      <c r="H32" s="600">
        <v>41300.000000000007</v>
      </c>
      <c r="I32" s="585">
        <v>0.44520314630345564</v>
      </c>
      <c r="J32" s="585">
        <v>33.333333333333336</v>
      </c>
      <c r="K32" s="600">
        <v>2783</v>
      </c>
      <c r="L32" s="600">
        <v>92766.640000000014</v>
      </c>
      <c r="M32" s="585">
        <v>1</v>
      </c>
      <c r="N32" s="585">
        <v>33.333323751347471</v>
      </c>
      <c r="O32" s="600">
        <v>2826</v>
      </c>
      <c r="P32" s="600">
        <v>94200.01</v>
      </c>
      <c r="Q32" s="590">
        <v>1.0154513519084014</v>
      </c>
      <c r="R32" s="601">
        <v>33.333336871903747</v>
      </c>
    </row>
    <row r="33" spans="1:18" ht="14.4" customHeight="1" x14ac:dyDescent="0.3">
      <c r="A33" s="584" t="s">
        <v>1395</v>
      </c>
      <c r="B33" s="585" t="s">
        <v>1396</v>
      </c>
      <c r="C33" s="585" t="s">
        <v>468</v>
      </c>
      <c r="D33" s="585" t="s">
        <v>1411</v>
      </c>
      <c r="E33" s="585" t="s">
        <v>1450</v>
      </c>
      <c r="F33" s="585" t="s">
        <v>1451</v>
      </c>
      <c r="G33" s="600">
        <v>113</v>
      </c>
      <c r="H33" s="600">
        <v>13108</v>
      </c>
      <c r="I33" s="585">
        <v>1.0560747663551402</v>
      </c>
      <c r="J33" s="585">
        <v>116</v>
      </c>
      <c r="K33" s="600">
        <v>107</v>
      </c>
      <c r="L33" s="600">
        <v>12412</v>
      </c>
      <c r="M33" s="585">
        <v>1</v>
      </c>
      <c r="N33" s="585">
        <v>116</v>
      </c>
      <c r="O33" s="600">
        <v>152</v>
      </c>
      <c r="P33" s="600">
        <v>17632</v>
      </c>
      <c r="Q33" s="590">
        <v>1.4205607476635513</v>
      </c>
      <c r="R33" s="601">
        <v>116</v>
      </c>
    </row>
    <row r="34" spans="1:18" ht="14.4" customHeight="1" x14ac:dyDescent="0.3">
      <c r="A34" s="584" t="s">
        <v>1395</v>
      </c>
      <c r="B34" s="585" t="s">
        <v>1396</v>
      </c>
      <c r="C34" s="585" t="s">
        <v>468</v>
      </c>
      <c r="D34" s="585" t="s">
        <v>1411</v>
      </c>
      <c r="E34" s="585" t="s">
        <v>1452</v>
      </c>
      <c r="F34" s="585" t="s">
        <v>1453</v>
      </c>
      <c r="G34" s="600">
        <v>14</v>
      </c>
      <c r="H34" s="600">
        <v>1204</v>
      </c>
      <c r="I34" s="585">
        <v>0.73684210526315785</v>
      </c>
      <c r="J34" s="585">
        <v>86</v>
      </c>
      <c r="K34" s="600">
        <v>19</v>
      </c>
      <c r="L34" s="600">
        <v>1634</v>
      </c>
      <c r="M34" s="585">
        <v>1</v>
      </c>
      <c r="N34" s="585">
        <v>86</v>
      </c>
      <c r="O34" s="600">
        <v>30</v>
      </c>
      <c r="P34" s="600">
        <v>2580</v>
      </c>
      <c r="Q34" s="590">
        <v>1.5789473684210527</v>
      </c>
      <c r="R34" s="601">
        <v>86</v>
      </c>
    </row>
    <row r="35" spans="1:18" ht="14.4" customHeight="1" x14ac:dyDescent="0.3">
      <c r="A35" s="584" t="s">
        <v>1395</v>
      </c>
      <c r="B35" s="585" t="s">
        <v>1396</v>
      </c>
      <c r="C35" s="585" t="s">
        <v>468</v>
      </c>
      <c r="D35" s="585" t="s">
        <v>1411</v>
      </c>
      <c r="E35" s="585" t="s">
        <v>1454</v>
      </c>
      <c r="F35" s="585" t="s">
        <v>1455</v>
      </c>
      <c r="G35" s="600">
        <v>26</v>
      </c>
      <c r="H35" s="600">
        <v>832</v>
      </c>
      <c r="I35" s="585">
        <v>0.89655172413793105</v>
      </c>
      <c r="J35" s="585">
        <v>32</v>
      </c>
      <c r="K35" s="600">
        <v>29</v>
      </c>
      <c r="L35" s="600">
        <v>928</v>
      </c>
      <c r="M35" s="585">
        <v>1</v>
      </c>
      <c r="N35" s="585">
        <v>32</v>
      </c>
      <c r="O35" s="600">
        <v>64</v>
      </c>
      <c r="P35" s="600">
        <v>2048</v>
      </c>
      <c r="Q35" s="590">
        <v>2.2068965517241379</v>
      </c>
      <c r="R35" s="601">
        <v>32</v>
      </c>
    </row>
    <row r="36" spans="1:18" ht="14.4" customHeight="1" x14ac:dyDescent="0.3">
      <c r="A36" s="584" t="s">
        <v>1395</v>
      </c>
      <c r="B36" s="585" t="s">
        <v>1396</v>
      </c>
      <c r="C36" s="585" t="s">
        <v>468</v>
      </c>
      <c r="D36" s="585" t="s">
        <v>1411</v>
      </c>
      <c r="E36" s="585" t="s">
        <v>1456</v>
      </c>
      <c r="F36" s="585" t="s">
        <v>1457</v>
      </c>
      <c r="G36" s="600">
        <v>70</v>
      </c>
      <c r="H36" s="600">
        <v>35350</v>
      </c>
      <c r="I36" s="585">
        <v>0.21825298824459152</v>
      </c>
      <c r="J36" s="585">
        <v>505</v>
      </c>
      <c r="K36" s="600">
        <v>106</v>
      </c>
      <c r="L36" s="600">
        <v>161968</v>
      </c>
      <c r="M36" s="585">
        <v>1</v>
      </c>
      <c r="N36" s="585">
        <v>1528</v>
      </c>
      <c r="O36" s="600">
        <v>51</v>
      </c>
      <c r="P36" s="600">
        <v>77979</v>
      </c>
      <c r="Q36" s="590">
        <v>0.48144695248444136</v>
      </c>
      <c r="R36" s="601">
        <v>1529</v>
      </c>
    </row>
    <row r="37" spans="1:18" ht="14.4" customHeight="1" x14ac:dyDescent="0.3">
      <c r="A37" s="584" t="s">
        <v>1395</v>
      </c>
      <c r="B37" s="585" t="s">
        <v>1396</v>
      </c>
      <c r="C37" s="585" t="s">
        <v>468</v>
      </c>
      <c r="D37" s="585" t="s">
        <v>1411</v>
      </c>
      <c r="E37" s="585" t="s">
        <v>1458</v>
      </c>
      <c r="F37" s="585" t="s">
        <v>1459</v>
      </c>
      <c r="G37" s="600"/>
      <c r="H37" s="600"/>
      <c r="I37" s="585"/>
      <c r="J37" s="585"/>
      <c r="K37" s="600">
        <v>1</v>
      </c>
      <c r="L37" s="600">
        <v>132</v>
      </c>
      <c r="M37" s="585">
        <v>1</v>
      </c>
      <c r="N37" s="585">
        <v>132</v>
      </c>
      <c r="O37" s="600"/>
      <c r="P37" s="600"/>
      <c r="Q37" s="590"/>
      <c r="R37" s="601"/>
    </row>
    <row r="38" spans="1:18" ht="14.4" customHeight="1" x14ac:dyDescent="0.3">
      <c r="A38" s="584" t="s">
        <v>1395</v>
      </c>
      <c r="B38" s="585" t="s">
        <v>1396</v>
      </c>
      <c r="C38" s="585" t="s">
        <v>468</v>
      </c>
      <c r="D38" s="585" t="s">
        <v>1411</v>
      </c>
      <c r="E38" s="585" t="s">
        <v>1460</v>
      </c>
      <c r="F38" s="585" t="s">
        <v>1461</v>
      </c>
      <c r="G38" s="600">
        <v>1</v>
      </c>
      <c r="H38" s="600">
        <v>74</v>
      </c>
      <c r="I38" s="585">
        <v>0.33333333333333331</v>
      </c>
      <c r="J38" s="585">
        <v>74</v>
      </c>
      <c r="K38" s="600">
        <v>3</v>
      </c>
      <c r="L38" s="600">
        <v>222</v>
      </c>
      <c r="M38" s="585">
        <v>1</v>
      </c>
      <c r="N38" s="585">
        <v>74</v>
      </c>
      <c r="O38" s="600"/>
      <c r="P38" s="600"/>
      <c r="Q38" s="590"/>
      <c r="R38" s="601"/>
    </row>
    <row r="39" spans="1:18" ht="14.4" customHeight="1" x14ac:dyDescent="0.3">
      <c r="A39" s="584" t="s">
        <v>1395</v>
      </c>
      <c r="B39" s="585" t="s">
        <v>1396</v>
      </c>
      <c r="C39" s="585" t="s">
        <v>468</v>
      </c>
      <c r="D39" s="585" t="s">
        <v>1411</v>
      </c>
      <c r="E39" s="585" t="s">
        <v>1462</v>
      </c>
      <c r="F39" s="585" t="s">
        <v>1433</v>
      </c>
      <c r="G39" s="600"/>
      <c r="H39" s="600"/>
      <c r="I39" s="585"/>
      <c r="J39" s="585"/>
      <c r="K39" s="600"/>
      <c r="L39" s="600"/>
      <c r="M39" s="585"/>
      <c r="N39" s="585"/>
      <c r="O39" s="600">
        <v>1</v>
      </c>
      <c r="P39" s="600">
        <v>689</v>
      </c>
      <c r="Q39" s="590"/>
      <c r="R39" s="601">
        <v>689</v>
      </c>
    </row>
    <row r="40" spans="1:18" ht="14.4" customHeight="1" x14ac:dyDescent="0.3">
      <c r="A40" s="584" t="s">
        <v>1395</v>
      </c>
      <c r="B40" s="585" t="s">
        <v>1396</v>
      </c>
      <c r="C40" s="585" t="s">
        <v>468</v>
      </c>
      <c r="D40" s="585" t="s">
        <v>1411</v>
      </c>
      <c r="E40" s="585" t="s">
        <v>1463</v>
      </c>
      <c r="F40" s="585" t="s">
        <v>1464</v>
      </c>
      <c r="G40" s="600">
        <v>1</v>
      </c>
      <c r="H40" s="600">
        <v>162</v>
      </c>
      <c r="I40" s="585">
        <v>1</v>
      </c>
      <c r="J40" s="585">
        <v>162</v>
      </c>
      <c r="K40" s="600">
        <v>1</v>
      </c>
      <c r="L40" s="600">
        <v>162</v>
      </c>
      <c r="M40" s="585">
        <v>1</v>
      </c>
      <c r="N40" s="585">
        <v>162</v>
      </c>
      <c r="O40" s="600">
        <v>2</v>
      </c>
      <c r="P40" s="600">
        <v>316</v>
      </c>
      <c r="Q40" s="590">
        <v>1.9506172839506173</v>
      </c>
      <c r="R40" s="601">
        <v>158</v>
      </c>
    </row>
    <row r="41" spans="1:18" ht="14.4" customHeight="1" x14ac:dyDescent="0.3">
      <c r="A41" s="584" t="s">
        <v>1395</v>
      </c>
      <c r="B41" s="585" t="s">
        <v>1396</v>
      </c>
      <c r="C41" s="585" t="s">
        <v>468</v>
      </c>
      <c r="D41" s="585" t="s">
        <v>1411</v>
      </c>
      <c r="E41" s="585" t="s">
        <v>1465</v>
      </c>
      <c r="F41" s="585" t="s">
        <v>1466</v>
      </c>
      <c r="G41" s="600">
        <v>1</v>
      </c>
      <c r="H41" s="600">
        <v>599</v>
      </c>
      <c r="I41" s="585"/>
      <c r="J41" s="585">
        <v>599</v>
      </c>
      <c r="K41" s="600"/>
      <c r="L41" s="600"/>
      <c r="M41" s="585"/>
      <c r="N41" s="585"/>
      <c r="O41" s="600">
        <v>1</v>
      </c>
      <c r="P41" s="600">
        <v>1536</v>
      </c>
      <c r="Q41" s="590"/>
      <c r="R41" s="601">
        <v>1536</v>
      </c>
    </row>
    <row r="42" spans="1:18" ht="14.4" customHeight="1" x14ac:dyDescent="0.3">
      <c r="A42" s="584" t="s">
        <v>1395</v>
      </c>
      <c r="B42" s="585" t="s">
        <v>1396</v>
      </c>
      <c r="C42" s="585" t="s">
        <v>468</v>
      </c>
      <c r="D42" s="585" t="s">
        <v>1411</v>
      </c>
      <c r="E42" s="585" t="s">
        <v>1467</v>
      </c>
      <c r="F42" s="585" t="s">
        <v>1468</v>
      </c>
      <c r="G42" s="600"/>
      <c r="H42" s="600"/>
      <c r="I42" s="585"/>
      <c r="J42" s="585"/>
      <c r="K42" s="600">
        <v>1</v>
      </c>
      <c r="L42" s="600">
        <v>445</v>
      </c>
      <c r="M42" s="585">
        <v>1</v>
      </c>
      <c r="N42" s="585">
        <v>445</v>
      </c>
      <c r="O42" s="600">
        <v>1</v>
      </c>
      <c r="P42" s="600">
        <v>446</v>
      </c>
      <c r="Q42" s="590">
        <v>1.002247191011236</v>
      </c>
      <c r="R42" s="601">
        <v>446</v>
      </c>
    </row>
    <row r="43" spans="1:18" ht="14.4" customHeight="1" x14ac:dyDescent="0.3">
      <c r="A43" s="584" t="s">
        <v>1395</v>
      </c>
      <c r="B43" s="585" t="s">
        <v>1396</v>
      </c>
      <c r="C43" s="585" t="s">
        <v>468</v>
      </c>
      <c r="D43" s="585" t="s">
        <v>1411</v>
      </c>
      <c r="E43" s="585" t="s">
        <v>1469</v>
      </c>
      <c r="F43" s="585" t="s">
        <v>1470</v>
      </c>
      <c r="G43" s="600"/>
      <c r="H43" s="600"/>
      <c r="I43" s="585"/>
      <c r="J43" s="585"/>
      <c r="K43" s="600">
        <v>2</v>
      </c>
      <c r="L43" s="600">
        <v>2126</v>
      </c>
      <c r="M43" s="585">
        <v>1</v>
      </c>
      <c r="N43" s="585">
        <v>1063</v>
      </c>
      <c r="O43" s="600">
        <v>1</v>
      </c>
      <c r="P43" s="600">
        <v>1064</v>
      </c>
      <c r="Q43" s="590">
        <v>0.50047036688617119</v>
      </c>
      <c r="R43" s="601">
        <v>1064</v>
      </c>
    </row>
    <row r="44" spans="1:18" ht="14.4" customHeight="1" x14ac:dyDescent="0.3">
      <c r="A44" s="584" t="s">
        <v>1395</v>
      </c>
      <c r="B44" s="585" t="s">
        <v>1396</v>
      </c>
      <c r="C44" s="585" t="s">
        <v>468</v>
      </c>
      <c r="D44" s="585" t="s">
        <v>1411</v>
      </c>
      <c r="E44" s="585" t="s">
        <v>1471</v>
      </c>
      <c r="F44" s="585" t="s">
        <v>1472</v>
      </c>
      <c r="G44" s="600">
        <v>1</v>
      </c>
      <c r="H44" s="600">
        <v>123</v>
      </c>
      <c r="I44" s="585">
        <v>0.5</v>
      </c>
      <c r="J44" s="585">
        <v>123</v>
      </c>
      <c r="K44" s="600">
        <v>2</v>
      </c>
      <c r="L44" s="600">
        <v>246</v>
      </c>
      <c r="M44" s="585">
        <v>1</v>
      </c>
      <c r="N44" s="585">
        <v>123</v>
      </c>
      <c r="O44" s="600">
        <v>5</v>
      </c>
      <c r="P44" s="600">
        <v>620</v>
      </c>
      <c r="Q44" s="590">
        <v>2.5203252032520327</v>
      </c>
      <c r="R44" s="601">
        <v>124</v>
      </c>
    </row>
    <row r="45" spans="1:18" ht="14.4" customHeight="1" x14ac:dyDescent="0.3">
      <c r="A45" s="584" t="s">
        <v>1395</v>
      </c>
      <c r="B45" s="585" t="s">
        <v>1396</v>
      </c>
      <c r="C45" s="585" t="s">
        <v>468</v>
      </c>
      <c r="D45" s="585" t="s">
        <v>1411</v>
      </c>
      <c r="E45" s="585" t="s">
        <v>1473</v>
      </c>
      <c r="F45" s="585" t="s">
        <v>1474</v>
      </c>
      <c r="G45" s="600"/>
      <c r="H45" s="600"/>
      <c r="I45" s="585"/>
      <c r="J45" s="585"/>
      <c r="K45" s="600">
        <v>1</v>
      </c>
      <c r="L45" s="600">
        <v>716</v>
      </c>
      <c r="M45" s="585">
        <v>1</v>
      </c>
      <c r="N45" s="585">
        <v>716</v>
      </c>
      <c r="O45" s="600"/>
      <c r="P45" s="600"/>
      <c r="Q45" s="590"/>
      <c r="R45" s="601"/>
    </row>
    <row r="46" spans="1:18" ht="14.4" customHeight="1" x14ac:dyDescent="0.3">
      <c r="A46" s="584" t="s">
        <v>1395</v>
      </c>
      <c r="B46" s="585" t="s">
        <v>1396</v>
      </c>
      <c r="C46" s="585" t="s">
        <v>468</v>
      </c>
      <c r="D46" s="585" t="s">
        <v>1411</v>
      </c>
      <c r="E46" s="585" t="s">
        <v>1475</v>
      </c>
      <c r="F46" s="585" t="s">
        <v>1476</v>
      </c>
      <c r="G46" s="600">
        <v>2</v>
      </c>
      <c r="H46" s="600">
        <v>182</v>
      </c>
      <c r="I46" s="585"/>
      <c r="J46" s="585">
        <v>91</v>
      </c>
      <c r="K46" s="600"/>
      <c r="L46" s="600"/>
      <c r="M46" s="585"/>
      <c r="N46" s="585"/>
      <c r="O46" s="600">
        <v>1</v>
      </c>
      <c r="P46" s="600">
        <v>91</v>
      </c>
      <c r="Q46" s="590"/>
      <c r="R46" s="601">
        <v>91</v>
      </c>
    </row>
    <row r="47" spans="1:18" ht="14.4" customHeight="1" x14ac:dyDescent="0.3">
      <c r="A47" s="584" t="s">
        <v>1395</v>
      </c>
      <c r="B47" s="585" t="s">
        <v>1396</v>
      </c>
      <c r="C47" s="585" t="s">
        <v>468</v>
      </c>
      <c r="D47" s="585" t="s">
        <v>1411</v>
      </c>
      <c r="E47" s="585" t="s">
        <v>1477</v>
      </c>
      <c r="F47" s="585" t="s">
        <v>1478</v>
      </c>
      <c r="G47" s="600">
        <v>14</v>
      </c>
      <c r="H47" s="600">
        <v>2562</v>
      </c>
      <c r="I47" s="585">
        <v>1.5555555555555556</v>
      </c>
      <c r="J47" s="585">
        <v>183</v>
      </c>
      <c r="K47" s="600">
        <v>9</v>
      </c>
      <c r="L47" s="600">
        <v>1647</v>
      </c>
      <c r="M47" s="585">
        <v>1</v>
      </c>
      <c r="N47" s="585">
        <v>183</v>
      </c>
      <c r="O47" s="600"/>
      <c r="P47" s="600"/>
      <c r="Q47" s="590"/>
      <c r="R47" s="601"/>
    </row>
    <row r="48" spans="1:18" ht="14.4" customHeight="1" x14ac:dyDescent="0.3">
      <c r="A48" s="584" t="s">
        <v>1395</v>
      </c>
      <c r="B48" s="585" t="s">
        <v>1396</v>
      </c>
      <c r="C48" s="585" t="s">
        <v>468</v>
      </c>
      <c r="D48" s="585" t="s">
        <v>1411</v>
      </c>
      <c r="E48" s="585" t="s">
        <v>1479</v>
      </c>
      <c r="F48" s="585" t="s">
        <v>1480</v>
      </c>
      <c r="G48" s="600">
        <v>6</v>
      </c>
      <c r="H48" s="600">
        <v>3888</v>
      </c>
      <c r="I48" s="585">
        <v>1.5</v>
      </c>
      <c r="J48" s="585">
        <v>648</v>
      </c>
      <c r="K48" s="600">
        <v>4</v>
      </c>
      <c r="L48" s="600">
        <v>2592</v>
      </c>
      <c r="M48" s="585">
        <v>1</v>
      </c>
      <c r="N48" s="585">
        <v>648</v>
      </c>
      <c r="O48" s="600"/>
      <c r="P48" s="600"/>
      <c r="Q48" s="590"/>
      <c r="R48" s="601"/>
    </row>
    <row r="49" spans="1:18" ht="14.4" customHeight="1" x14ac:dyDescent="0.3">
      <c r="A49" s="584" t="s">
        <v>1395</v>
      </c>
      <c r="B49" s="585" t="s">
        <v>1396</v>
      </c>
      <c r="C49" s="585" t="s">
        <v>468</v>
      </c>
      <c r="D49" s="585" t="s">
        <v>1411</v>
      </c>
      <c r="E49" s="585" t="s">
        <v>1481</v>
      </c>
      <c r="F49" s="585" t="s">
        <v>1482</v>
      </c>
      <c r="G49" s="600">
        <v>31</v>
      </c>
      <c r="H49" s="600">
        <v>3813</v>
      </c>
      <c r="I49" s="585">
        <v>2.5676767676767676</v>
      </c>
      <c r="J49" s="585">
        <v>123</v>
      </c>
      <c r="K49" s="600">
        <v>11</v>
      </c>
      <c r="L49" s="600">
        <v>1485</v>
      </c>
      <c r="M49" s="585">
        <v>1</v>
      </c>
      <c r="N49" s="585">
        <v>135</v>
      </c>
      <c r="O49" s="600">
        <v>101</v>
      </c>
      <c r="P49" s="600">
        <v>13736</v>
      </c>
      <c r="Q49" s="590">
        <v>9.2498316498316502</v>
      </c>
      <c r="R49" s="601">
        <v>136</v>
      </c>
    </row>
    <row r="50" spans="1:18" ht="14.4" customHeight="1" x14ac:dyDescent="0.3">
      <c r="A50" s="584" t="s">
        <v>1395</v>
      </c>
      <c r="B50" s="585" t="s">
        <v>1396</v>
      </c>
      <c r="C50" s="585" t="s">
        <v>468</v>
      </c>
      <c r="D50" s="585" t="s">
        <v>1411</v>
      </c>
      <c r="E50" s="585" t="s">
        <v>1483</v>
      </c>
      <c r="F50" s="585" t="s">
        <v>1484</v>
      </c>
      <c r="G50" s="600">
        <v>16</v>
      </c>
      <c r="H50" s="600">
        <v>5824</v>
      </c>
      <c r="I50" s="585">
        <v>0.29281045751633988</v>
      </c>
      <c r="J50" s="585">
        <v>364</v>
      </c>
      <c r="K50" s="600">
        <v>51</v>
      </c>
      <c r="L50" s="600">
        <v>19890</v>
      </c>
      <c r="M50" s="585">
        <v>1</v>
      </c>
      <c r="N50" s="585">
        <v>390</v>
      </c>
      <c r="O50" s="600">
        <v>3</v>
      </c>
      <c r="P50" s="600">
        <v>1173</v>
      </c>
      <c r="Q50" s="590">
        <v>5.8974358974358973E-2</v>
      </c>
      <c r="R50" s="601">
        <v>391</v>
      </c>
    </row>
    <row r="51" spans="1:18" ht="14.4" customHeight="1" x14ac:dyDescent="0.3">
      <c r="A51" s="584" t="s">
        <v>1395</v>
      </c>
      <c r="B51" s="585" t="s">
        <v>1396</v>
      </c>
      <c r="C51" s="585" t="s">
        <v>468</v>
      </c>
      <c r="D51" s="585" t="s">
        <v>1411</v>
      </c>
      <c r="E51" s="585" t="s">
        <v>1485</v>
      </c>
      <c r="F51" s="585" t="s">
        <v>1486</v>
      </c>
      <c r="G51" s="600"/>
      <c r="H51" s="600"/>
      <c r="I51" s="585"/>
      <c r="J51" s="585"/>
      <c r="K51" s="600">
        <v>1</v>
      </c>
      <c r="L51" s="600">
        <v>505</v>
      </c>
      <c r="M51" s="585">
        <v>1</v>
      </c>
      <c r="N51" s="585">
        <v>505</v>
      </c>
      <c r="O51" s="600"/>
      <c r="P51" s="600"/>
      <c r="Q51" s="590"/>
      <c r="R51" s="601"/>
    </row>
    <row r="52" spans="1:18" ht="14.4" customHeight="1" x14ac:dyDescent="0.3">
      <c r="A52" s="584" t="s">
        <v>1395</v>
      </c>
      <c r="B52" s="585" t="s">
        <v>1396</v>
      </c>
      <c r="C52" s="585" t="s">
        <v>468</v>
      </c>
      <c r="D52" s="585" t="s">
        <v>1411</v>
      </c>
      <c r="E52" s="585" t="s">
        <v>1487</v>
      </c>
      <c r="F52" s="585" t="s">
        <v>1488</v>
      </c>
      <c r="G52" s="600">
        <v>1</v>
      </c>
      <c r="H52" s="600">
        <v>120</v>
      </c>
      <c r="I52" s="585">
        <v>1</v>
      </c>
      <c r="J52" s="585">
        <v>120</v>
      </c>
      <c r="K52" s="600">
        <v>1</v>
      </c>
      <c r="L52" s="600">
        <v>120</v>
      </c>
      <c r="M52" s="585">
        <v>1</v>
      </c>
      <c r="N52" s="585">
        <v>120</v>
      </c>
      <c r="O52" s="600"/>
      <c r="P52" s="600"/>
      <c r="Q52" s="590"/>
      <c r="R52" s="601"/>
    </row>
    <row r="53" spans="1:18" ht="14.4" customHeight="1" x14ac:dyDescent="0.3">
      <c r="A53" s="584" t="s">
        <v>1395</v>
      </c>
      <c r="B53" s="585" t="s">
        <v>1396</v>
      </c>
      <c r="C53" s="585" t="s">
        <v>468</v>
      </c>
      <c r="D53" s="585" t="s">
        <v>1411</v>
      </c>
      <c r="E53" s="585" t="s">
        <v>1489</v>
      </c>
      <c r="F53" s="585" t="s">
        <v>1490</v>
      </c>
      <c r="G53" s="600">
        <v>18</v>
      </c>
      <c r="H53" s="600">
        <v>3744</v>
      </c>
      <c r="I53" s="585">
        <v>1.3897550111358574</v>
      </c>
      <c r="J53" s="585">
        <v>208</v>
      </c>
      <c r="K53" s="600">
        <v>6</v>
      </c>
      <c r="L53" s="600">
        <v>2694</v>
      </c>
      <c r="M53" s="585">
        <v>1</v>
      </c>
      <c r="N53" s="585">
        <v>449</v>
      </c>
      <c r="O53" s="600">
        <v>14</v>
      </c>
      <c r="P53" s="600">
        <v>6300</v>
      </c>
      <c r="Q53" s="590">
        <v>2.338530066815145</v>
      </c>
      <c r="R53" s="601">
        <v>450</v>
      </c>
    </row>
    <row r="54" spans="1:18" ht="14.4" customHeight="1" x14ac:dyDescent="0.3">
      <c r="A54" s="584" t="s">
        <v>1395</v>
      </c>
      <c r="B54" s="585" t="s">
        <v>1396</v>
      </c>
      <c r="C54" s="585" t="s">
        <v>468</v>
      </c>
      <c r="D54" s="585" t="s">
        <v>1411</v>
      </c>
      <c r="E54" s="585" t="s">
        <v>1491</v>
      </c>
      <c r="F54" s="585" t="s">
        <v>1492</v>
      </c>
      <c r="G54" s="600">
        <v>1</v>
      </c>
      <c r="H54" s="600">
        <v>247</v>
      </c>
      <c r="I54" s="585">
        <v>0.26559139784946234</v>
      </c>
      <c r="J54" s="585">
        <v>247</v>
      </c>
      <c r="K54" s="600">
        <v>3</v>
      </c>
      <c r="L54" s="600">
        <v>930</v>
      </c>
      <c r="M54" s="585">
        <v>1</v>
      </c>
      <c r="N54" s="585">
        <v>310</v>
      </c>
      <c r="O54" s="600"/>
      <c r="P54" s="600"/>
      <c r="Q54" s="590"/>
      <c r="R54" s="601"/>
    </row>
    <row r="55" spans="1:18" ht="14.4" customHeight="1" x14ac:dyDescent="0.3">
      <c r="A55" s="584" t="s">
        <v>1395</v>
      </c>
      <c r="B55" s="585" t="s">
        <v>1396</v>
      </c>
      <c r="C55" s="585" t="s">
        <v>468</v>
      </c>
      <c r="D55" s="585" t="s">
        <v>1411</v>
      </c>
      <c r="E55" s="585" t="s">
        <v>1493</v>
      </c>
      <c r="F55" s="585" t="s">
        <v>1494</v>
      </c>
      <c r="G55" s="600"/>
      <c r="H55" s="600"/>
      <c r="I55" s="585"/>
      <c r="J55" s="585"/>
      <c r="K55" s="600"/>
      <c r="L55" s="600"/>
      <c r="M55" s="585"/>
      <c r="N55" s="585"/>
      <c r="O55" s="600">
        <v>1</v>
      </c>
      <c r="P55" s="600">
        <v>487</v>
      </c>
      <c r="Q55" s="590"/>
      <c r="R55" s="601">
        <v>487</v>
      </c>
    </row>
    <row r="56" spans="1:18" ht="14.4" customHeight="1" x14ac:dyDescent="0.3">
      <c r="A56" s="584" t="s">
        <v>1395</v>
      </c>
      <c r="B56" s="585" t="s">
        <v>1396</v>
      </c>
      <c r="C56" s="585" t="s">
        <v>468</v>
      </c>
      <c r="D56" s="585" t="s">
        <v>1411</v>
      </c>
      <c r="E56" s="585" t="s">
        <v>1495</v>
      </c>
      <c r="F56" s="585" t="s">
        <v>1496</v>
      </c>
      <c r="G56" s="600"/>
      <c r="H56" s="600"/>
      <c r="I56" s="585"/>
      <c r="J56" s="585"/>
      <c r="K56" s="600"/>
      <c r="L56" s="600"/>
      <c r="M56" s="585"/>
      <c r="N56" s="585"/>
      <c r="O56" s="600">
        <v>1</v>
      </c>
      <c r="P56" s="600">
        <v>894</v>
      </c>
      <c r="Q56" s="590"/>
      <c r="R56" s="601">
        <v>894</v>
      </c>
    </row>
    <row r="57" spans="1:18" ht="14.4" customHeight="1" x14ac:dyDescent="0.3">
      <c r="A57" s="584" t="s">
        <v>1395</v>
      </c>
      <c r="B57" s="585" t="s">
        <v>1396</v>
      </c>
      <c r="C57" s="585" t="s">
        <v>468</v>
      </c>
      <c r="D57" s="585" t="s">
        <v>1411</v>
      </c>
      <c r="E57" s="585" t="s">
        <v>1497</v>
      </c>
      <c r="F57" s="585" t="s">
        <v>1498</v>
      </c>
      <c r="G57" s="600"/>
      <c r="H57" s="600"/>
      <c r="I57" s="585"/>
      <c r="J57" s="585"/>
      <c r="K57" s="600">
        <v>4</v>
      </c>
      <c r="L57" s="600">
        <v>1324</v>
      </c>
      <c r="M57" s="585">
        <v>1</v>
      </c>
      <c r="N57" s="585">
        <v>331</v>
      </c>
      <c r="O57" s="600">
        <v>1</v>
      </c>
      <c r="P57" s="600">
        <v>332</v>
      </c>
      <c r="Q57" s="590">
        <v>0.25075528700906347</v>
      </c>
      <c r="R57" s="601">
        <v>332</v>
      </c>
    </row>
    <row r="58" spans="1:18" ht="14.4" customHeight="1" x14ac:dyDescent="0.3">
      <c r="A58" s="584" t="s">
        <v>1395</v>
      </c>
      <c r="B58" s="585" t="s">
        <v>1396</v>
      </c>
      <c r="C58" s="585" t="s">
        <v>468</v>
      </c>
      <c r="D58" s="585" t="s">
        <v>1411</v>
      </c>
      <c r="E58" s="585" t="s">
        <v>1499</v>
      </c>
      <c r="F58" s="585" t="s">
        <v>1500</v>
      </c>
      <c r="G58" s="600"/>
      <c r="H58" s="600"/>
      <c r="I58" s="585"/>
      <c r="J58" s="585"/>
      <c r="K58" s="600">
        <v>1</v>
      </c>
      <c r="L58" s="600">
        <v>1034</v>
      </c>
      <c r="M58" s="585">
        <v>1</v>
      </c>
      <c r="N58" s="585">
        <v>1034</v>
      </c>
      <c r="O58" s="600"/>
      <c r="P58" s="600"/>
      <c r="Q58" s="590"/>
      <c r="R58" s="601"/>
    </row>
    <row r="59" spans="1:18" ht="14.4" customHeight="1" x14ac:dyDescent="0.3">
      <c r="A59" s="584" t="s">
        <v>1395</v>
      </c>
      <c r="B59" s="585" t="s">
        <v>1396</v>
      </c>
      <c r="C59" s="585" t="s">
        <v>468</v>
      </c>
      <c r="D59" s="585" t="s">
        <v>1411</v>
      </c>
      <c r="E59" s="585" t="s">
        <v>1501</v>
      </c>
      <c r="F59" s="585" t="s">
        <v>1502</v>
      </c>
      <c r="G59" s="600"/>
      <c r="H59" s="600"/>
      <c r="I59" s="585"/>
      <c r="J59" s="585"/>
      <c r="K59" s="600">
        <v>3</v>
      </c>
      <c r="L59" s="600">
        <v>2520</v>
      </c>
      <c r="M59" s="585">
        <v>1</v>
      </c>
      <c r="N59" s="585">
        <v>840</v>
      </c>
      <c r="O59" s="600">
        <v>1</v>
      </c>
      <c r="P59" s="600">
        <v>841</v>
      </c>
      <c r="Q59" s="590">
        <v>0.33373015873015871</v>
      </c>
      <c r="R59" s="601">
        <v>841</v>
      </c>
    </row>
    <row r="60" spans="1:18" ht="14.4" customHeight="1" x14ac:dyDescent="0.3">
      <c r="A60" s="584" t="s">
        <v>1395</v>
      </c>
      <c r="B60" s="585" t="s">
        <v>1396</v>
      </c>
      <c r="C60" s="585" t="s">
        <v>468</v>
      </c>
      <c r="D60" s="585" t="s">
        <v>1411</v>
      </c>
      <c r="E60" s="585" t="s">
        <v>1503</v>
      </c>
      <c r="F60" s="585" t="s">
        <v>1504</v>
      </c>
      <c r="G60" s="600">
        <v>6</v>
      </c>
      <c r="H60" s="600">
        <v>5262</v>
      </c>
      <c r="I60" s="585">
        <v>0.92510548523206748</v>
      </c>
      <c r="J60" s="585">
        <v>877</v>
      </c>
      <c r="K60" s="600">
        <v>4</v>
      </c>
      <c r="L60" s="600">
        <v>5688</v>
      </c>
      <c r="M60" s="585">
        <v>1</v>
      </c>
      <c r="N60" s="585">
        <v>1422</v>
      </c>
      <c r="O60" s="600">
        <v>11</v>
      </c>
      <c r="P60" s="600">
        <v>15664</v>
      </c>
      <c r="Q60" s="590">
        <v>2.7538677918424752</v>
      </c>
      <c r="R60" s="601">
        <v>1424</v>
      </c>
    </row>
    <row r="61" spans="1:18" ht="14.4" customHeight="1" x14ac:dyDescent="0.3">
      <c r="A61" s="584" t="s">
        <v>1395</v>
      </c>
      <c r="B61" s="585" t="s">
        <v>1396</v>
      </c>
      <c r="C61" s="585" t="s">
        <v>468</v>
      </c>
      <c r="D61" s="585" t="s">
        <v>1411</v>
      </c>
      <c r="E61" s="585" t="s">
        <v>1505</v>
      </c>
      <c r="F61" s="585" t="s">
        <v>1506</v>
      </c>
      <c r="G61" s="600">
        <v>1</v>
      </c>
      <c r="H61" s="600">
        <v>1839</v>
      </c>
      <c r="I61" s="585"/>
      <c r="J61" s="585">
        <v>1839</v>
      </c>
      <c r="K61" s="600"/>
      <c r="L61" s="600"/>
      <c r="M61" s="585"/>
      <c r="N61" s="585"/>
      <c r="O61" s="600"/>
      <c r="P61" s="600"/>
      <c r="Q61" s="590"/>
      <c r="R61" s="601"/>
    </row>
    <row r="62" spans="1:18" ht="14.4" customHeight="1" x14ac:dyDescent="0.3">
      <c r="A62" s="584" t="s">
        <v>1395</v>
      </c>
      <c r="B62" s="585" t="s">
        <v>1396</v>
      </c>
      <c r="C62" s="585" t="s">
        <v>468</v>
      </c>
      <c r="D62" s="585" t="s">
        <v>1411</v>
      </c>
      <c r="E62" s="585" t="s">
        <v>1507</v>
      </c>
      <c r="F62" s="585" t="s">
        <v>1508</v>
      </c>
      <c r="G62" s="600">
        <v>6</v>
      </c>
      <c r="H62" s="600">
        <v>402</v>
      </c>
      <c r="I62" s="585">
        <v>0.32031872509960158</v>
      </c>
      <c r="J62" s="585">
        <v>67</v>
      </c>
      <c r="K62" s="600">
        <v>5</v>
      </c>
      <c r="L62" s="600">
        <v>1255</v>
      </c>
      <c r="M62" s="585">
        <v>1</v>
      </c>
      <c r="N62" s="585">
        <v>251</v>
      </c>
      <c r="O62" s="600">
        <v>2</v>
      </c>
      <c r="P62" s="600">
        <v>502</v>
      </c>
      <c r="Q62" s="590">
        <v>0.4</v>
      </c>
      <c r="R62" s="601">
        <v>251</v>
      </c>
    </row>
    <row r="63" spans="1:18" ht="14.4" customHeight="1" x14ac:dyDescent="0.3">
      <c r="A63" s="584" t="s">
        <v>1395</v>
      </c>
      <c r="B63" s="585" t="s">
        <v>1396</v>
      </c>
      <c r="C63" s="585" t="s">
        <v>468</v>
      </c>
      <c r="D63" s="585" t="s">
        <v>1411</v>
      </c>
      <c r="E63" s="585" t="s">
        <v>1509</v>
      </c>
      <c r="F63" s="585" t="s">
        <v>1494</v>
      </c>
      <c r="G63" s="600">
        <v>1</v>
      </c>
      <c r="H63" s="600">
        <v>909</v>
      </c>
      <c r="I63" s="585"/>
      <c r="J63" s="585">
        <v>909</v>
      </c>
      <c r="K63" s="600"/>
      <c r="L63" s="600"/>
      <c r="M63" s="585"/>
      <c r="N63" s="585"/>
      <c r="O63" s="600"/>
      <c r="P63" s="600"/>
      <c r="Q63" s="590"/>
      <c r="R63" s="601"/>
    </row>
    <row r="64" spans="1:18" ht="14.4" customHeight="1" x14ac:dyDescent="0.3">
      <c r="A64" s="584" t="s">
        <v>1395</v>
      </c>
      <c r="B64" s="585" t="s">
        <v>1396</v>
      </c>
      <c r="C64" s="585" t="s">
        <v>468</v>
      </c>
      <c r="D64" s="585" t="s">
        <v>1411</v>
      </c>
      <c r="E64" s="585" t="s">
        <v>1510</v>
      </c>
      <c r="F64" s="585" t="s">
        <v>1511</v>
      </c>
      <c r="G64" s="600">
        <v>1</v>
      </c>
      <c r="H64" s="600">
        <v>1060</v>
      </c>
      <c r="I64" s="585">
        <v>0.15787905868334823</v>
      </c>
      <c r="J64" s="585">
        <v>1060</v>
      </c>
      <c r="K64" s="600">
        <v>2</v>
      </c>
      <c r="L64" s="600">
        <v>6714</v>
      </c>
      <c r="M64" s="585">
        <v>1</v>
      </c>
      <c r="N64" s="585">
        <v>3357</v>
      </c>
      <c r="O64" s="600">
        <v>4</v>
      </c>
      <c r="P64" s="600">
        <v>13432</v>
      </c>
      <c r="Q64" s="590">
        <v>2.0005957700327675</v>
      </c>
      <c r="R64" s="601">
        <v>3358</v>
      </c>
    </row>
    <row r="65" spans="1:18" ht="14.4" customHeight="1" x14ac:dyDescent="0.3">
      <c r="A65" s="584" t="s">
        <v>1395</v>
      </c>
      <c r="B65" s="585" t="s">
        <v>1396</v>
      </c>
      <c r="C65" s="585" t="s">
        <v>468</v>
      </c>
      <c r="D65" s="585" t="s">
        <v>1411</v>
      </c>
      <c r="E65" s="585" t="s">
        <v>1512</v>
      </c>
      <c r="F65" s="585" t="s">
        <v>1513</v>
      </c>
      <c r="G65" s="600"/>
      <c r="H65" s="600"/>
      <c r="I65" s="585"/>
      <c r="J65" s="585"/>
      <c r="K65" s="600">
        <v>1</v>
      </c>
      <c r="L65" s="600">
        <v>374</v>
      </c>
      <c r="M65" s="585">
        <v>1</v>
      </c>
      <c r="N65" s="585">
        <v>374</v>
      </c>
      <c r="O65" s="600">
        <v>1</v>
      </c>
      <c r="P65" s="600">
        <v>375</v>
      </c>
      <c r="Q65" s="590">
        <v>1.0026737967914439</v>
      </c>
      <c r="R65" s="601">
        <v>375</v>
      </c>
    </row>
    <row r="66" spans="1:18" ht="14.4" customHeight="1" x14ac:dyDescent="0.3">
      <c r="A66" s="584" t="s">
        <v>1395</v>
      </c>
      <c r="B66" s="585" t="s">
        <v>1396</v>
      </c>
      <c r="C66" s="585" t="s">
        <v>468</v>
      </c>
      <c r="D66" s="585" t="s">
        <v>1411</v>
      </c>
      <c r="E66" s="585" t="s">
        <v>1514</v>
      </c>
      <c r="F66" s="585" t="s">
        <v>1515</v>
      </c>
      <c r="G66" s="600">
        <v>3</v>
      </c>
      <c r="H66" s="600">
        <v>333</v>
      </c>
      <c r="I66" s="585"/>
      <c r="J66" s="585">
        <v>111</v>
      </c>
      <c r="K66" s="600"/>
      <c r="L66" s="600"/>
      <c r="M66" s="585"/>
      <c r="N66" s="585"/>
      <c r="O66" s="600"/>
      <c r="P66" s="600"/>
      <c r="Q66" s="590"/>
      <c r="R66" s="601"/>
    </row>
    <row r="67" spans="1:18" ht="14.4" customHeight="1" x14ac:dyDescent="0.3">
      <c r="A67" s="584" t="s">
        <v>1395</v>
      </c>
      <c r="B67" s="585" t="s">
        <v>1396</v>
      </c>
      <c r="C67" s="585" t="s">
        <v>473</v>
      </c>
      <c r="D67" s="585" t="s">
        <v>1397</v>
      </c>
      <c r="E67" s="585" t="s">
        <v>1398</v>
      </c>
      <c r="F67" s="585" t="s">
        <v>1399</v>
      </c>
      <c r="G67" s="600">
        <v>9.1999999999999993</v>
      </c>
      <c r="H67" s="600">
        <v>1068.1200000000001</v>
      </c>
      <c r="I67" s="585">
        <v>0.36220472440944879</v>
      </c>
      <c r="J67" s="585">
        <v>116.10000000000002</v>
      </c>
      <c r="K67" s="600">
        <v>25.400000000000006</v>
      </c>
      <c r="L67" s="600">
        <v>2948.9400000000005</v>
      </c>
      <c r="M67" s="585">
        <v>1</v>
      </c>
      <c r="N67" s="585">
        <v>116.1</v>
      </c>
      <c r="O67" s="600">
        <v>30.599999999999998</v>
      </c>
      <c r="P67" s="600">
        <v>3552.66</v>
      </c>
      <c r="Q67" s="590">
        <v>1.2047244094488185</v>
      </c>
      <c r="R67" s="601">
        <v>116.10000000000001</v>
      </c>
    </row>
    <row r="68" spans="1:18" ht="14.4" customHeight="1" x14ac:dyDescent="0.3">
      <c r="A68" s="584" t="s">
        <v>1395</v>
      </c>
      <c r="B68" s="585" t="s">
        <v>1396</v>
      </c>
      <c r="C68" s="585" t="s">
        <v>473</v>
      </c>
      <c r="D68" s="585" t="s">
        <v>1397</v>
      </c>
      <c r="E68" s="585" t="s">
        <v>1400</v>
      </c>
      <c r="F68" s="585" t="s">
        <v>1401</v>
      </c>
      <c r="G68" s="600">
        <v>47.8</v>
      </c>
      <c r="H68" s="600">
        <v>7218.920000000001</v>
      </c>
      <c r="I68" s="585">
        <v>0.92994843295704732</v>
      </c>
      <c r="J68" s="585">
        <v>151.02343096234313</v>
      </c>
      <c r="K68" s="600">
        <v>51.4</v>
      </c>
      <c r="L68" s="600">
        <v>7762.71</v>
      </c>
      <c r="M68" s="585">
        <v>1</v>
      </c>
      <c r="N68" s="585">
        <v>151.02548638132296</v>
      </c>
      <c r="O68" s="600">
        <v>35.6</v>
      </c>
      <c r="P68" s="600">
        <v>2481.4499999999998</v>
      </c>
      <c r="Q68" s="590">
        <v>0.31966284970068443</v>
      </c>
      <c r="R68" s="601">
        <v>69.703651685393254</v>
      </c>
    </row>
    <row r="69" spans="1:18" ht="14.4" customHeight="1" x14ac:dyDescent="0.3">
      <c r="A69" s="584" t="s">
        <v>1395</v>
      </c>
      <c r="B69" s="585" t="s">
        <v>1396</v>
      </c>
      <c r="C69" s="585" t="s">
        <v>473</v>
      </c>
      <c r="D69" s="585" t="s">
        <v>1397</v>
      </c>
      <c r="E69" s="585" t="s">
        <v>1402</v>
      </c>
      <c r="F69" s="585" t="s">
        <v>1403</v>
      </c>
      <c r="G69" s="600">
        <v>18.3</v>
      </c>
      <c r="H69" s="600">
        <v>4639.9600000000009</v>
      </c>
      <c r="I69" s="585">
        <v>0.72618514750762975</v>
      </c>
      <c r="J69" s="585">
        <v>253.54972677595632</v>
      </c>
      <c r="K69" s="600">
        <v>25.199999999999996</v>
      </c>
      <c r="L69" s="600">
        <v>6389.5000000000009</v>
      </c>
      <c r="M69" s="585">
        <v>1</v>
      </c>
      <c r="N69" s="585">
        <v>253.55158730158738</v>
      </c>
      <c r="O69" s="600">
        <v>14.8</v>
      </c>
      <c r="P69" s="600">
        <v>5441.9599999999991</v>
      </c>
      <c r="Q69" s="590">
        <v>0.85170357617966952</v>
      </c>
      <c r="R69" s="601">
        <v>367.69999999999993</v>
      </c>
    </row>
    <row r="70" spans="1:18" ht="14.4" customHeight="1" x14ac:dyDescent="0.3">
      <c r="A70" s="584" t="s">
        <v>1395</v>
      </c>
      <c r="B70" s="585" t="s">
        <v>1396</v>
      </c>
      <c r="C70" s="585" t="s">
        <v>473</v>
      </c>
      <c r="D70" s="585" t="s">
        <v>1397</v>
      </c>
      <c r="E70" s="585" t="s">
        <v>1406</v>
      </c>
      <c r="F70" s="585" t="s">
        <v>520</v>
      </c>
      <c r="G70" s="600"/>
      <c r="H70" s="600"/>
      <c r="I70" s="585"/>
      <c r="J70" s="585"/>
      <c r="K70" s="600">
        <v>0.30000000000000004</v>
      </c>
      <c r="L70" s="600">
        <v>40.650000000000006</v>
      </c>
      <c r="M70" s="585">
        <v>1</v>
      </c>
      <c r="N70" s="585">
        <v>135.5</v>
      </c>
      <c r="O70" s="600">
        <v>0.8</v>
      </c>
      <c r="P70" s="600">
        <v>216.72</v>
      </c>
      <c r="Q70" s="590">
        <v>5.3313653136531354</v>
      </c>
      <c r="R70" s="601">
        <v>270.89999999999998</v>
      </c>
    </row>
    <row r="71" spans="1:18" ht="14.4" customHeight="1" x14ac:dyDescent="0.3">
      <c r="A71" s="584" t="s">
        <v>1395</v>
      </c>
      <c r="B71" s="585" t="s">
        <v>1396</v>
      </c>
      <c r="C71" s="585" t="s">
        <v>473</v>
      </c>
      <c r="D71" s="585" t="s">
        <v>1397</v>
      </c>
      <c r="E71" s="585" t="s">
        <v>1516</v>
      </c>
      <c r="F71" s="585" t="s">
        <v>1403</v>
      </c>
      <c r="G71" s="600"/>
      <c r="H71" s="600"/>
      <c r="I71" s="585"/>
      <c r="J71" s="585"/>
      <c r="K71" s="600"/>
      <c r="L71" s="600"/>
      <c r="M71" s="585"/>
      <c r="N71" s="585"/>
      <c r="O71" s="600">
        <v>0.2</v>
      </c>
      <c r="P71" s="600">
        <v>73.540000000000006</v>
      </c>
      <c r="Q71" s="590"/>
      <c r="R71" s="601">
        <v>367.7</v>
      </c>
    </row>
    <row r="72" spans="1:18" ht="14.4" customHeight="1" x14ac:dyDescent="0.3">
      <c r="A72" s="584" t="s">
        <v>1395</v>
      </c>
      <c r="B72" s="585" t="s">
        <v>1396</v>
      </c>
      <c r="C72" s="585" t="s">
        <v>473</v>
      </c>
      <c r="D72" s="585" t="s">
        <v>1411</v>
      </c>
      <c r="E72" s="585" t="s">
        <v>1414</v>
      </c>
      <c r="F72" s="585" t="s">
        <v>1415</v>
      </c>
      <c r="G72" s="600">
        <v>2</v>
      </c>
      <c r="H72" s="600">
        <v>166</v>
      </c>
      <c r="I72" s="585"/>
      <c r="J72" s="585">
        <v>83</v>
      </c>
      <c r="K72" s="600"/>
      <c r="L72" s="600"/>
      <c r="M72" s="585"/>
      <c r="N72" s="585"/>
      <c r="O72" s="600"/>
      <c r="P72" s="600"/>
      <c r="Q72" s="590"/>
      <c r="R72" s="601"/>
    </row>
    <row r="73" spans="1:18" ht="14.4" customHeight="1" x14ac:dyDescent="0.3">
      <c r="A73" s="584" t="s">
        <v>1395</v>
      </c>
      <c r="B73" s="585" t="s">
        <v>1396</v>
      </c>
      <c r="C73" s="585" t="s">
        <v>473</v>
      </c>
      <c r="D73" s="585" t="s">
        <v>1411</v>
      </c>
      <c r="E73" s="585" t="s">
        <v>1416</v>
      </c>
      <c r="F73" s="585" t="s">
        <v>1417</v>
      </c>
      <c r="G73" s="600">
        <v>3</v>
      </c>
      <c r="H73" s="600">
        <v>318</v>
      </c>
      <c r="I73" s="585">
        <v>0.33333333333333331</v>
      </c>
      <c r="J73" s="585">
        <v>106</v>
      </c>
      <c r="K73" s="600">
        <v>9</v>
      </c>
      <c r="L73" s="600">
        <v>954</v>
      </c>
      <c r="M73" s="585">
        <v>1</v>
      </c>
      <c r="N73" s="585">
        <v>106</v>
      </c>
      <c r="O73" s="600">
        <v>7</v>
      </c>
      <c r="P73" s="600">
        <v>742</v>
      </c>
      <c r="Q73" s="590">
        <v>0.77777777777777779</v>
      </c>
      <c r="R73" s="601">
        <v>106</v>
      </c>
    </row>
    <row r="74" spans="1:18" ht="14.4" customHeight="1" x14ac:dyDescent="0.3">
      <c r="A74" s="584" t="s">
        <v>1395</v>
      </c>
      <c r="B74" s="585" t="s">
        <v>1396</v>
      </c>
      <c r="C74" s="585" t="s">
        <v>473</v>
      </c>
      <c r="D74" s="585" t="s">
        <v>1411</v>
      </c>
      <c r="E74" s="585" t="s">
        <v>1420</v>
      </c>
      <c r="F74" s="585" t="s">
        <v>1421</v>
      </c>
      <c r="G74" s="600">
        <v>31</v>
      </c>
      <c r="H74" s="600">
        <v>1147</v>
      </c>
      <c r="I74" s="585">
        <v>0.75609756097560976</v>
      </c>
      <c r="J74" s="585">
        <v>37</v>
      </c>
      <c r="K74" s="600">
        <v>41</v>
      </c>
      <c r="L74" s="600">
        <v>1517</v>
      </c>
      <c r="M74" s="585">
        <v>1</v>
      </c>
      <c r="N74" s="585">
        <v>37</v>
      </c>
      <c r="O74" s="600">
        <v>68</v>
      </c>
      <c r="P74" s="600">
        <v>2516</v>
      </c>
      <c r="Q74" s="590">
        <v>1.6585365853658536</v>
      </c>
      <c r="R74" s="601">
        <v>37</v>
      </c>
    </row>
    <row r="75" spans="1:18" ht="14.4" customHeight="1" x14ac:dyDescent="0.3">
      <c r="A75" s="584" t="s">
        <v>1395</v>
      </c>
      <c r="B75" s="585" t="s">
        <v>1396</v>
      </c>
      <c r="C75" s="585" t="s">
        <v>473</v>
      </c>
      <c r="D75" s="585" t="s">
        <v>1411</v>
      </c>
      <c r="E75" s="585" t="s">
        <v>1422</v>
      </c>
      <c r="F75" s="585" t="s">
        <v>1423</v>
      </c>
      <c r="G75" s="600">
        <v>1</v>
      </c>
      <c r="H75" s="600">
        <v>5</v>
      </c>
      <c r="I75" s="585">
        <v>0.5</v>
      </c>
      <c r="J75" s="585">
        <v>5</v>
      </c>
      <c r="K75" s="600">
        <v>2</v>
      </c>
      <c r="L75" s="600">
        <v>10</v>
      </c>
      <c r="M75" s="585">
        <v>1</v>
      </c>
      <c r="N75" s="585">
        <v>5</v>
      </c>
      <c r="O75" s="600"/>
      <c r="P75" s="600"/>
      <c r="Q75" s="590"/>
      <c r="R75" s="601"/>
    </row>
    <row r="76" spans="1:18" ht="14.4" customHeight="1" x14ac:dyDescent="0.3">
      <c r="A76" s="584" t="s">
        <v>1395</v>
      </c>
      <c r="B76" s="585" t="s">
        <v>1396</v>
      </c>
      <c r="C76" s="585" t="s">
        <v>473</v>
      </c>
      <c r="D76" s="585" t="s">
        <v>1411</v>
      </c>
      <c r="E76" s="585" t="s">
        <v>1424</v>
      </c>
      <c r="F76" s="585" t="s">
        <v>1425</v>
      </c>
      <c r="G76" s="600"/>
      <c r="H76" s="600"/>
      <c r="I76" s="585"/>
      <c r="J76" s="585"/>
      <c r="K76" s="600">
        <v>1</v>
      </c>
      <c r="L76" s="600">
        <v>5</v>
      </c>
      <c r="M76" s="585">
        <v>1</v>
      </c>
      <c r="N76" s="585">
        <v>5</v>
      </c>
      <c r="O76" s="600"/>
      <c r="P76" s="600"/>
      <c r="Q76" s="590"/>
      <c r="R76" s="601"/>
    </row>
    <row r="77" spans="1:18" ht="14.4" customHeight="1" x14ac:dyDescent="0.3">
      <c r="A77" s="584" t="s">
        <v>1395</v>
      </c>
      <c r="B77" s="585" t="s">
        <v>1396</v>
      </c>
      <c r="C77" s="585" t="s">
        <v>473</v>
      </c>
      <c r="D77" s="585" t="s">
        <v>1411</v>
      </c>
      <c r="E77" s="585" t="s">
        <v>1426</v>
      </c>
      <c r="F77" s="585" t="s">
        <v>1427</v>
      </c>
      <c r="G77" s="600">
        <v>15</v>
      </c>
      <c r="H77" s="600">
        <v>9975</v>
      </c>
      <c r="I77" s="585">
        <v>0.99849849849849848</v>
      </c>
      <c r="J77" s="585">
        <v>665</v>
      </c>
      <c r="K77" s="600">
        <v>15</v>
      </c>
      <c r="L77" s="600">
        <v>9990</v>
      </c>
      <c r="M77" s="585">
        <v>1</v>
      </c>
      <c r="N77" s="585">
        <v>666</v>
      </c>
      <c r="O77" s="600">
        <v>3</v>
      </c>
      <c r="P77" s="600">
        <v>1998</v>
      </c>
      <c r="Q77" s="590">
        <v>0.2</v>
      </c>
      <c r="R77" s="601">
        <v>666</v>
      </c>
    </row>
    <row r="78" spans="1:18" ht="14.4" customHeight="1" x14ac:dyDescent="0.3">
      <c r="A78" s="584" t="s">
        <v>1395</v>
      </c>
      <c r="B78" s="585" t="s">
        <v>1396</v>
      </c>
      <c r="C78" s="585" t="s">
        <v>473</v>
      </c>
      <c r="D78" s="585" t="s">
        <v>1411</v>
      </c>
      <c r="E78" s="585" t="s">
        <v>1428</v>
      </c>
      <c r="F78" s="585" t="s">
        <v>1429</v>
      </c>
      <c r="G78" s="600">
        <v>10</v>
      </c>
      <c r="H78" s="600">
        <v>2510</v>
      </c>
      <c r="I78" s="585">
        <v>1.1111111111111112</v>
      </c>
      <c r="J78" s="585">
        <v>251</v>
      </c>
      <c r="K78" s="600">
        <v>9</v>
      </c>
      <c r="L78" s="600">
        <v>2259</v>
      </c>
      <c r="M78" s="585">
        <v>1</v>
      </c>
      <c r="N78" s="585">
        <v>251</v>
      </c>
      <c r="O78" s="600">
        <v>14</v>
      </c>
      <c r="P78" s="600">
        <v>3528</v>
      </c>
      <c r="Q78" s="590">
        <v>1.5617529880478087</v>
      </c>
      <c r="R78" s="601">
        <v>252</v>
      </c>
    </row>
    <row r="79" spans="1:18" ht="14.4" customHeight="1" x14ac:dyDescent="0.3">
      <c r="A79" s="584" t="s">
        <v>1395</v>
      </c>
      <c r="B79" s="585" t="s">
        <v>1396</v>
      </c>
      <c r="C79" s="585" t="s">
        <v>473</v>
      </c>
      <c r="D79" s="585" t="s">
        <v>1411</v>
      </c>
      <c r="E79" s="585" t="s">
        <v>1430</v>
      </c>
      <c r="F79" s="585" t="s">
        <v>1431</v>
      </c>
      <c r="G79" s="600">
        <v>304</v>
      </c>
      <c r="H79" s="600">
        <v>38304</v>
      </c>
      <c r="I79" s="585">
        <v>0.89675516224188789</v>
      </c>
      <c r="J79" s="585">
        <v>126</v>
      </c>
      <c r="K79" s="600">
        <v>339</v>
      </c>
      <c r="L79" s="600">
        <v>42714</v>
      </c>
      <c r="M79" s="585">
        <v>1</v>
      </c>
      <c r="N79" s="585">
        <v>126</v>
      </c>
      <c r="O79" s="600">
        <v>339</v>
      </c>
      <c r="P79" s="600">
        <v>43053</v>
      </c>
      <c r="Q79" s="590">
        <v>1.0079365079365079</v>
      </c>
      <c r="R79" s="601">
        <v>127</v>
      </c>
    </row>
    <row r="80" spans="1:18" ht="14.4" customHeight="1" x14ac:dyDescent="0.3">
      <c r="A80" s="584" t="s">
        <v>1395</v>
      </c>
      <c r="B80" s="585" t="s">
        <v>1396</v>
      </c>
      <c r="C80" s="585" t="s">
        <v>473</v>
      </c>
      <c r="D80" s="585" t="s">
        <v>1411</v>
      </c>
      <c r="E80" s="585" t="s">
        <v>1432</v>
      </c>
      <c r="F80" s="585" t="s">
        <v>1433</v>
      </c>
      <c r="G80" s="600">
        <v>4</v>
      </c>
      <c r="H80" s="600">
        <v>2160</v>
      </c>
      <c r="I80" s="585">
        <v>0.99815157116451014</v>
      </c>
      <c r="J80" s="585">
        <v>540</v>
      </c>
      <c r="K80" s="600">
        <v>4</v>
      </c>
      <c r="L80" s="600">
        <v>2164</v>
      </c>
      <c r="M80" s="585">
        <v>1</v>
      </c>
      <c r="N80" s="585">
        <v>541</v>
      </c>
      <c r="O80" s="600">
        <v>1</v>
      </c>
      <c r="P80" s="600">
        <v>542</v>
      </c>
      <c r="Q80" s="590">
        <v>0.25046210720887246</v>
      </c>
      <c r="R80" s="601">
        <v>542</v>
      </c>
    </row>
    <row r="81" spans="1:18" ht="14.4" customHeight="1" x14ac:dyDescent="0.3">
      <c r="A81" s="584" t="s">
        <v>1395</v>
      </c>
      <c r="B81" s="585" t="s">
        <v>1396</v>
      </c>
      <c r="C81" s="585" t="s">
        <v>473</v>
      </c>
      <c r="D81" s="585" t="s">
        <v>1411</v>
      </c>
      <c r="E81" s="585" t="s">
        <v>1434</v>
      </c>
      <c r="F81" s="585" t="s">
        <v>1435</v>
      </c>
      <c r="G81" s="600">
        <v>3</v>
      </c>
      <c r="H81" s="600">
        <v>4629</v>
      </c>
      <c r="I81" s="585">
        <v>2.9980569948186528</v>
      </c>
      <c r="J81" s="585">
        <v>1543</v>
      </c>
      <c r="K81" s="600">
        <v>1</v>
      </c>
      <c r="L81" s="600">
        <v>1544</v>
      </c>
      <c r="M81" s="585">
        <v>1</v>
      </c>
      <c r="N81" s="585">
        <v>1544</v>
      </c>
      <c r="O81" s="600"/>
      <c r="P81" s="600"/>
      <c r="Q81" s="590"/>
      <c r="R81" s="601"/>
    </row>
    <row r="82" spans="1:18" ht="14.4" customHeight="1" x14ac:dyDescent="0.3">
      <c r="A82" s="584" t="s">
        <v>1395</v>
      </c>
      <c r="B82" s="585" t="s">
        <v>1396</v>
      </c>
      <c r="C82" s="585" t="s">
        <v>473</v>
      </c>
      <c r="D82" s="585" t="s">
        <v>1411</v>
      </c>
      <c r="E82" s="585" t="s">
        <v>1436</v>
      </c>
      <c r="F82" s="585" t="s">
        <v>1437</v>
      </c>
      <c r="G82" s="600">
        <v>135</v>
      </c>
      <c r="H82" s="600">
        <v>67500</v>
      </c>
      <c r="I82" s="585">
        <v>1.4333036055548478</v>
      </c>
      <c r="J82" s="585">
        <v>500</v>
      </c>
      <c r="K82" s="600">
        <v>94</v>
      </c>
      <c r="L82" s="600">
        <v>47094</v>
      </c>
      <c r="M82" s="585">
        <v>1</v>
      </c>
      <c r="N82" s="585">
        <v>501</v>
      </c>
      <c r="O82" s="600">
        <v>119</v>
      </c>
      <c r="P82" s="600">
        <v>59738</v>
      </c>
      <c r="Q82" s="590">
        <v>1.2684843079797852</v>
      </c>
      <c r="R82" s="601">
        <v>502</v>
      </c>
    </row>
    <row r="83" spans="1:18" ht="14.4" customHeight="1" x14ac:dyDescent="0.3">
      <c r="A83" s="584" t="s">
        <v>1395</v>
      </c>
      <c r="B83" s="585" t="s">
        <v>1396</v>
      </c>
      <c r="C83" s="585" t="s">
        <v>473</v>
      </c>
      <c r="D83" s="585" t="s">
        <v>1411</v>
      </c>
      <c r="E83" s="585" t="s">
        <v>1438</v>
      </c>
      <c r="F83" s="585" t="s">
        <v>1439</v>
      </c>
      <c r="G83" s="600">
        <v>169</v>
      </c>
      <c r="H83" s="600">
        <v>114751</v>
      </c>
      <c r="I83" s="585">
        <v>0.56521739130434778</v>
      </c>
      <c r="J83" s="585">
        <v>679</v>
      </c>
      <c r="K83" s="600">
        <v>299</v>
      </c>
      <c r="L83" s="600">
        <v>203021</v>
      </c>
      <c r="M83" s="585">
        <v>1</v>
      </c>
      <c r="N83" s="585">
        <v>679</v>
      </c>
      <c r="O83" s="600">
        <v>263</v>
      </c>
      <c r="P83" s="600">
        <v>178840</v>
      </c>
      <c r="Q83" s="590">
        <v>0.88089409469956315</v>
      </c>
      <c r="R83" s="601">
        <v>680</v>
      </c>
    </row>
    <row r="84" spans="1:18" ht="14.4" customHeight="1" x14ac:dyDescent="0.3">
      <c r="A84" s="584" t="s">
        <v>1395</v>
      </c>
      <c r="B84" s="585" t="s">
        <v>1396</v>
      </c>
      <c r="C84" s="585" t="s">
        <v>473</v>
      </c>
      <c r="D84" s="585" t="s">
        <v>1411</v>
      </c>
      <c r="E84" s="585" t="s">
        <v>1440</v>
      </c>
      <c r="F84" s="585" t="s">
        <v>1441</v>
      </c>
      <c r="G84" s="600">
        <v>105</v>
      </c>
      <c r="H84" s="600">
        <v>108255</v>
      </c>
      <c r="I84" s="585">
        <v>1.0814253176696236</v>
      </c>
      <c r="J84" s="585">
        <v>1031</v>
      </c>
      <c r="K84" s="600">
        <v>97</v>
      </c>
      <c r="L84" s="600">
        <v>100104</v>
      </c>
      <c r="M84" s="585">
        <v>1</v>
      </c>
      <c r="N84" s="585">
        <v>1032</v>
      </c>
      <c r="O84" s="600">
        <v>53</v>
      </c>
      <c r="P84" s="600">
        <v>54802</v>
      </c>
      <c r="Q84" s="590">
        <v>0.54745065132262449</v>
      </c>
      <c r="R84" s="601">
        <v>1034</v>
      </c>
    </row>
    <row r="85" spans="1:18" ht="14.4" customHeight="1" x14ac:dyDescent="0.3">
      <c r="A85" s="584" t="s">
        <v>1395</v>
      </c>
      <c r="B85" s="585" t="s">
        <v>1396</v>
      </c>
      <c r="C85" s="585" t="s">
        <v>473</v>
      </c>
      <c r="D85" s="585" t="s">
        <v>1411</v>
      </c>
      <c r="E85" s="585" t="s">
        <v>1517</v>
      </c>
      <c r="F85" s="585" t="s">
        <v>1518</v>
      </c>
      <c r="G85" s="600">
        <v>14</v>
      </c>
      <c r="H85" s="600">
        <v>29372</v>
      </c>
      <c r="I85" s="585">
        <v>0.66603174603174609</v>
      </c>
      <c r="J85" s="585">
        <v>2098</v>
      </c>
      <c r="K85" s="600">
        <v>21</v>
      </c>
      <c r="L85" s="600">
        <v>44100</v>
      </c>
      <c r="M85" s="585">
        <v>1</v>
      </c>
      <c r="N85" s="585">
        <v>2100</v>
      </c>
      <c r="O85" s="600">
        <v>11</v>
      </c>
      <c r="P85" s="600">
        <v>23133</v>
      </c>
      <c r="Q85" s="590">
        <v>0.5245578231292517</v>
      </c>
      <c r="R85" s="601">
        <v>2103</v>
      </c>
    </row>
    <row r="86" spans="1:18" ht="14.4" customHeight="1" x14ac:dyDescent="0.3">
      <c r="A86" s="584" t="s">
        <v>1395</v>
      </c>
      <c r="B86" s="585" t="s">
        <v>1396</v>
      </c>
      <c r="C86" s="585" t="s">
        <v>473</v>
      </c>
      <c r="D86" s="585" t="s">
        <v>1411</v>
      </c>
      <c r="E86" s="585" t="s">
        <v>1519</v>
      </c>
      <c r="F86" s="585" t="s">
        <v>1520</v>
      </c>
      <c r="G86" s="600">
        <v>10</v>
      </c>
      <c r="H86" s="600">
        <v>12730</v>
      </c>
      <c r="I86" s="585">
        <v>9.9843137254901961</v>
      </c>
      <c r="J86" s="585">
        <v>1273</v>
      </c>
      <c r="K86" s="600">
        <v>1</v>
      </c>
      <c r="L86" s="600">
        <v>1275</v>
      </c>
      <c r="M86" s="585">
        <v>1</v>
      </c>
      <c r="N86" s="585">
        <v>1275</v>
      </c>
      <c r="O86" s="600">
        <v>5</v>
      </c>
      <c r="P86" s="600">
        <v>6390</v>
      </c>
      <c r="Q86" s="590">
        <v>5.0117647058823529</v>
      </c>
      <c r="R86" s="601">
        <v>1278</v>
      </c>
    </row>
    <row r="87" spans="1:18" ht="14.4" customHeight="1" x14ac:dyDescent="0.3">
      <c r="A87" s="584" t="s">
        <v>1395</v>
      </c>
      <c r="B87" s="585" t="s">
        <v>1396</v>
      </c>
      <c r="C87" s="585" t="s">
        <v>473</v>
      </c>
      <c r="D87" s="585" t="s">
        <v>1411</v>
      </c>
      <c r="E87" s="585" t="s">
        <v>1521</v>
      </c>
      <c r="F87" s="585" t="s">
        <v>1522</v>
      </c>
      <c r="G87" s="600">
        <v>1</v>
      </c>
      <c r="H87" s="600">
        <v>971</v>
      </c>
      <c r="I87" s="585">
        <v>0.24974279835390947</v>
      </c>
      <c r="J87" s="585">
        <v>971</v>
      </c>
      <c r="K87" s="600">
        <v>4</v>
      </c>
      <c r="L87" s="600">
        <v>3888</v>
      </c>
      <c r="M87" s="585">
        <v>1</v>
      </c>
      <c r="N87" s="585">
        <v>972</v>
      </c>
      <c r="O87" s="600">
        <v>1</v>
      </c>
      <c r="P87" s="600">
        <v>975</v>
      </c>
      <c r="Q87" s="590">
        <v>0.25077160493827161</v>
      </c>
      <c r="R87" s="601">
        <v>975</v>
      </c>
    </row>
    <row r="88" spans="1:18" ht="14.4" customHeight="1" x14ac:dyDescent="0.3">
      <c r="A88" s="584" t="s">
        <v>1395</v>
      </c>
      <c r="B88" s="585" t="s">
        <v>1396</v>
      </c>
      <c r="C88" s="585" t="s">
        <v>473</v>
      </c>
      <c r="D88" s="585" t="s">
        <v>1411</v>
      </c>
      <c r="E88" s="585" t="s">
        <v>1523</v>
      </c>
      <c r="F88" s="585" t="s">
        <v>1524</v>
      </c>
      <c r="G88" s="600">
        <v>3</v>
      </c>
      <c r="H88" s="600">
        <v>2532</v>
      </c>
      <c r="I88" s="585">
        <v>2.9964497041420119</v>
      </c>
      <c r="J88" s="585">
        <v>844</v>
      </c>
      <c r="K88" s="600">
        <v>1</v>
      </c>
      <c r="L88" s="600">
        <v>845</v>
      </c>
      <c r="M88" s="585">
        <v>1</v>
      </c>
      <c r="N88" s="585">
        <v>845</v>
      </c>
      <c r="O88" s="600"/>
      <c r="P88" s="600"/>
      <c r="Q88" s="590"/>
      <c r="R88" s="601"/>
    </row>
    <row r="89" spans="1:18" ht="14.4" customHeight="1" x14ac:dyDescent="0.3">
      <c r="A89" s="584" t="s">
        <v>1395</v>
      </c>
      <c r="B89" s="585" t="s">
        <v>1396</v>
      </c>
      <c r="C89" s="585" t="s">
        <v>473</v>
      </c>
      <c r="D89" s="585" t="s">
        <v>1411</v>
      </c>
      <c r="E89" s="585" t="s">
        <v>1525</v>
      </c>
      <c r="F89" s="585" t="s">
        <v>1526</v>
      </c>
      <c r="G89" s="600">
        <v>4</v>
      </c>
      <c r="H89" s="600">
        <v>6708</v>
      </c>
      <c r="I89" s="585">
        <v>0.44417957886372667</v>
      </c>
      <c r="J89" s="585">
        <v>1677</v>
      </c>
      <c r="K89" s="600">
        <v>9</v>
      </c>
      <c r="L89" s="600">
        <v>15102</v>
      </c>
      <c r="M89" s="585">
        <v>1</v>
      </c>
      <c r="N89" s="585">
        <v>1678</v>
      </c>
      <c r="O89" s="600">
        <v>5</v>
      </c>
      <c r="P89" s="600">
        <v>8400</v>
      </c>
      <c r="Q89" s="590">
        <v>0.55621771950734999</v>
      </c>
      <c r="R89" s="601">
        <v>1680</v>
      </c>
    </row>
    <row r="90" spans="1:18" ht="14.4" customHeight="1" x14ac:dyDescent="0.3">
      <c r="A90" s="584" t="s">
        <v>1395</v>
      </c>
      <c r="B90" s="585" t="s">
        <v>1396</v>
      </c>
      <c r="C90" s="585" t="s">
        <v>473</v>
      </c>
      <c r="D90" s="585" t="s">
        <v>1411</v>
      </c>
      <c r="E90" s="585" t="s">
        <v>1527</v>
      </c>
      <c r="F90" s="585" t="s">
        <v>1528</v>
      </c>
      <c r="G90" s="600">
        <v>7</v>
      </c>
      <c r="H90" s="600">
        <v>9751</v>
      </c>
      <c r="I90" s="585">
        <v>0.4992831541218638</v>
      </c>
      <c r="J90" s="585">
        <v>1393</v>
      </c>
      <c r="K90" s="600">
        <v>14</v>
      </c>
      <c r="L90" s="600">
        <v>19530</v>
      </c>
      <c r="M90" s="585">
        <v>1</v>
      </c>
      <c r="N90" s="585">
        <v>1395</v>
      </c>
      <c r="O90" s="600">
        <v>13</v>
      </c>
      <c r="P90" s="600">
        <v>18174</v>
      </c>
      <c r="Q90" s="590">
        <v>0.93056835637480795</v>
      </c>
      <c r="R90" s="601">
        <v>1398</v>
      </c>
    </row>
    <row r="91" spans="1:18" ht="14.4" customHeight="1" x14ac:dyDescent="0.3">
      <c r="A91" s="584" t="s">
        <v>1395</v>
      </c>
      <c r="B91" s="585" t="s">
        <v>1396</v>
      </c>
      <c r="C91" s="585" t="s">
        <v>473</v>
      </c>
      <c r="D91" s="585" t="s">
        <v>1411</v>
      </c>
      <c r="E91" s="585" t="s">
        <v>1442</v>
      </c>
      <c r="F91" s="585" t="s">
        <v>1443</v>
      </c>
      <c r="G91" s="600">
        <v>2</v>
      </c>
      <c r="H91" s="600">
        <v>3134</v>
      </c>
      <c r="I91" s="585">
        <v>0.99936224489795922</v>
      </c>
      <c r="J91" s="585">
        <v>1567</v>
      </c>
      <c r="K91" s="600">
        <v>2</v>
      </c>
      <c r="L91" s="600">
        <v>3136</v>
      </c>
      <c r="M91" s="585">
        <v>1</v>
      </c>
      <c r="N91" s="585">
        <v>1568</v>
      </c>
      <c r="O91" s="600">
        <v>2</v>
      </c>
      <c r="P91" s="600">
        <v>3140</v>
      </c>
      <c r="Q91" s="590">
        <v>1.0012755102040816</v>
      </c>
      <c r="R91" s="601">
        <v>1570</v>
      </c>
    </row>
    <row r="92" spans="1:18" ht="14.4" customHeight="1" x14ac:dyDescent="0.3">
      <c r="A92" s="584" t="s">
        <v>1395</v>
      </c>
      <c r="B92" s="585" t="s">
        <v>1396</v>
      </c>
      <c r="C92" s="585" t="s">
        <v>473</v>
      </c>
      <c r="D92" s="585" t="s">
        <v>1411</v>
      </c>
      <c r="E92" s="585" t="s">
        <v>1529</v>
      </c>
      <c r="F92" s="585" t="s">
        <v>1530</v>
      </c>
      <c r="G92" s="600"/>
      <c r="H92" s="600"/>
      <c r="I92" s="585"/>
      <c r="J92" s="585"/>
      <c r="K92" s="600">
        <v>1</v>
      </c>
      <c r="L92" s="600">
        <v>443</v>
      </c>
      <c r="M92" s="585">
        <v>1</v>
      </c>
      <c r="N92" s="585">
        <v>443</v>
      </c>
      <c r="O92" s="600"/>
      <c r="P92" s="600"/>
      <c r="Q92" s="590"/>
      <c r="R92" s="601"/>
    </row>
    <row r="93" spans="1:18" ht="14.4" customHeight="1" x14ac:dyDescent="0.3">
      <c r="A93" s="584" t="s">
        <v>1395</v>
      </c>
      <c r="B93" s="585" t="s">
        <v>1396</v>
      </c>
      <c r="C93" s="585" t="s">
        <v>473</v>
      </c>
      <c r="D93" s="585" t="s">
        <v>1411</v>
      </c>
      <c r="E93" s="585" t="s">
        <v>1531</v>
      </c>
      <c r="F93" s="585" t="s">
        <v>1532</v>
      </c>
      <c r="G93" s="600"/>
      <c r="H93" s="600"/>
      <c r="I93" s="585"/>
      <c r="J93" s="585"/>
      <c r="K93" s="600"/>
      <c r="L93" s="600"/>
      <c r="M93" s="585"/>
      <c r="N93" s="585"/>
      <c r="O93" s="600">
        <v>1</v>
      </c>
      <c r="P93" s="600">
        <v>2333</v>
      </c>
      <c r="Q93" s="590"/>
      <c r="R93" s="601">
        <v>2333</v>
      </c>
    </row>
    <row r="94" spans="1:18" ht="14.4" customHeight="1" x14ac:dyDescent="0.3">
      <c r="A94" s="584" t="s">
        <v>1395</v>
      </c>
      <c r="B94" s="585" t="s">
        <v>1396</v>
      </c>
      <c r="C94" s="585" t="s">
        <v>473</v>
      </c>
      <c r="D94" s="585" t="s">
        <v>1411</v>
      </c>
      <c r="E94" s="585" t="s">
        <v>1444</v>
      </c>
      <c r="F94" s="585" t="s">
        <v>1445</v>
      </c>
      <c r="G94" s="600">
        <v>1</v>
      </c>
      <c r="H94" s="600">
        <v>971</v>
      </c>
      <c r="I94" s="585">
        <v>0.99897119341563789</v>
      </c>
      <c r="J94" s="585">
        <v>971</v>
      </c>
      <c r="K94" s="600">
        <v>1</v>
      </c>
      <c r="L94" s="600">
        <v>972</v>
      </c>
      <c r="M94" s="585">
        <v>1</v>
      </c>
      <c r="N94" s="585">
        <v>972</v>
      </c>
      <c r="O94" s="600"/>
      <c r="P94" s="600"/>
      <c r="Q94" s="590"/>
      <c r="R94" s="601"/>
    </row>
    <row r="95" spans="1:18" ht="14.4" customHeight="1" x14ac:dyDescent="0.3">
      <c r="A95" s="584" t="s">
        <v>1395</v>
      </c>
      <c r="B95" s="585" t="s">
        <v>1396</v>
      </c>
      <c r="C95" s="585" t="s">
        <v>473</v>
      </c>
      <c r="D95" s="585" t="s">
        <v>1411</v>
      </c>
      <c r="E95" s="585" t="s">
        <v>1533</v>
      </c>
      <c r="F95" s="585" t="s">
        <v>1534</v>
      </c>
      <c r="G95" s="600"/>
      <c r="H95" s="600"/>
      <c r="I95" s="585"/>
      <c r="J95" s="585"/>
      <c r="K95" s="600">
        <v>1</v>
      </c>
      <c r="L95" s="600">
        <v>1124</v>
      </c>
      <c r="M95" s="585">
        <v>1</v>
      </c>
      <c r="N95" s="585">
        <v>1124</v>
      </c>
      <c r="O95" s="600"/>
      <c r="P95" s="600"/>
      <c r="Q95" s="590"/>
      <c r="R95" s="601"/>
    </row>
    <row r="96" spans="1:18" ht="14.4" customHeight="1" x14ac:dyDescent="0.3">
      <c r="A96" s="584" t="s">
        <v>1395</v>
      </c>
      <c r="B96" s="585" t="s">
        <v>1396</v>
      </c>
      <c r="C96" s="585" t="s">
        <v>473</v>
      </c>
      <c r="D96" s="585" t="s">
        <v>1411</v>
      </c>
      <c r="E96" s="585" t="s">
        <v>1448</v>
      </c>
      <c r="F96" s="585" t="s">
        <v>1449</v>
      </c>
      <c r="G96" s="600">
        <v>136</v>
      </c>
      <c r="H96" s="600">
        <v>4533.2999999999993</v>
      </c>
      <c r="I96" s="585">
        <v>0.44299406253298046</v>
      </c>
      <c r="J96" s="585">
        <v>33.333088235294113</v>
      </c>
      <c r="K96" s="600">
        <v>307</v>
      </c>
      <c r="L96" s="600">
        <v>10233.32</v>
      </c>
      <c r="M96" s="585">
        <v>1</v>
      </c>
      <c r="N96" s="585">
        <v>33.333289902280129</v>
      </c>
      <c r="O96" s="600">
        <v>310</v>
      </c>
      <c r="P96" s="600">
        <v>10333.32</v>
      </c>
      <c r="Q96" s="590">
        <v>1.0097719997029313</v>
      </c>
      <c r="R96" s="601">
        <v>33.333290322580645</v>
      </c>
    </row>
    <row r="97" spans="1:18" ht="14.4" customHeight="1" x14ac:dyDescent="0.3">
      <c r="A97" s="584" t="s">
        <v>1395</v>
      </c>
      <c r="B97" s="585" t="s">
        <v>1396</v>
      </c>
      <c r="C97" s="585" t="s">
        <v>473</v>
      </c>
      <c r="D97" s="585" t="s">
        <v>1411</v>
      </c>
      <c r="E97" s="585" t="s">
        <v>1452</v>
      </c>
      <c r="F97" s="585" t="s">
        <v>1453</v>
      </c>
      <c r="G97" s="600">
        <v>404</v>
      </c>
      <c r="H97" s="600">
        <v>34744</v>
      </c>
      <c r="I97" s="585">
        <v>0.90380313199105144</v>
      </c>
      <c r="J97" s="585">
        <v>86</v>
      </c>
      <c r="K97" s="600">
        <v>447</v>
      </c>
      <c r="L97" s="600">
        <v>38442</v>
      </c>
      <c r="M97" s="585">
        <v>1</v>
      </c>
      <c r="N97" s="585">
        <v>86</v>
      </c>
      <c r="O97" s="600">
        <v>436</v>
      </c>
      <c r="P97" s="600">
        <v>37496</v>
      </c>
      <c r="Q97" s="590">
        <v>0.97539149888143173</v>
      </c>
      <c r="R97" s="601">
        <v>86</v>
      </c>
    </row>
    <row r="98" spans="1:18" ht="14.4" customHeight="1" x14ac:dyDescent="0.3">
      <c r="A98" s="584" t="s">
        <v>1395</v>
      </c>
      <c r="B98" s="585" t="s">
        <v>1396</v>
      </c>
      <c r="C98" s="585" t="s">
        <v>473</v>
      </c>
      <c r="D98" s="585" t="s">
        <v>1411</v>
      </c>
      <c r="E98" s="585" t="s">
        <v>1454</v>
      </c>
      <c r="F98" s="585" t="s">
        <v>1455</v>
      </c>
      <c r="G98" s="600">
        <v>7</v>
      </c>
      <c r="H98" s="600">
        <v>224</v>
      </c>
      <c r="I98" s="585">
        <v>7</v>
      </c>
      <c r="J98" s="585">
        <v>32</v>
      </c>
      <c r="K98" s="600">
        <v>1</v>
      </c>
      <c r="L98" s="600">
        <v>32</v>
      </c>
      <c r="M98" s="585">
        <v>1</v>
      </c>
      <c r="N98" s="585">
        <v>32</v>
      </c>
      <c r="O98" s="600"/>
      <c r="P98" s="600"/>
      <c r="Q98" s="590"/>
      <c r="R98" s="601"/>
    </row>
    <row r="99" spans="1:18" ht="14.4" customHeight="1" x14ac:dyDescent="0.3">
      <c r="A99" s="584" t="s">
        <v>1395</v>
      </c>
      <c r="B99" s="585" t="s">
        <v>1396</v>
      </c>
      <c r="C99" s="585" t="s">
        <v>473</v>
      </c>
      <c r="D99" s="585" t="s">
        <v>1411</v>
      </c>
      <c r="E99" s="585" t="s">
        <v>1456</v>
      </c>
      <c r="F99" s="585" t="s">
        <v>1457</v>
      </c>
      <c r="G99" s="600"/>
      <c r="H99" s="600"/>
      <c r="I99" s="585"/>
      <c r="J99" s="585"/>
      <c r="K99" s="600">
        <v>3</v>
      </c>
      <c r="L99" s="600">
        <v>4584</v>
      </c>
      <c r="M99" s="585">
        <v>1</v>
      </c>
      <c r="N99" s="585">
        <v>1528</v>
      </c>
      <c r="O99" s="600"/>
      <c r="P99" s="600"/>
      <c r="Q99" s="590"/>
      <c r="R99" s="601"/>
    </row>
    <row r="100" spans="1:18" ht="14.4" customHeight="1" x14ac:dyDescent="0.3">
      <c r="A100" s="584" t="s">
        <v>1395</v>
      </c>
      <c r="B100" s="585" t="s">
        <v>1396</v>
      </c>
      <c r="C100" s="585" t="s">
        <v>473</v>
      </c>
      <c r="D100" s="585" t="s">
        <v>1411</v>
      </c>
      <c r="E100" s="585" t="s">
        <v>1535</v>
      </c>
      <c r="F100" s="585" t="s">
        <v>1536</v>
      </c>
      <c r="G100" s="600">
        <v>1</v>
      </c>
      <c r="H100" s="600">
        <v>122</v>
      </c>
      <c r="I100" s="585"/>
      <c r="J100" s="585">
        <v>122</v>
      </c>
      <c r="K100" s="600"/>
      <c r="L100" s="600"/>
      <c r="M100" s="585"/>
      <c r="N100" s="585"/>
      <c r="O100" s="600"/>
      <c r="P100" s="600"/>
      <c r="Q100" s="590"/>
      <c r="R100" s="601"/>
    </row>
    <row r="101" spans="1:18" ht="14.4" customHeight="1" x14ac:dyDescent="0.3">
      <c r="A101" s="584" t="s">
        <v>1395</v>
      </c>
      <c r="B101" s="585" t="s">
        <v>1396</v>
      </c>
      <c r="C101" s="585" t="s">
        <v>473</v>
      </c>
      <c r="D101" s="585" t="s">
        <v>1411</v>
      </c>
      <c r="E101" s="585" t="s">
        <v>1462</v>
      </c>
      <c r="F101" s="585" t="s">
        <v>1433</v>
      </c>
      <c r="G101" s="600">
        <v>4</v>
      </c>
      <c r="H101" s="600">
        <v>2752</v>
      </c>
      <c r="I101" s="585"/>
      <c r="J101" s="585">
        <v>688</v>
      </c>
      <c r="K101" s="600"/>
      <c r="L101" s="600"/>
      <c r="M101" s="585"/>
      <c r="N101" s="585"/>
      <c r="O101" s="600">
        <v>1</v>
      </c>
      <c r="P101" s="600">
        <v>689</v>
      </c>
      <c r="Q101" s="590"/>
      <c r="R101" s="601">
        <v>689</v>
      </c>
    </row>
    <row r="102" spans="1:18" ht="14.4" customHeight="1" x14ac:dyDescent="0.3">
      <c r="A102" s="584" t="s">
        <v>1395</v>
      </c>
      <c r="B102" s="585" t="s">
        <v>1396</v>
      </c>
      <c r="C102" s="585" t="s">
        <v>473</v>
      </c>
      <c r="D102" s="585" t="s">
        <v>1411</v>
      </c>
      <c r="E102" s="585" t="s">
        <v>1463</v>
      </c>
      <c r="F102" s="585" t="s">
        <v>1464</v>
      </c>
      <c r="G102" s="600">
        <v>15</v>
      </c>
      <c r="H102" s="600">
        <v>2430</v>
      </c>
      <c r="I102" s="585">
        <v>1.6666666666666667</v>
      </c>
      <c r="J102" s="585">
        <v>162</v>
      </c>
      <c r="K102" s="600">
        <v>9</v>
      </c>
      <c r="L102" s="600">
        <v>1458</v>
      </c>
      <c r="M102" s="585">
        <v>1</v>
      </c>
      <c r="N102" s="585">
        <v>162</v>
      </c>
      <c r="O102" s="600">
        <v>9</v>
      </c>
      <c r="P102" s="600">
        <v>1422</v>
      </c>
      <c r="Q102" s="590">
        <v>0.97530864197530864</v>
      </c>
      <c r="R102" s="601">
        <v>158</v>
      </c>
    </row>
    <row r="103" spans="1:18" ht="14.4" customHeight="1" x14ac:dyDescent="0.3">
      <c r="A103" s="584" t="s">
        <v>1395</v>
      </c>
      <c r="B103" s="585" t="s">
        <v>1396</v>
      </c>
      <c r="C103" s="585" t="s">
        <v>473</v>
      </c>
      <c r="D103" s="585" t="s">
        <v>1411</v>
      </c>
      <c r="E103" s="585" t="s">
        <v>1467</v>
      </c>
      <c r="F103" s="585" t="s">
        <v>1468</v>
      </c>
      <c r="G103" s="600">
        <v>1</v>
      </c>
      <c r="H103" s="600">
        <v>444</v>
      </c>
      <c r="I103" s="585">
        <v>0.49887640449438203</v>
      </c>
      <c r="J103" s="585">
        <v>444</v>
      </c>
      <c r="K103" s="600">
        <v>2</v>
      </c>
      <c r="L103" s="600">
        <v>890</v>
      </c>
      <c r="M103" s="585">
        <v>1</v>
      </c>
      <c r="N103" s="585">
        <v>445</v>
      </c>
      <c r="O103" s="600"/>
      <c r="P103" s="600"/>
      <c r="Q103" s="590"/>
      <c r="R103" s="601"/>
    </row>
    <row r="104" spans="1:18" ht="14.4" customHeight="1" x14ac:dyDescent="0.3">
      <c r="A104" s="584" t="s">
        <v>1395</v>
      </c>
      <c r="B104" s="585" t="s">
        <v>1396</v>
      </c>
      <c r="C104" s="585" t="s">
        <v>473</v>
      </c>
      <c r="D104" s="585" t="s">
        <v>1411</v>
      </c>
      <c r="E104" s="585" t="s">
        <v>1537</v>
      </c>
      <c r="F104" s="585" t="s">
        <v>1538</v>
      </c>
      <c r="G104" s="600">
        <v>8</v>
      </c>
      <c r="H104" s="600">
        <v>5768</v>
      </c>
      <c r="I104" s="585">
        <v>0.88765774084333637</v>
      </c>
      <c r="J104" s="585">
        <v>721</v>
      </c>
      <c r="K104" s="600">
        <v>9</v>
      </c>
      <c r="L104" s="600">
        <v>6498</v>
      </c>
      <c r="M104" s="585">
        <v>1</v>
      </c>
      <c r="N104" s="585">
        <v>722</v>
      </c>
      <c r="O104" s="600">
        <v>11</v>
      </c>
      <c r="P104" s="600">
        <v>7953</v>
      </c>
      <c r="Q104" s="590">
        <v>1.2239150507848569</v>
      </c>
      <c r="R104" s="601">
        <v>723</v>
      </c>
    </row>
    <row r="105" spans="1:18" ht="14.4" customHeight="1" x14ac:dyDescent="0.3">
      <c r="A105" s="584" t="s">
        <v>1395</v>
      </c>
      <c r="B105" s="585" t="s">
        <v>1396</v>
      </c>
      <c r="C105" s="585" t="s">
        <v>473</v>
      </c>
      <c r="D105" s="585" t="s">
        <v>1411</v>
      </c>
      <c r="E105" s="585" t="s">
        <v>1469</v>
      </c>
      <c r="F105" s="585" t="s">
        <v>1470</v>
      </c>
      <c r="G105" s="600">
        <v>39</v>
      </c>
      <c r="H105" s="600">
        <v>41457</v>
      </c>
      <c r="I105" s="585">
        <v>1.3</v>
      </c>
      <c r="J105" s="585">
        <v>1063</v>
      </c>
      <c r="K105" s="600">
        <v>30</v>
      </c>
      <c r="L105" s="600">
        <v>31890</v>
      </c>
      <c r="M105" s="585">
        <v>1</v>
      </c>
      <c r="N105" s="585">
        <v>1063</v>
      </c>
      <c r="O105" s="600">
        <v>33</v>
      </c>
      <c r="P105" s="600">
        <v>35112</v>
      </c>
      <c r="Q105" s="590">
        <v>1.1010348071495766</v>
      </c>
      <c r="R105" s="601">
        <v>1064</v>
      </c>
    </row>
    <row r="106" spans="1:18" ht="14.4" customHeight="1" x14ac:dyDescent="0.3">
      <c r="A106" s="584" t="s">
        <v>1395</v>
      </c>
      <c r="B106" s="585" t="s">
        <v>1396</v>
      </c>
      <c r="C106" s="585" t="s">
        <v>473</v>
      </c>
      <c r="D106" s="585" t="s">
        <v>1411</v>
      </c>
      <c r="E106" s="585" t="s">
        <v>1471</v>
      </c>
      <c r="F106" s="585" t="s">
        <v>1472</v>
      </c>
      <c r="G106" s="600"/>
      <c r="H106" s="600"/>
      <c r="I106" s="585"/>
      <c r="J106" s="585"/>
      <c r="K106" s="600">
        <v>2</v>
      </c>
      <c r="L106" s="600">
        <v>246</v>
      </c>
      <c r="M106" s="585">
        <v>1</v>
      </c>
      <c r="N106" s="585">
        <v>123</v>
      </c>
      <c r="O106" s="600">
        <v>6</v>
      </c>
      <c r="P106" s="600">
        <v>744</v>
      </c>
      <c r="Q106" s="590">
        <v>3.024390243902439</v>
      </c>
      <c r="R106" s="601">
        <v>124</v>
      </c>
    </row>
    <row r="107" spans="1:18" ht="14.4" customHeight="1" x14ac:dyDescent="0.3">
      <c r="A107" s="584" t="s">
        <v>1395</v>
      </c>
      <c r="B107" s="585" t="s">
        <v>1396</v>
      </c>
      <c r="C107" s="585" t="s">
        <v>473</v>
      </c>
      <c r="D107" s="585" t="s">
        <v>1411</v>
      </c>
      <c r="E107" s="585" t="s">
        <v>1473</v>
      </c>
      <c r="F107" s="585" t="s">
        <v>1474</v>
      </c>
      <c r="G107" s="600">
        <v>35</v>
      </c>
      <c r="H107" s="600">
        <v>25060</v>
      </c>
      <c r="I107" s="585">
        <v>0.660377358490566</v>
      </c>
      <c r="J107" s="585">
        <v>716</v>
      </c>
      <c r="K107" s="600">
        <v>53</v>
      </c>
      <c r="L107" s="600">
        <v>37948</v>
      </c>
      <c r="M107" s="585">
        <v>1</v>
      </c>
      <c r="N107" s="585">
        <v>716</v>
      </c>
      <c r="O107" s="600">
        <v>14</v>
      </c>
      <c r="P107" s="600">
        <v>10038</v>
      </c>
      <c r="Q107" s="590">
        <v>0.26451986929482452</v>
      </c>
      <c r="R107" s="601">
        <v>717</v>
      </c>
    </row>
    <row r="108" spans="1:18" ht="14.4" customHeight="1" x14ac:dyDescent="0.3">
      <c r="A108" s="584" t="s">
        <v>1395</v>
      </c>
      <c r="B108" s="585" t="s">
        <v>1396</v>
      </c>
      <c r="C108" s="585" t="s">
        <v>473</v>
      </c>
      <c r="D108" s="585" t="s">
        <v>1411</v>
      </c>
      <c r="E108" s="585" t="s">
        <v>1475</v>
      </c>
      <c r="F108" s="585" t="s">
        <v>1476</v>
      </c>
      <c r="G108" s="600">
        <v>3</v>
      </c>
      <c r="H108" s="600">
        <v>273</v>
      </c>
      <c r="I108" s="585">
        <v>3</v>
      </c>
      <c r="J108" s="585">
        <v>91</v>
      </c>
      <c r="K108" s="600">
        <v>1</v>
      </c>
      <c r="L108" s="600">
        <v>91</v>
      </c>
      <c r="M108" s="585">
        <v>1</v>
      </c>
      <c r="N108" s="585">
        <v>91</v>
      </c>
      <c r="O108" s="600">
        <v>1</v>
      </c>
      <c r="P108" s="600">
        <v>91</v>
      </c>
      <c r="Q108" s="590">
        <v>1</v>
      </c>
      <c r="R108" s="601">
        <v>91</v>
      </c>
    </row>
    <row r="109" spans="1:18" ht="14.4" customHeight="1" x14ac:dyDescent="0.3">
      <c r="A109" s="584" t="s">
        <v>1395</v>
      </c>
      <c r="B109" s="585" t="s">
        <v>1396</v>
      </c>
      <c r="C109" s="585" t="s">
        <v>473</v>
      </c>
      <c r="D109" s="585" t="s">
        <v>1411</v>
      </c>
      <c r="E109" s="585" t="s">
        <v>1477</v>
      </c>
      <c r="F109" s="585" t="s">
        <v>1478</v>
      </c>
      <c r="G109" s="600">
        <v>1</v>
      </c>
      <c r="H109" s="600">
        <v>183</v>
      </c>
      <c r="I109" s="585">
        <v>0.5</v>
      </c>
      <c r="J109" s="585">
        <v>183</v>
      </c>
      <c r="K109" s="600">
        <v>2</v>
      </c>
      <c r="L109" s="600">
        <v>366</v>
      </c>
      <c r="M109" s="585">
        <v>1</v>
      </c>
      <c r="N109" s="585">
        <v>183</v>
      </c>
      <c r="O109" s="600"/>
      <c r="P109" s="600"/>
      <c r="Q109" s="590"/>
      <c r="R109" s="601"/>
    </row>
    <row r="110" spans="1:18" ht="14.4" customHeight="1" x14ac:dyDescent="0.3">
      <c r="A110" s="584" t="s">
        <v>1395</v>
      </c>
      <c r="B110" s="585" t="s">
        <v>1396</v>
      </c>
      <c r="C110" s="585" t="s">
        <v>473</v>
      </c>
      <c r="D110" s="585" t="s">
        <v>1411</v>
      </c>
      <c r="E110" s="585" t="s">
        <v>1479</v>
      </c>
      <c r="F110" s="585" t="s">
        <v>1480</v>
      </c>
      <c r="G110" s="600">
        <v>1</v>
      </c>
      <c r="H110" s="600">
        <v>648</v>
      </c>
      <c r="I110" s="585"/>
      <c r="J110" s="585">
        <v>648</v>
      </c>
      <c r="K110" s="600"/>
      <c r="L110" s="600"/>
      <c r="M110" s="585"/>
      <c r="N110" s="585"/>
      <c r="O110" s="600"/>
      <c r="P110" s="600"/>
      <c r="Q110" s="590"/>
      <c r="R110" s="601"/>
    </row>
    <row r="111" spans="1:18" ht="14.4" customHeight="1" x14ac:dyDescent="0.3">
      <c r="A111" s="584" t="s">
        <v>1395</v>
      </c>
      <c r="B111" s="585" t="s">
        <v>1396</v>
      </c>
      <c r="C111" s="585" t="s">
        <v>473</v>
      </c>
      <c r="D111" s="585" t="s">
        <v>1411</v>
      </c>
      <c r="E111" s="585" t="s">
        <v>1539</v>
      </c>
      <c r="F111" s="585" t="s">
        <v>1540</v>
      </c>
      <c r="G111" s="600"/>
      <c r="H111" s="600"/>
      <c r="I111" s="585"/>
      <c r="J111" s="585"/>
      <c r="K111" s="600"/>
      <c r="L111" s="600"/>
      <c r="M111" s="585"/>
      <c r="N111" s="585"/>
      <c r="O111" s="600">
        <v>1</v>
      </c>
      <c r="P111" s="600">
        <v>1310</v>
      </c>
      <c r="Q111" s="590"/>
      <c r="R111" s="601">
        <v>1310</v>
      </c>
    </row>
    <row r="112" spans="1:18" ht="14.4" customHeight="1" x14ac:dyDescent="0.3">
      <c r="A112" s="584" t="s">
        <v>1395</v>
      </c>
      <c r="B112" s="585" t="s">
        <v>1396</v>
      </c>
      <c r="C112" s="585" t="s">
        <v>473</v>
      </c>
      <c r="D112" s="585" t="s">
        <v>1411</v>
      </c>
      <c r="E112" s="585" t="s">
        <v>1483</v>
      </c>
      <c r="F112" s="585" t="s">
        <v>1484</v>
      </c>
      <c r="G112" s="600">
        <v>1</v>
      </c>
      <c r="H112" s="600">
        <v>364</v>
      </c>
      <c r="I112" s="585">
        <v>0.13333333333333333</v>
      </c>
      <c r="J112" s="585">
        <v>364</v>
      </c>
      <c r="K112" s="600">
        <v>7</v>
      </c>
      <c r="L112" s="600">
        <v>2730</v>
      </c>
      <c r="M112" s="585">
        <v>1</v>
      </c>
      <c r="N112" s="585">
        <v>390</v>
      </c>
      <c r="O112" s="600">
        <v>2</v>
      </c>
      <c r="P112" s="600">
        <v>782</v>
      </c>
      <c r="Q112" s="590">
        <v>0.28644688644688643</v>
      </c>
      <c r="R112" s="601">
        <v>391</v>
      </c>
    </row>
    <row r="113" spans="1:18" ht="14.4" customHeight="1" x14ac:dyDescent="0.3">
      <c r="A113" s="584" t="s">
        <v>1395</v>
      </c>
      <c r="B113" s="585" t="s">
        <v>1396</v>
      </c>
      <c r="C113" s="585" t="s">
        <v>473</v>
      </c>
      <c r="D113" s="585" t="s">
        <v>1411</v>
      </c>
      <c r="E113" s="585" t="s">
        <v>1485</v>
      </c>
      <c r="F113" s="585" t="s">
        <v>1486</v>
      </c>
      <c r="G113" s="600">
        <v>4</v>
      </c>
      <c r="H113" s="600">
        <v>2544</v>
      </c>
      <c r="I113" s="585">
        <v>0.50376237623762377</v>
      </c>
      <c r="J113" s="585">
        <v>636</v>
      </c>
      <c r="K113" s="600">
        <v>10</v>
      </c>
      <c r="L113" s="600">
        <v>5050</v>
      </c>
      <c r="M113" s="585">
        <v>1</v>
      </c>
      <c r="N113" s="585">
        <v>505</v>
      </c>
      <c r="O113" s="600">
        <v>7</v>
      </c>
      <c r="P113" s="600">
        <v>3542</v>
      </c>
      <c r="Q113" s="590">
        <v>0.70138613861386134</v>
      </c>
      <c r="R113" s="601">
        <v>506</v>
      </c>
    </row>
    <row r="114" spans="1:18" ht="14.4" customHeight="1" x14ac:dyDescent="0.3">
      <c r="A114" s="584" t="s">
        <v>1395</v>
      </c>
      <c r="B114" s="585" t="s">
        <v>1396</v>
      </c>
      <c r="C114" s="585" t="s">
        <v>473</v>
      </c>
      <c r="D114" s="585" t="s">
        <v>1411</v>
      </c>
      <c r="E114" s="585" t="s">
        <v>1541</v>
      </c>
      <c r="F114" s="585" t="s">
        <v>1542</v>
      </c>
      <c r="G114" s="600">
        <v>3</v>
      </c>
      <c r="H114" s="600">
        <v>5004</v>
      </c>
      <c r="I114" s="585">
        <v>0.29964071856287428</v>
      </c>
      <c r="J114" s="585">
        <v>1668</v>
      </c>
      <c r="K114" s="600">
        <v>10</v>
      </c>
      <c r="L114" s="600">
        <v>16700</v>
      </c>
      <c r="M114" s="585">
        <v>1</v>
      </c>
      <c r="N114" s="585">
        <v>1670</v>
      </c>
      <c r="O114" s="600">
        <v>5</v>
      </c>
      <c r="P114" s="600">
        <v>8365</v>
      </c>
      <c r="Q114" s="590">
        <v>0.50089820359281434</v>
      </c>
      <c r="R114" s="601">
        <v>1673</v>
      </c>
    </row>
    <row r="115" spans="1:18" ht="14.4" customHeight="1" x14ac:dyDescent="0.3">
      <c r="A115" s="584" t="s">
        <v>1395</v>
      </c>
      <c r="B115" s="585" t="s">
        <v>1396</v>
      </c>
      <c r="C115" s="585" t="s">
        <v>473</v>
      </c>
      <c r="D115" s="585" t="s">
        <v>1411</v>
      </c>
      <c r="E115" s="585" t="s">
        <v>1487</v>
      </c>
      <c r="F115" s="585" t="s">
        <v>1488</v>
      </c>
      <c r="G115" s="600">
        <v>17</v>
      </c>
      <c r="H115" s="600">
        <v>2040</v>
      </c>
      <c r="I115" s="585">
        <v>1.7</v>
      </c>
      <c r="J115" s="585">
        <v>120</v>
      </c>
      <c r="K115" s="600">
        <v>10</v>
      </c>
      <c r="L115" s="600">
        <v>1200</v>
      </c>
      <c r="M115" s="585">
        <v>1</v>
      </c>
      <c r="N115" s="585">
        <v>120</v>
      </c>
      <c r="O115" s="600">
        <v>8</v>
      </c>
      <c r="P115" s="600">
        <v>1448</v>
      </c>
      <c r="Q115" s="590">
        <v>1.2066666666666668</v>
      </c>
      <c r="R115" s="601">
        <v>181</v>
      </c>
    </row>
    <row r="116" spans="1:18" ht="14.4" customHeight="1" x14ac:dyDescent="0.3">
      <c r="A116" s="584" t="s">
        <v>1395</v>
      </c>
      <c r="B116" s="585" t="s">
        <v>1396</v>
      </c>
      <c r="C116" s="585" t="s">
        <v>473</v>
      </c>
      <c r="D116" s="585" t="s">
        <v>1411</v>
      </c>
      <c r="E116" s="585" t="s">
        <v>1491</v>
      </c>
      <c r="F116" s="585" t="s">
        <v>1492</v>
      </c>
      <c r="G116" s="600">
        <v>50</v>
      </c>
      <c r="H116" s="600">
        <v>12350</v>
      </c>
      <c r="I116" s="585">
        <v>0.84763212079615646</v>
      </c>
      <c r="J116" s="585">
        <v>247</v>
      </c>
      <c r="K116" s="600">
        <v>47</v>
      </c>
      <c r="L116" s="600">
        <v>14570</v>
      </c>
      <c r="M116" s="585">
        <v>1</v>
      </c>
      <c r="N116" s="585">
        <v>310</v>
      </c>
      <c r="O116" s="600">
        <v>38</v>
      </c>
      <c r="P116" s="600">
        <v>11818</v>
      </c>
      <c r="Q116" s="590">
        <v>0.81111873713109128</v>
      </c>
      <c r="R116" s="601">
        <v>311</v>
      </c>
    </row>
    <row r="117" spans="1:18" ht="14.4" customHeight="1" x14ac:dyDescent="0.3">
      <c r="A117" s="584" t="s">
        <v>1395</v>
      </c>
      <c r="B117" s="585" t="s">
        <v>1396</v>
      </c>
      <c r="C117" s="585" t="s">
        <v>473</v>
      </c>
      <c r="D117" s="585" t="s">
        <v>1411</v>
      </c>
      <c r="E117" s="585" t="s">
        <v>1543</v>
      </c>
      <c r="F117" s="585" t="s">
        <v>1544</v>
      </c>
      <c r="G117" s="600">
        <v>11</v>
      </c>
      <c r="H117" s="600">
        <v>40810</v>
      </c>
      <c r="I117" s="585">
        <v>1.5701589011580932</v>
      </c>
      <c r="J117" s="585">
        <v>3710</v>
      </c>
      <c r="K117" s="600">
        <v>7</v>
      </c>
      <c r="L117" s="600">
        <v>25991</v>
      </c>
      <c r="M117" s="585">
        <v>1</v>
      </c>
      <c r="N117" s="585">
        <v>3713</v>
      </c>
      <c r="O117" s="600">
        <v>8</v>
      </c>
      <c r="P117" s="600">
        <v>29752</v>
      </c>
      <c r="Q117" s="590">
        <v>1.1447039359778384</v>
      </c>
      <c r="R117" s="601">
        <v>3719</v>
      </c>
    </row>
    <row r="118" spans="1:18" ht="14.4" customHeight="1" x14ac:dyDescent="0.3">
      <c r="A118" s="584" t="s">
        <v>1395</v>
      </c>
      <c r="B118" s="585" t="s">
        <v>1396</v>
      </c>
      <c r="C118" s="585" t="s">
        <v>473</v>
      </c>
      <c r="D118" s="585" t="s">
        <v>1411</v>
      </c>
      <c r="E118" s="585" t="s">
        <v>1545</v>
      </c>
      <c r="F118" s="585" t="s">
        <v>1546</v>
      </c>
      <c r="G118" s="600">
        <v>6</v>
      </c>
      <c r="H118" s="600">
        <v>10404</v>
      </c>
      <c r="I118" s="585">
        <v>0.74956772334293953</v>
      </c>
      <c r="J118" s="585">
        <v>1734</v>
      </c>
      <c r="K118" s="600">
        <v>8</v>
      </c>
      <c r="L118" s="600">
        <v>13880</v>
      </c>
      <c r="M118" s="585">
        <v>1</v>
      </c>
      <c r="N118" s="585">
        <v>1735</v>
      </c>
      <c r="O118" s="600">
        <v>2</v>
      </c>
      <c r="P118" s="600">
        <v>3476</v>
      </c>
      <c r="Q118" s="590">
        <v>0.25043227665706053</v>
      </c>
      <c r="R118" s="601">
        <v>1738</v>
      </c>
    </row>
    <row r="119" spans="1:18" ht="14.4" customHeight="1" x14ac:dyDescent="0.3">
      <c r="A119" s="584" t="s">
        <v>1395</v>
      </c>
      <c r="B119" s="585" t="s">
        <v>1396</v>
      </c>
      <c r="C119" s="585" t="s">
        <v>473</v>
      </c>
      <c r="D119" s="585" t="s">
        <v>1411</v>
      </c>
      <c r="E119" s="585" t="s">
        <v>1493</v>
      </c>
      <c r="F119" s="585" t="s">
        <v>1494</v>
      </c>
      <c r="G119" s="600">
        <v>1</v>
      </c>
      <c r="H119" s="600">
        <v>500</v>
      </c>
      <c r="I119" s="585"/>
      <c r="J119" s="585">
        <v>500</v>
      </c>
      <c r="K119" s="600"/>
      <c r="L119" s="600"/>
      <c r="M119" s="585"/>
      <c r="N119" s="585"/>
      <c r="O119" s="600"/>
      <c r="P119" s="600"/>
      <c r="Q119" s="590"/>
      <c r="R119" s="601"/>
    </row>
    <row r="120" spans="1:18" ht="14.4" customHeight="1" x14ac:dyDescent="0.3">
      <c r="A120" s="584" t="s">
        <v>1395</v>
      </c>
      <c r="B120" s="585" t="s">
        <v>1396</v>
      </c>
      <c r="C120" s="585" t="s">
        <v>473</v>
      </c>
      <c r="D120" s="585" t="s">
        <v>1411</v>
      </c>
      <c r="E120" s="585" t="s">
        <v>1547</v>
      </c>
      <c r="F120" s="585" t="s">
        <v>1548</v>
      </c>
      <c r="G120" s="600"/>
      <c r="H120" s="600"/>
      <c r="I120" s="585"/>
      <c r="J120" s="585"/>
      <c r="K120" s="600">
        <v>2</v>
      </c>
      <c r="L120" s="600">
        <v>2004</v>
      </c>
      <c r="M120" s="585">
        <v>1</v>
      </c>
      <c r="N120" s="585">
        <v>1002</v>
      </c>
      <c r="O120" s="600"/>
      <c r="P120" s="600"/>
      <c r="Q120" s="590"/>
      <c r="R120" s="601"/>
    </row>
    <row r="121" spans="1:18" ht="14.4" customHeight="1" x14ac:dyDescent="0.3">
      <c r="A121" s="584" t="s">
        <v>1395</v>
      </c>
      <c r="B121" s="585" t="s">
        <v>1396</v>
      </c>
      <c r="C121" s="585" t="s">
        <v>473</v>
      </c>
      <c r="D121" s="585" t="s">
        <v>1411</v>
      </c>
      <c r="E121" s="585" t="s">
        <v>1495</v>
      </c>
      <c r="F121" s="585" t="s">
        <v>1496</v>
      </c>
      <c r="G121" s="600"/>
      <c r="H121" s="600"/>
      <c r="I121" s="585"/>
      <c r="J121" s="585"/>
      <c r="K121" s="600">
        <v>1</v>
      </c>
      <c r="L121" s="600">
        <v>892</v>
      </c>
      <c r="M121" s="585">
        <v>1</v>
      </c>
      <c r="N121" s="585">
        <v>892</v>
      </c>
      <c r="O121" s="600"/>
      <c r="P121" s="600"/>
      <c r="Q121" s="590"/>
      <c r="R121" s="601"/>
    </row>
    <row r="122" spans="1:18" ht="14.4" customHeight="1" x14ac:dyDescent="0.3">
      <c r="A122" s="584" t="s">
        <v>1395</v>
      </c>
      <c r="B122" s="585" t="s">
        <v>1396</v>
      </c>
      <c r="C122" s="585" t="s">
        <v>473</v>
      </c>
      <c r="D122" s="585" t="s">
        <v>1411</v>
      </c>
      <c r="E122" s="585" t="s">
        <v>1549</v>
      </c>
      <c r="F122" s="585" t="s">
        <v>1550</v>
      </c>
      <c r="G122" s="600"/>
      <c r="H122" s="600"/>
      <c r="I122" s="585"/>
      <c r="J122" s="585"/>
      <c r="K122" s="600"/>
      <c r="L122" s="600"/>
      <c r="M122" s="585"/>
      <c r="N122" s="585"/>
      <c r="O122" s="600">
        <v>12</v>
      </c>
      <c r="P122" s="600">
        <v>3696</v>
      </c>
      <c r="Q122" s="590"/>
      <c r="R122" s="601">
        <v>308</v>
      </c>
    </row>
    <row r="123" spans="1:18" ht="14.4" customHeight="1" x14ac:dyDescent="0.3">
      <c r="A123" s="584" t="s">
        <v>1395</v>
      </c>
      <c r="B123" s="585" t="s">
        <v>1396</v>
      </c>
      <c r="C123" s="585" t="s">
        <v>473</v>
      </c>
      <c r="D123" s="585" t="s">
        <v>1411</v>
      </c>
      <c r="E123" s="585" t="s">
        <v>1497</v>
      </c>
      <c r="F123" s="585" t="s">
        <v>1498</v>
      </c>
      <c r="G123" s="600">
        <v>3</v>
      </c>
      <c r="H123" s="600">
        <v>993</v>
      </c>
      <c r="I123" s="585">
        <v>0.375</v>
      </c>
      <c r="J123" s="585">
        <v>331</v>
      </c>
      <c r="K123" s="600">
        <v>8</v>
      </c>
      <c r="L123" s="600">
        <v>2648</v>
      </c>
      <c r="M123" s="585">
        <v>1</v>
      </c>
      <c r="N123" s="585">
        <v>331</v>
      </c>
      <c r="O123" s="600">
        <v>2</v>
      </c>
      <c r="P123" s="600">
        <v>664</v>
      </c>
      <c r="Q123" s="590">
        <v>0.25075528700906347</v>
      </c>
      <c r="R123" s="601">
        <v>332</v>
      </c>
    </row>
    <row r="124" spans="1:18" ht="14.4" customHeight="1" x14ac:dyDescent="0.3">
      <c r="A124" s="584" t="s">
        <v>1395</v>
      </c>
      <c r="B124" s="585" t="s">
        <v>1396</v>
      </c>
      <c r="C124" s="585" t="s">
        <v>473</v>
      </c>
      <c r="D124" s="585" t="s">
        <v>1411</v>
      </c>
      <c r="E124" s="585" t="s">
        <v>1499</v>
      </c>
      <c r="F124" s="585" t="s">
        <v>1500</v>
      </c>
      <c r="G124" s="600">
        <v>2</v>
      </c>
      <c r="H124" s="600">
        <v>2066</v>
      </c>
      <c r="I124" s="585">
        <v>1.9980657640232109</v>
      </c>
      <c r="J124" s="585">
        <v>1033</v>
      </c>
      <c r="K124" s="600">
        <v>1</v>
      </c>
      <c r="L124" s="600">
        <v>1034</v>
      </c>
      <c r="M124" s="585">
        <v>1</v>
      </c>
      <c r="N124" s="585">
        <v>1034</v>
      </c>
      <c r="O124" s="600"/>
      <c r="P124" s="600"/>
      <c r="Q124" s="590"/>
      <c r="R124" s="601"/>
    </row>
    <row r="125" spans="1:18" ht="14.4" customHeight="1" x14ac:dyDescent="0.3">
      <c r="A125" s="584" t="s">
        <v>1395</v>
      </c>
      <c r="B125" s="585" t="s">
        <v>1396</v>
      </c>
      <c r="C125" s="585" t="s">
        <v>473</v>
      </c>
      <c r="D125" s="585" t="s">
        <v>1411</v>
      </c>
      <c r="E125" s="585" t="s">
        <v>1501</v>
      </c>
      <c r="F125" s="585" t="s">
        <v>1502</v>
      </c>
      <c r="G125" s="600">
        <v>43</v>
      </c>
      <c r="H125" s="600">
        <v>36120</v>
      </c>
      <c r="I125" s="585">
        <v>1.2647058823529411</v>
      </c>
      <c r="J125" s="585">
        <v>840</v>
      </c>
      <c r="K125" s="600">
        <v>34</v>
      </c>
      <c r="L125" s="600">
        <v>28560</v>
      </c>
      <c r="M125" s="585">
        <v>1</v>
      </c>
      <c r="N125" s="585">
        <v>840</v>
      </c>
      <c r="O125" s="600">
        <v>26</v>
      </c>
      <c r="P125" s="600">
        <v>21866</v>
      </c>
      <c r="Q125" s="590">
        <v>0.76561624649859938</v>
      </c>
      <c r="R125" s="601">
        <v>841</v>
      </c>
    </row>
    <row r="126" spans="1:18" ht="14.4" customHeight="1" x14ac:dyDescent="0.3">
      <c r="A126" s="584" t="s">
        <v>1395</v>
      </c>
      <c r="B126" s="585" t="s">
        <v>1396</v>
      </c>
      <c r="C126" s="585" t="s">
        <v>473</v>
      </c>
      <c r="D126" s="585" t="s">
        <v>1411</v>
      </c>
      <c r="E126" s="585" t="s">
        <v>1551</v>
      </c>
      <c r="F126" s="585" t="s">
        <v>1552</v>
      </c>
      <c r="G126" s="600">
        <v>15</v>
      </c>
      <c r="H126" s="600">
        <v>18000</v>
      </c>
      <c r="I126" s="585">
        <v>0.88161825929372584</v>
      </c>
      <c r="J126" s="585">
        <v>1200</v>
      </c>
      <c r="K126" s="600">
        <v>17</v>
      </c>
      <c r="L126" s="600">
        <v>20417</v>
      </c>
      <c r="M126" s="585">
        <v>1</v>
      </c>
      <c r="N126" s="585">
        <v>1201</v>
      </c>
      <c r="O126" s="600">
        <v>20</v>
      </c>
      <c r="P126" s="600">
        <v>24060</v>
      </c>
      <c r="Q126" s="590">
        <v>1.1784297399226136</v>
      </c>
      <c r="R126" s="601">
        <v>1203</v>
      </c>
    </row>
    <row r="127" spans="1:18" ht="14.4" customHeight="1" x14ac:dyDescent="0.3">
      <c r="A127" s="584" t="s">
        <v>1395</v>
      </c>
      <c r="B127" s="585" t="s">
        <v>1396</v>
      </c>
      <c r="C127" s="585" t="s">
        <v>473</v>
      </c>
      <c r="D127" s="585" t="s">
        <v>1411</v>
      </c>
      <c r="E127" s="585" t="s">
        <v>1553</v>
      </c>
      <c r="F127" s="585" t="s">
        <v>1554</v>
      </c>
      <c r="G127" s="600">
        <v>3</v>
      </c>
      <c r="H127" s="600">
        <v>4107</v>
      </c>
      <c r="I127" s="585"/>
      <c r="J127" s="585">
        <v>1369</v>
      </c>
      <c r="K127" s="600"/>
      <c r="L127" s="600"/>
      <c r="M127" s="585"/>
      <c r="N127" s="585"/>
      <c r="O127" s="600">
        <v>2</v>
      </c>
      <c r="P127" s="600">
        <v>2746</v>
      </c>
      <c r="Q127" s="590"/>
      <c r="R127" s="601">
        <v>1373</v>
      </c>
    </row>
    <row r="128" spans="1:18" ht="14.4" customHeight="1" x14ac:dyDescent="0.3">
      <c r="A128" s="584" t="s">
        <v>1395</v>
      </c>
      <c r="B128" s="585" t="s">
        <v>1396</v>
      </c>
      <c r="C128" s="585" t="s">
        <v>473</v>
      </c>
      <c r="D128" s="585" t="s">
        <v>1411</v>
      </c>
      <c r="E128" s="585" t="s">
        <v>1505</v>
      </c>
      <c r="F128" s="585" t="s">
        <v>1506</v>
      </c>
      <c r="G128" s="600">
        <v>3</v>
      </c>
      <c r="H128" s="600">
        <v>5517</v>
      </c>
      <c r="I128" s="585">
        <v>1.1661382371591629</v>
      </c>
      <c r="J128" s="585">
        <v>1839</v>
      </c>
      <c r="K128" s="600">
        <v>3</v>
      </c>
      <c r="L128" s="600">
        <v>4731</v>
      </c>
      <c r="M128" s="585">
        <v>1</v>
      </c>
      <c r="N128" s="585">
        <v>1577</v>
      </c>
      <c r="O128" s="600"/>
      <c r="P128" s="600"/>
      <c r="Q128" s="590"/>
      <c r="R128" s="601"/>
    </row>
    <row r="129" spans="1:18" ht="14.4" customHeight="1" x14ac:dyDescent="0.3">
      <c r="A129" s="584" t="s">
        <v>1395</v>
      </c>
      <c r="B129" s="585" t="s">
        <v>1396</v>
      </c>
      <c r="C129" s="585" t="s">
        <v>473</v>
      </c>
      <c r="D129" s="585" t="s">
        <v>1411</v>
      </c>
      <c r="E129" s="585" t="s">
        <v>1509</v>
      </c>
      <c r="F129" s="585" t="s">
        <v>1494</v>
      </c>
      <c r="G129" s="600">
        <v>7</v>
      </c>
      <c r="H129" s="600">
        <v>6363</v>
      </c>
      <c r="I129" s="585">
        <v>0.6427272727272727</v>
      </c>
      <c r="J129" s="585">
        <v>909</v>
      </c>
      <c r="K129" s="600">
        <v>12</v>
      </c>
      <c r="L129" s="600">
        <v>9900</v>
      </c>
      <c r="M129" s="585">
        <v>1</v>
      </c>
      <c r="N129" s="585">
        <v>825</v>
      </c>
      <c r="O129" s="600">
        <v>2</v>
      </c>
      <c r="P129" s="600">
        <v>1652</v>
      </c>
      <c r="Q129" s="590">
        <v>0.16686868686868686</v>
      </c>
      <c r="R129" s="601">
        <v>826</v>
      </c>
    </row>
    <row r="130" spans="1:18" ht="14.4" customHeight="1" x14ac:dyDescent="0.3">
      <c r="A130" s="584" t="s">
        <v>1395</v>
      </c>
      <c r="B130" s="585" t="s">
        <v>1396</v>
      </c>
      <c r="C130" s="585" t="s">
        <v>473</v>
      </c>
      <c r="D130" s="585" t="s">
        <v>1411</v>
      </c>
      <c r="E130" s="585" t="s">
        <v>1555</v>
      </c>
      <c r="F130" s="585" t="s">
        <v>1556</v>
      </c>
      <c r="G130" s="600"/>
      <c r="H130" s="600"/>
      <c r="I130" s="585"/>
      <c r="J130" s="585"/>
      <c r="K130" s="600">
        <v>1</v>
      </c>
      <c r="L130" s="600">
        <v>589</v>
      </c>
      <c r="M130" s="585">
        <v>1</v>
      </c>
      <c r="N130" s="585">
        <v>589</v>
      </c>
      <c r="O130" s="600"/>
      <c r="P130" s="600"/>
      <c r="Q130" s="590"/>
      <c r="R130" s="601"/>
    </row>
    <row r="131" spans="1:18" ht="14.4" customHeight="1" x14ac:dyDescent="0.3">
      <c r="A131" s="584" t="s">
        <v>1395</v>
      </c>
      <c r="B131" s="585" t="s">
        <v>1396</v>
      </c>
      <c r="C131" s="585" t="s">
        <v>473</v>
      </c>
      <c r="D131" s="585" t="s">
        <v>1411</v>
      </c>
      <c r="E131" s="585" t="s">
        <v>1557</v>
      </c>
      <c r="F131" s="585" t="s">
        <v>1558</v>
      </c>
      <c r="G131" s="600">
        <v>4</v>
      </c>
      <c r="H131" s="600">
        <v>8880</v>
      </c>
      <c r="I131" s="585">
        <v>3.9963996399639963</v>
      </c>
      <c r="J131" s="585">
        <v>2220</v>
      </c>
      <c r="K131" s="600">
        <v>1</v>
      </c>
      <c r="L131" s="600">
        <v>2222</v>
      </c>
      <c r="M131" s="585">
        <v>1</v>
      </c>
      <c r="N131" s="585">
        <v>2222</v>
      </c>
      <c r="O131" s="600">
        <v>1</v>
      </c>
      <c r="P131" s="600">
        <v>2225</v>
      </c>
      <c r="Q131" s="590">
        <v>1.0013501350135015</v>
      </c>
      <c r="R131" s="601">
        <v>2225</v>
      </c>
    </row>
    <row r="132" spans="1:18" ht="14.4" customHeight="1" x14ac:dyDescent="0.3">
      <c r="A132" s="584" t="s">
        <v>1395</v>
      </c>
      <c r="B132" s="585" t="s">
        <v>1396</v>
      </c>
      <c r="C132" s="585" t="s">
        <v>473</v>
      </c>
      <c r="D132" s="585" t="s">
        <v>1411</v>
      </c>
      <c r="E132" s="585" t="s">
        <v>1559</v>
      </c>
      <c r="F132" s="585" t="s">
        <v>1560</v>
      </c>
      <c r="G132" s="600">
        <v>1</v>
      </c>
      <c r="H132" s="600">
        <v>815</v>
      </c>
      <c r="I132" s="585"/>
      <c r="J132" s="585">
        <v>815</v>
      </c>
      <c r="K132" s="600"/>
      <c r="L132" s="600"/>
      <c r="M132" s="585"/>
      <c r="N132" s="585"/>
      <c r="O132" s="600">
        <v>1</v>
      </c>
      <c r="P132" s="600">
        <v>819</v>
      </c>
      <c r="Q132" s="590"/>
      <c r="R132" s="601">
        <v>819</v>
      </c>
    </row>
    <row r="133" spans="1:18" ht="14.4" customHeight="1" x14ac:dyDescent="0.3">
      <c r="A133" s="584" t="s">
        <v>1395</v>
      </c>
      <c r="B133" s="585" t="s">
        <v>1396</v>
      </c>
      <c r="C133" s="585" t="s">
        <v>473</v>
      </c>
      <c r="D133" s="585" t="s">
        <v>1411</v>
      </c>
      <c r="E133" s="585" t="s">
        <v>1514</v>
      </c>
      <c r="F133" s="585" t="s">
        <v>1515</v>
      </c>
      <c r="G133" s="600">
        <v>1</v>
      </c>
      <c r="H133" s="600">
        <v>111</v>
      </c>
      <c r="I133" s="585"/>
      <c r="J133" s="585">
        <v>111</v>
      </c>
      <c r="K133" s="600"/>
      <c r="L133" s="600"/>
      <c r="M133" s="585"/>
      <c r="N133" s="585"/>
      <c r="O133" s="600"/>
      <c r="P133" s="600"/>
      <c r="Q133" s="590"/>
      <c r="R133" s="601"/>
    </row>
    <row r="134" spans="1:18" ht="14.4" customHeight="1" x14ac:dyDescent="0.3">
      <c r="A134" s="584" t="s">
        <v>1395</v>
      </c>
      <c r="B134" s="585" t="s">
        <v>1396</v>
      </c>
      <c r="C134" s="585" t="s">
        <v>476</v>
      </c>
      <c r="D134" s="585" t="s">
        <v>1397</v>
      </c>
      <c r="E134" s="585" t="s">
        <v>1400</v>
      </c>
      <c r="F134" s="585" t="s">
        <v>1401</v>
      </c>
      <c r="G134" s="600">
        <v>0.30000000000000004</v>
      </c>
      <c r="H134" s="600">
        <v>45.31</v>
      </c>
      <c r="I134" s="585"/>
      <c r="J134" s="585">
        <v>151.03333333333333</v>
      </c>
      <c r="K134" s="600"/>
      <c r="L134" s="600"/>
      <c r="M134" s="585"/>
      <c r="N134" s="585"/>
      <c r="O134" s="600"/>
      <c r="P134" s="600"/>
      <c r="Q134" s="590"/>
      <c r="R134" s="601"/>
    </row>
    <row r="135" spans="1:18" ht="14.4" customHeight="1" x14ac:dyDescent="0.3">
      <c r="A135" s="584" t="s">
        <v>1395</v>
      </c>
      <c r="B135" s="585" t="s">
        <v>1396</v>
      </c>
      <c r="C135" s="585" t="s">
        <v>476</v>
      </c>
      <c r="D135" s="585" t="s">
        <v>1397</v>
      </c>
      <c r="E135" s="585" t="s">
        <v>1402</v>
      </c>
      <c r="F135" s="585" t="s">
        <v>1403</v>
      </c>
      <c r="G135" s="600">
        <v>0.8</v>
      </c>
      <c r="H135" s="600">
        <v>202.84</v>
      </c>
      <c r="I135" s="585"/>
      <c r="J135" s="585">
        <v>253.54999999999998</v>
      </c>
      <c r="K135" s="600"/>
      <c r="L135" s="600"/>
      <c r="M135" s="585"/>
      <c r="N135" s="585"/>
      <c r="O135" s="600"/>
      <c r="P135" s="600"/>
      <c r="Q135" s="590"/>
      <c r="R135" s="601"/>
    </row>
    <row r="136" spans="1:18" ht="14.4" customHeight="1" x14ac:dyDescent="0.3">
      <c r="A136" s="584" t="s">
        <v>1395</v>
      </c>
      <c r="B136" s="585" t="s">
        <v>1396</v>
      </c>
      <c r="C136" s="585" t="s">
        <v>476</v>
      </c>
      <c r="D136" s="585" t="s">
        <v>1411</v>
      </c>
      <c r="E136" s="585" t="s">
        <v>1430</v>
      </c>
      <c r="F136" s="585" t="s">
        <v>1431</v>
      </c>
      <c r="G136" s="600"/>
      <c r="H136" s="600"/>
      <c r="I136" s="585"/>
      <c r="J136" s="585"/>
      <c r="K136" s="600"/>
      <c r="L136" s="600"/>
      <c r="M136" s="585"/>
      <c r="N136" s="585"/>
      <c r="O136" s="600">
        <v>1</v>
      </c>
      <c r="P136" s="600">
        <v>127</v>
      </c>
      <c r="Q136" s="590"/>
      <c r="R136" s="601">
        <v>127</v>
      </c>
    </row>
    <row r="137" spans="1:18" ht="14.4" customHeight="1" x14ac:dyDescent="0.3">
      <c r="A137" s="584" t="s">
        <v>1395</v>
      </c>
      <c r="B137" s="585" t="s">
        <v>1396</v>
      </c>
      <c r="C137" s="585" t="s">
        <v>476</v>
      </c>
      <c r="D137" s="585" t="s">
        <v>1411</v>
      </c>
      <c r="E137" s="585" t="s">
        <v>1432</v>
      </c>
      <c r="F137" s="585" t="s">
        <v>1433</v>
      </c>
      <c r="G137" s="600"/>
      <c r="H137" s="600"/>
      <c r="I137" s="585"/>
      <c r="J137" s="585"/>
      <c r="K137" s="600">
        <v>4</v>
      </c>
      <c r="L137" s="600">
        <v>2164</v>
      </c>
      <c r="M137" s="585">
        <v>1</v>
      </c>
      <c r="N137" s="585">
        <v>541</v>
      </c>
      <c r="O137" s="600">
        <v>2</v>
      </c>
      <c r="P137" s="600">
        <v>1084</v>
      </c>
      <c r="Q137" s="590">
        <v>0.50092421441774493</v>
      </c>
      <c r="R137" s="601">
        <v>542</v>
      </c>
    </row>
    <row r="138" spans="1:18" ht="14.4" customHeight="1" x14ac:dyDescent="0.3">
      <c r="A138" s="584" t="s">
        <v>1395</v>
      </c>
      <c r="B138" s="585" t="s">
        <v>1396</v>
      </c>
      <c r="C138" s="585" t="s">
        <v>476</v>
      </c>
      <c r="D138" s="585" t="s">
        <v>1411</v>
      </c>
      <c r="E138" s="585" t="s">
        <v>1436</v>
      </c>
      <c r="F138" s="585" t="s">
        <v>1437</v>
      </c>
      <c r="G138" s="600">
        <v>1</v>
      </c>
      <c r="H138" s="600">
        <v>500</v>
      </c>
      <c r="I138" s="585"/>
      <c r="J138" s="585">
        <v>500</v>
      </c>
      <c r="K138" s="600"/>
      <c r="L138" s="600"/>
      <c r="M138" s="585"/>
      <c r="N138" s="585"/>
      <c r="O138" s="600">
        <v>6</v>
      </c>
      <c r="P138" s="600">
        <v>3012</v>
      </c>
      <c r="Q138" s="590"/>
      <c r="R138" s="601">
        <v>502</v>
      </c>
    </row>
    <row r="139" spans="1:18" ht="14.4" customHeight="1" x14ac:dyDescent="0.3">
      <c r="A139" s="584" t="s">
        <v>1395</v>
      </c>
      <c r="B139" s="585" t="s">
        <v>1396</v>
      </c>
      <c r="C139" s="585" t="s">
        <v>476</v>
      </c>
      <c r="D139" s="585" t="s">
        <v>1411</v>
      </c>
      <c r="E139" s="585" t="s">
        <v>1438</v>
      </c>
      <c r="F139" s="585" t="s">
        <v>1439</v>
      </c>
      <c r="G139" s="600"/>
      <c r="H139" s="600"/>
      <c r="I139" s="585"/>
      <c r="J139" s="585"/>
      <c r="K139" s="600">
        <v>2</v>
      </c>
      <c r="L139" s="600">
        <v>1358</v>
      </c>
      <c r="M139" s="585">
        <v>1</v>
      </c>
      <c r="N139" s="585">
        <v>679</v>
      </c>
      <c r="O139" s="600">
        <v>3</v>
      </c>
      <c r="P139" s="600">
        <v>2040</v>
      </c>
      <c r="Q139" s="590">
        <v>1.5022091310751104</v>
      </c>
      <c r="R139" s="601">
        <v>680</v>
      </c>
    </row>
    <row r="140" spans="1:18" ht="14.4" customHeight="1" x14ac:dyDescent="0.3">
      <c r="A140" s="584" t="s">
        <v>1395</v>
      </c>
      <c r="B140" s="585" t="s">
        <v>1396</v>
      </c>
      <c r="C140" s="585" t="s">
        <v>476</v>
      </c>
      <c r="D140" s="585" t="s">
        <v>1411</v>
      </c>
      <c r="E140" s="585" t="s">
        <v>1440</v>
      </c>
      <c r="F140" s="585" t="s">
        <v>1441</v>
      </c>
      <c r="G140" s="600">
        <v>2</v>
      </c>
      <c r="H140" s="600">
        <v>2062</v>
      </c>
      <c r="I140" s="585">
        <v>1.998062015503876</v>
      </c>
      <c r="J140" s="585">
        <v>1031</v>
      </c>
      <c r="K140" s="600">
        <v>1</v>
      </c>
      <c r="L140" s="600">
        <v>1032</v>
      </c>
      <c r="M140" s="585">
        <v>1</v>
      </c>
      <c r="N140" s="585">
        <v>1032</v>
      </c>
      <c r="O140" s="600">
        <v>12</v>
      </c>
      <c r="P140" s="600">
        <v>12408</v>
      </c>
      <c r="Q140" s="590">
        <v>12.023255813953488</v>
      </c>
      <c r="R140" s="601">
        <v>1034</v>
      </c>
    </row>
    <row r="141" spans="1:18" ht="14.4" customHeight="1" x14ac:dyDescent="0.3">
      <c r="A141" s="584" t="s">
        <v>1395</v>
      </c>
      <c r="B141" s="585" t="s">
        <v>1396</v>
      </c>
      <c r="C141" s="585" t="s">
        <v>476</v>
      </c>
      <c r="D141" s="585" t="s">
        <v>1411</v>
      </c>
      <c r="E141" s="585" t="s">
        <v>1517</v>
      </c>
      <c r="F141" s="585" t="s">
        <v>1518</v>
      </c>
      <c r="G141" s="600"/>
      <c r="H141" s="600"/>
      <c r="I141" s="585"/>
      <c r="J141" s="585"/>
      <c r="K141" s="600"/>
      <c r="L141" s="600"/>
      <c r="M141" s="585"/>
      <c r="N141" s="585"/>
      <c r="O141" s="600">
        <v>1</v>
      </c>
      <c r="P141" s="600">
        <v>2103</v>
      </c>
      <c r="Q141" s="590"/>
      <c r="R141" s="601">
        <v>2103</v>
      </c>
    </row>
    <row r="142" spans="1:18" ht="14.4" customHeight="1" x14ac:dyDescent="0.3">
      <c r="A142" s="584" t="s">
        <v>1395</v>
      </c>
      <c r="B142" s="585" t="s">
        <v>1396</v>
      </c>
      <c r="C142" s="585" t="s">
        <v>476</v>
      </c>
      <c r="D142" s="585" t="s">
        <v>1411</v>
      </c>
      <c r="E142" s="585" t="s">
        <v>1525</v>
      </c>
      <c r="F142" s="585" t="s">
        <v>1526</v>
      </c>
      <c r="G142" s="600">
        <v>1</v>
      </c>
      <c r="H142" s="600">
        <v>1677</v>
      </c>
      <c r="I142" s="585"/>
      <c r="J142" s="585">
        <v>1677</v>
      </c>
      <c r="K142" s="600"/>
      <c r="L142" s="600"/>
      <c r="M142" s="585"/>
      <c r="N142" s="585"/>
      <c r="O142" s="600">
        <v>2</v>
      </c>
      <c r="P142" s="600">
        <v>3360</v>
      </c>
      <c r="Q142" s="590"/>
      <c r="R142" s="601">
        <v>1680</v>
      </c>
    </row>
    <row r="143" spans="1:18" ht="14.4" customHeight="1" x14ac:dyDescent="0.3">
      <c r="A143" s="584" t="s">
        <v>1395</v>
      </c>
      <c r="B143" s="585" t="s">
        <v>1396</v>
      </c>
      <c r="C143" s="585" t="s">
        <v>476</v>
      </c>
      <c r="D143" s="585" t="s">
        <v>1411</v>
      </c>
      <c r="E143" s="585" t="s">
        <v>1527</v>
      </c>
      <c r="F143" s="585" t="s">
        <v>1528</v>
      </c>
      <c r="G143" s="600">
        <v>1</v>
      </c>
      <c r="H143" s="600">
        <v>1393</v>
      </c>
      <c r="I143" s="585"/>
      <c r="J143" s="585">
        <v>1393</v>
      </c>
      <c r="K143" s="600"/>
      <c r="L143" s="600"/>
      <c r="M143" s="585"/>
      <c r="N143" s="585"/>
      <c r="O143" s="600"/>
      <c r="P143" s="600"/>
      <c r="Q143" s="590"/>
      <c r="R143" s="601"/>
    </row>
    <row r="144" spans="1:18" ht="14.4" customHeight="1" x14ac:dyDescent="0.3">
      <c r="A144" s="584" t="s">
        <v>1395</v>
      </c>
      <c r="B144" s="585" t="s">
        <v>1396</v>
      </c>
      <c r="C144" s="585" t="s">
        <v>476</v>
      </c>
      <c r="D144" s="585" t="s">
        <v>1411</v>
      </c>
      <c r="E144" s="585" t="s">
        <v>1442</v>
      </c>
      <c r="F144" s="585" t="s">
        <v>1443</v>
      </c>
      <c r="G144" s="600"/>
      <c r="H144" s="600"/>
      <c r="I144" s="585"/>
      <c r="J144" s="585"/>
      <c r="K144" s="600"/>
      <c r="L144" s="600"/>
      <c r="M144" s="585"/>
      <c r="N144" s="585"/>
      <c r="O144" s="600">
        <v>4</v>
      </c>
      <c r="P144" s="600">
        <v>6280</v>
      </c>
      <c r="Q144" s="590"/>
      <c r="R144" s="601">
        <v>1570</v>
      </c>
    </row>
    <row r="145" spans="1:18" ht="14.4" customHeight="1" x14ac:dyDescent="0.3">
      <c r="A145" s="584" t="s">
        <v>1395</v>
      </c>
      <c r="B145" s="585" t="s">
        <v>1396</v>
      </c>
      <c r="C145" s="585" t="s">
        <v>476</v>
      </c>
      <c r="D145" s="585" t="s">
        <v>1411</v>
      </c>
      <c r="E145" s="585" t="s">
        <v>1448</v>
      </c>
      <c r="F145" s="585" t="s">
        <v>1449</v>
      </c>
      <c r="G145" s="600"/>
      <c r="H145" s="600"/>
      <c r="I145" s="585"/>
      <c r="J145" s="585"/>
      <c r="K145" s="600"/>
      <c r="L145" s="600"/>
      <c r="M145" s="585"/>
      <c r="N145" s="585"/>
      <c r="O145" s="600">
        <v>1</v>
      </c>
      <c r="P145" s="600">
        <v>33.33</v>
      </c>
      <c r="Q145" s="590"/>
      <c r="R145" s="601">
        <v>33.33</v>
      </c>
    </row>
    <row r="146" spans="1:18" ht="14.4" customHeight="1" x14ac:dyDescent="0.3">
      <c r="A146" s="584" t="s">
        <v>1395</v>
      </c>
      <c r="B146" s="585" t="s">
        <v>1396</v>
      </c>
      <c r="C146" s="585" t="s">
        <v>476</v>
      </c>
      <c r="D146" s="585" t="s">
        <v>1411</v>
      </c>
      <c r="E146" s="585" t="s">
        <v>1452</v>
      </c>
      <c r="F146" s="585" t="s">
        <v>1453</v>
      </c>
      <c r="G146" s="600">
        <v>8</v>
      </c>
      <c r="H146" s="600">
        <v>688</v>
      </c>
      <c r="I146" s="585">
        <v>1.3333333333333333</v>
      </c>
      <c r="J146" s="585">
        <v>86</v>
      </c>
      <c r="K146" s="600">
        <v>6</v>
      </c>
      <c r="L146" s="600">
        <v>516</v>
      </c>
      <c r="M146" s="585">
        <v>1</v>
      </c>
      <c r="N146" s="585">
        <v>86</v>
      </c>
      <c r="O146" s="600">
        <v>22</v>
      </c>
      <c r="P146" s="600">
        <v>1892</v>
      </c>
      <c r="Q146" s="590">
        <v>3.6666666666666665</v>
      </c>
      <c r="R146" s="601">
        <v>86</v>
      </c>
    </row>
    <row r="147" spans="1:18" ht="14.4" customHeight="1" x14ac:dyDescent="0.3">
      <c r="A147" s="584" t="s">
        <v>1395</v>
      </c>
      <c r="B147" s="585" t="s">
        <v>1396</v>
      </c>
      <c r="C147" s="585" t="s">
        <v>476</v>
      </c>
      <c r="D147" s="585" t="s">
        <v>1411</v>
      </c>
      <c r="E147" s="585" t="s">
        <v>1454</v>
      </c>
      <c r="F147" s="585" t="s">
        <v>1455</v>
      </c>
      <c r="G147" s="600">
        <v>1</v>
      </c>
      <c r="H147" s="600">
        <v>32</v>
      </c>
      <c r="I147" s="585"/>
      <c r="J147" s="585">
        <v>32</v>
      </c>
      <c r="K147" s="600"/>
      <c r="L147" s="600"/>
      <c r="M147" s="585"/>
      <c r="N147" s="585"/>
      <c r="O147" s="600"/>
      <c r="P147" s="600"/>
      <c r="Q147" s="590"/>
      <c r="R147" s="601"/>
    </row>
    <row r="148" spans="1:18" ht="14.4" customHeight="1" x14ac:dyDescent="0.3">
      <c r="A148" s="584" t="s">
        <v>1395</v>
      </c>
      <c r="B148" s="585" t="s">
        <v>1396</v>
      </c>
      <c r="C148" s="585" t="s">
        <v>476</v>
      </c>
      <c r="D148" s="585" t="s">
        <v>1411</v>
      </c>
      <c r="E148" s="585" t="s">
        <v>1462</v>
      </c>
      <c r="F148" s="585" t="s">
        <v>1433</v>
      </c>
      <c r="G148" s="600"/>
      <c r="H148" s="600"/>
      <c r="I148" s="585"/>
      <c r="J148" s="585"/>
      <c r="K148" s="600"/>
      <c r="L148" s="600"/>
      <c r="M148" s="585"/>
      <c r="N148" s="585"/>
      <c r="O148" s="600">
        <v>1</v>
      </c>
      <c r="P148" s="600">
        <v>689</v>
      </c>
      <c r="Q148" s="590"/>
      <c r="R148" s="601">
        <v>689</v>
      </c>
    </row>
    <row r="149" spans="1:18" ht="14.4" customHeight="1" x14ac:dyDescent="0.3">
      <c r="A149" s="584" t="s">
        <v>1395</v>
      </c>
      <c r="B149" s="585" t="s">
        <v>1396</v>
      </c>
      <c r="C149" s="585" t="s">
        <v>476</v>
      </c>
      <c r="D149" s="585" t="s">
        <v>1411</v>
      </c>
      <c r="E149" s="585" t="s">
        <v>1463</v>
      </c>
      <c r="F149" s="585" t="s">
        <v>1464</v>
      </c>
      <c r="G149" s="600"/>
      <c r="H149" s="600"/>
      <c r="I149" s="585"/>
      <c r="J149" s="585"/>
      <c r="K149" s="600">
        <v>1</v>
      </c>
      <c r="L149" s="600">
        <v>162</v>
      </c>
      <c r="M149" s="585">
        <v>1</v>
      </c>
      <c r="N149" s="585">
        <v>162</v>
      </c>
      <c r="O149" s="600"/>
      <c r="P149" s="600"/>
      <c r="Q149" s="590"/>
      <c r="R149" s="601"/>
    </row>
    <row r="150" spans="1:18" ht="14.4" customHeight="1" x14ac:dyDescent="0.3">
      <c r="A150" s="584" t="s">
        <v>1395</v>
      </c>
      <c r="B150" s="585" t="s">
        <v>1396</v>
      </c>
      <c r="C150" s="585" t="s">
        <v>476</v>
      </c>
      <c r="D150" s="585" t="s">
        <v>1411</v>
      </c>
      <c r="E150" s="585" t="s">
        <v>1537</v>
      </c>
      <c r="F150" s="585" t="s">
        <v>1538</v>
      </c>
      <c r="G150" s="600"/>
      <c r="H150" s="600"/>
      <c r="I150" s="585"/>
      <c r="J150" s="585"/>
      <c r="K150" s="600"/>
      <c r="L150" s="600"/>
      <c r="M150" s="585"/>
      <c r="N150" s="585"/>
      <c r="O150" s="600">
        <v>1</v>
      </c>
      <c r="P150" s="600">
        <v>723</v>
      </c>
      <c r="Q150" s="590"/>
      <c r="R150" s="601">
        <v>723</v>
      </c>
    </row>
    <row r="151" spans="1:18" ht="14.4" customHeight="1" x14ac:dyDescent="0.3">
      <c r="A151" s="584" t="s">
        <v>1395</v>
      </c>
      <c r="B151" s="585" t="s">
        <v>1396</v>
      </c>
      <c r="C151" s="585" t="s">
        <v>476</v>
      </c>
      <c r="D151" s="585" t="s">
        <v>1411</v>
      </c>
      <c r="E151" s="585" t="s">
        <v>1471</v>
      </c>
      <c r="F151" s="585" t="s">
        <v>1472</v>
      </c>
      <c r="G151" s="600"/>
      <c r="H151" s="600"/>
      <c r="I151" s="585"/>
      <c r="J151" s="585"/>
      <c r="K151" s="600">
        <v>1</v>
      </c>
      <c r="L151" s="600">
        <v>123</v>
      </c>
      <c r="M151" s="585">
        <v>1</v>
      </c>
      <c r="N151" s="585">
        <v>123</v>
      </c>
      <c r="O151" s="600">
        <v>3</v>
      </c>
      <c r="P151" s="600">
        <v>372</v>
      </c>
      <c r="Q151" s="590">
        <v>3.024390243902439</v>
      </c>
      <c r="R151" s="601">
        <v>124</v>
      </c>
    </row>
    <row r="152" spans="1:18" ht="14.4" customHeight="1" x14ac:dyDescent="0.3">
      <c r="A152" s="584" t="s">
        <v>1395</v>
      </c>
      <c r="B152" s="585" t="s">
        <v>1396</v>
      </c>
      <c r="C152" s="585" t="s">
        <v>476</v>
      </c>
      <c r="D152" s="585" t="s">
        <v>1411</v>
      </c>
      <c r="E152" s="585" t="s">
        <v>1473</v>
      </c>
      <c r="F152" s="585" t="s">
        <v>1474</v>
      </c>
      <c r="G152" s="600">
        <v>1</v>
      </c>
      <c r="H152" s="600">
        <v>716</v>
      </c>
      <c r="I152" s="585">
        <v>1</v>
      </c>
      <c r="J152" s="585">
        <v>716</v>
      </c>
      <c r="K152" s="600">
        <v>1</v>
      </c>
      <c r="L152" s="600">
        <v>716</v>
      </c>
      <c r="M152" s="585">
        <v>1</v>
      </c>
      <c r="N152" s="585">
        <v>716</v>
      </c>
      <c r="O152" s="600">
        <v>1</v>
      </c>
      <c r="P152" s="600">
        <v>717</v>
      </c>
      <c r="Q152" s="590">
        <v>1.0013966480446927</v>
      </c>
      <c r="R152" s="601">
        <v>717</v>
      </c>
    </row>
    <row r="153" spans="1:18" ht="14.4" customHeight="1" x14ac:dyDescent="0.3">
      <c r="A153" s="584" t="s">
        <v>1395</v>
      </c>
      <c r="B153" s="585" t="s">
        <v>1396</v>
      </c>
      <c r="C153" s="585" t="s">
        <v>476</v>
      </c>
      <c r="D153" s="585" t="s">
        <v>1411</v>
      </c>
      <c r="E153" s="585" t="s">
        <v>1483</v>
      </c>
      <c r="F153" s="585" t="s">
        <v>1484</v>
      </c>
      <c r="G153" s="600"/>
      <c r="H153" s="600"/>
      <c r="I153" s="585"/>
      <c r="J153" s="585"/>
      <c r="K153" s="600">
        <v>1</v>
      </c>
      <c r="L153" s="600">
        <v>390</v>
      </c>
      <c r="M153" s="585">
        <v>1</v>
      </c>
      <c r="N153" s="585">
        <v>390</v>
      </c>
      <c r="O153" s="600"/>
      <c r="P153" s="600"/>
      <c r="Q153" s="590"/>
      <c r="R153" s="601"/>
    </row>
    <row r="154" spans="1:18" ht="14.4" customHeight="1" x14ac:dyDescent="0.3">
      <c r="A154" s="584" t="s">
        <v>1395</v>
      </c>
      <c r="B154" s="585" t="s">
        <v>1396</v>
      </c>
      <c r="C154" s="585" t="s">
        <v>476</v>
      </c>
      <c r="D154" s="585" t="s">
        <v>1411</v>
      </c>
      <c r="E154" s="585" t="s">
        <v>1541</v>
      </c>
      <c r="F154" s="585" t="s">
        <v>1542</v>
      </c>
      <c r="G154" s="600">
        <v>2</v>
      </c>
      <c r="H154" s="600">
        <v>3336</v>
      </c>
      <c r="I154" s="585">
        <v>1.9976047904191616</v>
      </c>
      <c r="J154" s="585">
        <v>1668</v>
      </c>
      <c r="K154" s="600">
        <v>1</v>
      </c>
      <c r="L154" s="600">
        <v>1670</v>
      </c>
      <c r="M154" s="585">
        <v>1</v>
      </c>
      <c r="N154" s="585">
        <v>1670</v>
      </c>
      <c r="O154" s="600">
        <v>3</v>
      </c>
      <c r="P154" s="600">
        <v>5019</v>
      </c>
      <c r="Q154" s="590">
        <v>3.0053892215568863</v>
      </c>
      <c r="R154" s="601">
        <v>1673</v>
      </c>
    </row>
    <row r="155" spans="1:18" ht="14.4" customHeight="1" x14ac:dyDescent="0.3">
      <c r="A155" s="584" t="s">
        <v>1395</v>
      </c>
      <c r="B155" s="585" t="s">
        <v>1396</v>
      </c>
      <c r="C155" s="585" t="s">
        <v>476</v>
      </c>
      <c r="D155" s="585" t="s">
        <v>1411</v>
      </c>
      <c r="E155" s="585" t="s">
        <v>1491</v>
      </c>
      <c r="F155" s="585" t="s">
        <v>1492</v>
      </c>
      <c r="G155" s="600"/>
      <c r="H155" s="600"/>
      <c r="I155" s="585"/>
      <c r="J155" s="585"/>
      <c r="K155" s="600">
        <v>1</v>
      </c>
      <c r="L155" s="600">
        <v>310</v>
      </c>
      <c r="M155" s="585">
        <v>1</v>
      </c>
      <c r="N155" s="585">
        <v>310</v>
      </c>
      <c r="O155" s="600"/>
      <c r="P155" s="600"/>
      <c r="Q155" s="590"/>
      <c r="R155" s="601"/>
    </row>
    <row r="156" spans="1:18" ht="14.4" customHeight="1" x14ac:dyDescent="0.3">
      <c r="A156" s="584" t="s">
        <v>1395</v>
      </c>
      <c r="B156" s="585" t="s">
        <v>1396</v>
      </c>
      <c r="C156" s="585" t="s">
        <v>476</v>
      </c>
      <c r="D156" s="585" t="s">
        <v>1411</v>
      </c>
      <c r="E156" s="585" t="s">
        <v>1543</v>
      </c>
      <c r="F156" s="585" t="s">
        <v>1544</v>
      </c>
      <c r="G156" s="600">
        <v>1</v>
      </c>
      <c r="H156" s="600">
        <v>3710</v>
      </c>
      <c r="I156" s="585">
        <v>0.99919202800969564</v>
      </c>
      <c r="J156" s="585">
        <v>3710</v>
      </c>
      <c r="K156" s="600">
        <v>1</v>
      </c>
      <c r="L156" s="600">
        <v>3713</v>
      </c>
      <c r="M156" s="585">
        <v>1</v>
      </c>
      <c r="N156" s="585">
        <v>3713</v>
      </c>
      <c r="O156" s="600">
        <v>1</v>
      </c>
      <c r="P156" s="600">
        <v>3719</v>
      </c>
      <c r="Q156" s="590">
        <v>1.0016159439806087</v>
      </c>
      <c r="R156" s="601">
        <v>3719</v>
      </c>
    </row>
    <row r="157" spans="1:18" ht="14.4" customHeight="1" x14ac:dyDescent="0.3">
      <c r="A157" s="584" t="s">
        <v>1395</v>
      </c>
      <c r="B157" s="585" t="s">
        <v>1396</v>
      </c>
      <c r="C157" s="585" t="s">
        <v>476</v>
      </c>
      <c r="D157" s="585" t="s">
        <v>1411</v>
      </c>
      <c r="E157" s="585" t="s">
        <v>1495</v>
      </c>
      <c r="F157" s="585" t="s">
        <v>1496</v>
      </c>
      <c r="G157" s="600"/>
      <c r="H157" s="600"/>
      <c r="I157" s="585"/>
      <c r="J157" s="585"/>
      <c r="K157" s="600">
        <v>1</v>
      </c>
      <c r="L157" s="600">
        <v>892</v>
      </c>
      <c r="M157" s="585">
        <v>1</v>
      </c>
      <c r="N157" s="585">
        <v>892</v>
      </c>
      <c r="O157" s="600"/>
      <c r="P157" s="600"/>
      <c r="Q157" s="590"/>
      <c r="R157" s="601"/>
    </row>
    <row r="158" spans="1:18" ht="14.4" customHeight="1" x14ac:dyDescent="0.3">
      <c r="A158" s="584" t="s">
        <v>1395</v>
      </c>
      <c r="B158" s="585" t="s">
        <v>1396</v>
      </c>
      <c r="C158" s="585" t="s">
        <v>476</v>
      </c>
      <c r="D158" s="585" t="s">
        <v>1411</v>
      </c>
      <c r="E158" s="585" t="s">
        <v>1497</v>
      </c>
      <c r="F158" s="585" t="s">
        <v>1498</v>
      </c>
      <c r="G158" s="600"/>
      <c r="H158" s="600"/>
      <c r="I158" s="585"/>
      <c r="J158" s="585"/>
      <c r="K158" s="600">
        <v>2</v>
      </c>
      <c r="L158" s="600">
        <v>662</v>
      </c>
      <c r="M158" s="585">
        <v>1</v>
      </c>
      <c r="N158" s="585">
        <v>331</v>
      </c>
      <c r="O158" s="600"/>
      <c r="P158" s="600"/>
      <c r="Q158" s="590"/>
      <c r="R158" s="601"/>
    </row>
    <row r="159" spans="1:18" ht="14.4" customHeight="1" x14ac:dyDescent="0.3">
      <c r="A159" s="584" t="s">
        <v>1395</v>
      </c>
      <c r="B159" s="585" t="s">
        <v>1396</v>
      </c>
      <c r="C159" s="585" t="s">
        <v>476</v>
      </c>
      <c r="D159" s="585" t="s">
        <v>1411</v>
      </c>
      <c r="E159" s="585" t="s">
        <v>1499</v>
      </c>
      <c r="F159" s="585" t="s">
        <v>1500</v>
      </c>
      <c r="G159" s="600">
        <v>2</v>
      </c>
      <c r="H159" s="600">
        <v>2066</v>
      </c>
      <c r="I159" s="585">
        <v>1.9980657640232109</v>
      </c>
      <c r="J159" s="585">
        <v>1033</v>
      </c>
      <c r="K159" s="600">
        <v>1</v>
      </c>
      <c r="L159" s="600">
        <v>1034</v>
      </c>
      <c r="M159" s="585">
        <v>1</v>
      </c>
      <c r="N159" s="585">
        <v>1034</v>
      </c>
      <c r="O159" s="600">
        <v>2</v>
      </c>
      <c r="P159" s="600">
        <v>2074</v>
      </c>
      <c r="Q159" s="590">
        <v>2.0058027079303673</v>
      </c>
      <c r="R159" s="601">
        <v>1037</v>
      </c>
    </row>
    <row r="160" spans="1:18" ht="14.4" customHeight="1" x14ac:dyDescent="0.3">
      <c r="A160" s="584" t="s">
        <v>1395</v>
      </c>
      <c r="B160" s="585" t="s">
        <v>1396</v>
      </c>
      <c r="C160" s="585" t="s">
        <v>476</v>
      </c>
      <c r="D160" s="585" t="s">
        <v>1411</v>
      </c>
      <c r="E160" s="585" t="s">
        <v>1501</v>
      </c>
      <c r="F160" s="585" t="s">
        <v>1502</v>
      </c>
      <c r="G160" s="600"/>
      <c r="H160" s="600"/>
      <c r="I160" s="585"/>
      <c r="J160" s="585"/>
      <c r="K160" s="600"/>
      <c r="L160" s="600"/>
      <c r="M160" s="585"/>
      <c r="N160" s="585"/>
      <c r="O160" s="600">
        <v>1</v>
      </c>
      <c r="P160" s="600">
        <v>841</v>
      </c>
      <c r="Q160" s="590"/>
      <c r="R160" s="601">
        <v>841</v>
      </c>
    </row>
    <row r="161" spans="1:18" ht="14.4" customHeight="1" x14ac:dyDescent="0.3">
      <c r="A161" s="584" t="s">
        <v>1395</v>
      </c>
      <c r="B161" s="585" t="s">
        <v>1396</v>
      </c>
      <c r="C161" s="585" t="s">
        <v>476</v>
      </c>
      <c r="D161" s="585" t="s">
        <v>1411</v>
      </c>
      <c r="E161" s="585" t="s">
        <v>1509</v>
      </c>
      <c r="F161" s="585" t="s">
        <v>1494</v>
      </c>
      <c r="G161" s="600"/>
      <c r="H161" s="600"/>
      <c r="I161" s="585"/>
      <c r="J161" s="585"/>
      <c r="K161" s="600">
        <v>1</v>
      </c>
      <c r="L161" s="600">
        <v>825</v>
      </c>
      <c r="M161" s="585">
        <v>1</v>
      </c>
      <c r="N161" s="585">
        <v>825</v>
      </c>
      <c r="O161" s="600"/>
      <c r="P161" s="600"/>
      <c r="Q161" s="590"/>
      <c r="R161" s="601"/>
    </row>
    <row r="162" spans="1:18" ht="14.4" customHeight="1" thickBot="1" x14ac:dyDescent="0.35">
      <c r="A162" s="592" t="s">
        <v>1395</v>
      </c>
      <c r="B162" s="593" t="s">
        <v>1396</v>
      </c>
      <c r="C162" s="593" t="s">
        <v>476</v>
      </c>
      <c r="D162" s="593" t="s">
        <v>1411</v>
      </c>
      <c r="E162" s="593" t="s">
        <v>1557</v>
      </c>
      <c r="F162" s="593" t="s">
        <v>1558</v>
      </c>
      <c r="G162" s="602"/>
      <c r="H162" s="602"/>
      <c r="I162" s="593"/>
      <c r="J162" s="593"/>
      <c r="K162" s="602">
        <v>0</v>
      </c>
      <c r="L162" s="602">
        <v>0</v>
      </c>
      <c r="M162" s="593"/>
      <c r="N162" s="593"/>
      <c r="O162" s="602"/>
      <c r="P162" s="602"/>
      <c r="Q162" s="598"/>
      <c r="R162" s="60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1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1562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7287.5999999999985</v>
      </c>
      <c r="I3" s="103">
        <f t="shared" si="0"/>
        <v>1398385.8599999999</v>
      </c>
      <c r="J3" s="74"/>
      <c r="K3" s="74"/>
      <c r="L3" s="103">
        <f t="shared" si="0"/>
        <v>9741.3300000000036</v>
      </c>
      <c r="M3" s="103">
        <f t="shared" si="0"/>
        <v>1767086.2400000002</v>
      </c>
      <c r="N3" s="74"/>
      <c r="O3" s="74"/>
      <c r="P3" s="103">
        <f t="shared" si="0"/>
        <v>9994.720000000003</v>
      </c>
      <c r="Q3" s="103">
        <f t="shared" si="0"/>
        <v>1596826.0100000002</v>
      </c>
      <c r="R3" s="75">
        <f>IF(M3=0,0,Q3/M3)</f>
        <v>0.90364916768295367</v>
      </c>
      <c r="S3" s="104">
        <f>IF(P3=0,0,Q3/P3)</f>
        <v>159.76695795379959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40"/>
      <c r="B5" s="640"/>
      <c r="C5" s="641"/>
      <c r="D5" s="650"/>
      <c r="E5" s="642"/>
      <c r="F5" s="643"/>
      <c r="G5" s="644"/>
      <c r="H5" s="645" t="s">
        <v>71</v>
      </c>
      <c r="I5" s="646" t="s">
        <v>14</v>
      </c>
      <c r="J5" s="647"/>
      <c r="K5" s="647"/>
      <c r="L5" s="645" t="s">
        <v>71</v>
      </c>
      <c r="M5" s="646" t="s">
        <v>14</v>
      </c>
      <c r="N5" s="647"/>
      <c r="O5" s="647"/>
      <c r="P5" s="645" t="s">
        <v>71</v>
      </c>
      <c r="Q5" s="646" t="s">
        <v>14</v>
      </c>
      <c r="R5" s="648"/>
      <c r="S5" s="649"/>
    </row>
    <row r="6" spans="1:19" ht="14.4" customHeight="1" x14ac:dyDescent="0.3">
      <c r="A6" s="498" t="s">
        <v>1395</v>
      </c>
      <c r="B6" s="499" t="s">
        <v>1396</v>
      </c>
      <c r="C6" s="499" t="s">
        <v>468</v>
      </c>
      <c r="D6" s="499" t="s">
        <v>1384</v>
      </c>
      <c r="E6" s="499" t="s">
        <v>1411</v>
      </c>
      <c r="F6" s="499" t="s">
        <v>1414</v>
      </c>
      <c r="G6" s="499" t="s">
        <v>1415</v>
      </c>
      <c r="H6" s="503">
        <v>2</v>
      </c>
      <c r="I6" s="503">
        <v>166</v>
      </c>
      <c r="J6" s="499">
        <v>2</v>
      </c>
      <c r="K6" s="499">
        <v>83</v>
      </c>
      <c r="L6" s="503">
        <v>1</v>
      </c>
      <c r="M6" s="503">
        <v>83</v>
      </c>
      <c r="N6" s="499">
        <v>1</v>
      </c>
      <c r="O6" s="499">
        <v>83</v>
      </c>
      <c r="P6" s="503"/>
      <c r="Q6" s="503"/>
      <c r="R6" s="523"/>
      <c r="S6" s="504"/>
    </row>
    <row r="7" spans="1:19" ht="14.4" customHeight="1" x14ac:dyDescent="0.3">
      <c r="A7" s="584" t="s">
        <v>1395</v>
      </c>
      <c r="B7" s="585" t="s">
        <v>1396</v>
      </c>
      <c r="C7" s="585" t="s">
        <v>468</v>
      </c>
      <c r="D7" s="585" t="s">
        <v>1384</v>
      </c>
      <c r="E7" s="585" t="s">
        <v>1411</v>
      </c>
      <c r="F7" s="585" t="s">
        <v>1416</v>
      </c>
      <c r="G7" s="585" t="s">
        <v>1417</v>
      </c>
      <c r="H7" s="600">
        <v>26</v>
      </c>
      <c r="I7" s="600">
        <v>2756</v>
      </c>
      <c r="J7" s="585">
        <v>2.6</v>
      </c>
      <c r="K7" s="585">
        <v>106</v>
      </c>
      <c r="L7" s="600">
        <v>10</v>
      </c>
      <c r="M7" s="600">
        <v>1060</v>
      </c>
      <c r="N7" s="585">
        <v>1</v>
      </c>
      <c r="O7" s="585">
        <v>106</v>
      </c>
      <c r="P7" s="600">
        <v>10</v>
      </c>
      <c r="Q7" s="600">
        <v>1060</v>
      </c>
      <c r="R7" s="590">
        <v>1</v>
      </c>
      <c r="S7" s="601">
        <v>106</v>
      </c>
    </row>
    <row r="8" spans="1:19" ht="14.4" customHeight="1" x14ac:dyDescent="0.3">
      <c r="A8" s="584" t="s">
        <v>1395</v>
      </c>
      <c r="B8" s="585" t="s">
        <v>1396</v>
      </c>
      <c r="C8" s="585" t="s">
        <v>468</v>
      </c>
      <c r="D8" s="585" t="s">
        <v>1384</v>
      </c>
      <c r="E8" s="585" t="s">
        <v>1411</v>
      </c>
      <c r="F8" s="585" t="s">
        <v>1420</v>
      </c>
      <c r="G8" s="585" t="s">
        <v>1421</v>
      </c>
      <c r="H8" s="600"/>
      <c r="I8" s="600"/>
      <c r="J8" s="585"/>
      <c r="K8" s="585"/>
      <c r="L8" s="600">
        <v>11</v>
      </c>
      <c r="M8" s="600">
        <v>407</v>
      </c>
      <c r="N8" s="585">
        <v>1</v>
      </c>
      <c r="O8" s="585">
        <v>37</v>
      </c>
      <c r="P8" s="600">
        <v>3</v>
      </c>
      <c r="Q8" s="600">
        <v>111</v>
      </c>
      <c r="R8" s="590">
        <v>0.27272727272727271</v>
      </c>
      <c r="S8" s="601">
        <v>37</v>
      </c>
    </row>
    <row r="9" spans="1:19" ht="14.4" customHeight="1" x14ac:dyDescent="0.3">
      <c r="A9" s="584" t="s">
        <v>1395</v>
      </c>
      <c r="B9" s="585" t="s">
        <v>1396</v>
      </c>
      <c r="C9" s="585" t="s">
        <v>468</v>
      </c>
      <c r="D9" s="585" t="s">
        <v>1384</v>
      </c>
      <c r="E9" s="585" t="s">
        <v>1411</v>
      </c>
      <c r="F9" s="585" t="s">
        <v>1428</v>
      </c>
      <c r="G9" s="585" t="s">
        <v>1429</v>
      </c>
      <c r="H9" s="600">
        <v>4</v>
      </c>
      <c r="I9" s="600">
        <v>1004</v>
      </c>
      <c r="J9" s="585">
        <v>2</v>
      </c>
      <c r="K9" s="585">
        <v>251</v>
      </c>
      <c r="L9" s="600">
        <v>2</v>
      </c>
      <c r="M9" s="600">
        <v>502</v>
      </c>
      <c r="N9" s="585">
        <v>1</v>
      </c>
      <c r="O9" s="585">
        <v>251</v>
      </c>
      <c r="P9" s="600">
        <v>3</v>
      </c>
      <c r="Q9" s="600">
        <v>756</v>
      </c>
      <c r="R9" s="590">
        <v>1.5059760956175299</v>
      </c>
      <c r="S9" s="601">
        <v>252</v>
      </c>
    </row>
    <row r="10" spans="1:19" ht="14.4" customHeight="1" x14ac:dyDescent="0.3">
      <c r="A10" s="584" t="s">
        <v>1395</v>
      </c>
      <c r="B10" s="585" t="s">
        <v>1396</v>
      </c>
      <c r="C10" s="585" t="s">
        <v>468</v>
      </c>
      <c r="D10" s="585" t="s">
        <v>1384</v>
      </c>
      <c r="E10" s="585" t="s">
        <v>1411</v>
      </c>
      <c r="F10" s="585" t="s">
        <v>1430</v>
      </c>
      <c r="G10" s="585" t="s">
        <v>1431</v>
      </c>
      <c r="H10" s="600">
        <v>50</v>
      </c>
      <c r="I10" s="600">
        <v>6300</v>
      </c>
      <c r="J10" s="585">
        <v>3.5714285714285716</v>
      </c>
      <c r="K10" s="585">
        <v>126</v>
      </c>
      <c r="L10" s="600">
        <v>14</v>
      </c>
      <c r="M10" s="600">
        <v>1764</v>
      </c>
      <c r="N10" s="585">
        <v>1</v>
      </c>
      <c r="O10" s="585">
        <v>126</v>
      </c>
      <c r="P10" s="600">
        <v>15</v>
      </c>
      <c r="Q10" s="600">
        <v>1905</v>
      </c>
      <c r="R10" s="590">
        <v>1.0799319727891157</v>
      </c>
      <c r="S10" s="601">
        <v>127</v>
      </c>
    </row>
    <row r="11" spans="1:19" ht="14.4" customHeight="1" x14ac:dyDescent="0.3">
      <c r="A11" s="584" t="s">
        <v>1395</v>
      </c>
      <c r="B11" s="585" t="s">
        <v>1396</v>
      </c>
      <c r="C11" s="585" t="s">
        <v>468</v>
      </c>
      <c r="D11" s="585" t="s">
        <v>1384</v>
      </c>
      <c r="E11" s="585" t="s">
        <v>1411</v>
      </c>
      <c r="F11" s="585" t="s">
        <v>1448</v>
      </c>
      <c r="G11" s="585" t="s">
        <v>1449</v>
      </c>
      <c r="H11" s="600">
        <v>7</v>
      </c>
      <c r="I11" s="600">
        <v>233.33</v>
      </c>
      <c r="J11" s="585">
        <v>0.46666933338666777</v>
      </c>
      <c r="K11" s="585">
        <v>33.332857142857144</v>
      </c>
      <c r="L11" s="600">
        <v>15</v>
      </c>
      <c r="M11" s="600">
        <v>499.99</v>
      </c>
      <c r="N11" s="585">
        <v>1</v>
      </c>
      <c r="O11" s="585">
        <v>33.332666666666668</v>
      </c>
      <c r="P11" s="600">
        <v>14</v>
      </c>
      <c r="Q11" s="600">
        <v>466.67</v>
      </c>
      <c r="R11" s="590">
        <v>0.93335866717334348</v>
      </c>
      <c r="S11" s="601">
        <v>33.333571428571432</v>
      </c>
    </row>
    <row r="12" spans="1:19" ht="14.4" customHeight="1" x14ac:dyDescent="0.3">
      <c r="A12" s="584" t="s">
        <v>1395</v>
      </c>
      <c r="B12" s="585" t="s">
        <v>1396</v>
      </c>
      <c r="C12" s="585" t="s">
        <v>468</v>
      </c>
      <c r="D12" s="585" t="s">
        <v>1384</v>
      </c>
      <c r="E12" s="585" t="s">
        <v>1411</v>
      </c>
      <c r="F12" s="585" t="s">
        <v>1450</v>
      </c>
      <c r="G12" s="585" t="s">
        <v>1451</v>
      </c>
      <c r="H12" s="600">
        <v>78</v>
      </c>
      <c r="I12" s="600">
        <v>9048</v>
      </c>
      <c r="J12" s="585">
        <v>1.0129870129870129</v>
      </c>
      <c r="K12" s="585">
        <v>116</v>
      </c>
      <c r="L12" s="600">
        <v>77</v>
      </c>
      <c r="M12" s="600">
        <v>8932</v>
      </c>
      <c r="N12" s="585">
        <v>1</v>
      </c>
      <c r="O12" s="585">
        <v>116</v>
      </c>
      <c r="P12" s="600">
        <v>109</v>
      </c>
      <c r="Q12" s="600">
        <v>12644</v>
      </c>
      <c r="R12" s="590">
        <v>1.4155844155844155</v>
      </c>
      <c r="S12" s="601">
        <v>116</v>
      </c>
    </row>
    <row r="13" spans="1:19" ht="14.4" customHeight="1" x14ac:dyDescent="0.3">
      <c r="A13" s="584" t="s">
        <v>1395</v>
      </c>
      <c r="B13" s="585" t="s">
        <v>1396</v>
      </c>
      <c r="C13" s="585" t="s">
        <v>468</v>
      </c>
      <c r="D13" s="585" t="s">
        <v>1384</v>
      </c>
      <c r="E13" s="585" t="s">
        <v>1411</v>
      </c>
      <c r="F13" s="585" t="s">
        <v>1454</v>
      </c>
      <c r="G13" s="585" t="s">
        <v>1455</v>
      </c>
      <c r="H13" s="600">
        <v>1</v>
      </c>
      <c r="I13" s="600">
        <v>32</v>
      </c>
      <c r="J13" s="585"/>
      <c r="K13" s="585">
        <v>32</v>
      </c>
      <c r="L13" s="600"/>
      <c r="M13" s="600"/>
      <c r="N13" s="585"/>
      <c r="O13" s="585"/>
      <c r="P13" s="600"/>
      <c r="Q13" s="600"/>
      <c r="R13" s="590"/>
      <c r="S13" s="601"/>
    </row>
    <row r="14" spans="1:19" ht="14.4" customHeight="1" x14ac:dyDescent="0.3">
      <c r="A14" s="584" t="s">
        <v>1395</v>
      </c>
      <c r="B14" s="585" t="s">
        <v>1396</v>
      </c>
      <c r="C14" s="585" t="s">
        <v>468</v>
      </c>
      <c r="D14" s="585" t="s">
        <v>1384</v>
      </c>
      <c r="E14" s="585" t="s">
        <v>1411</v>
      </c>
      <c r="F14" s="585" t="s">
        <v>1456</v>
      </c>
      <c r="G14" s="585" t="s">
        <v>1457</v>
      </c>
      <c r="H14" s="600">
        <v>1</v>
      </c>
      <c r="I14" s="600">
        <v>505</v>
      </c>
      <c r="J14" s="585"/>
      <c r="K14" s="585">
        <v>505</v>
      </c>
      <c r="L14" s="600"/>
      <c r="M14" s="600"/>
      <c r="N14" s="585"/>
      <c r="O14" s="585"/>
      <c r="P14" s="600"/>
      <c r="Q14" s="600"/>
      <c r="R14" s="590"/>
      <c r="S14" s="601"/>
    </row>
    <row r="15" spans="1:19" ht="14.4" customHeight="1" x14ac:dyDescent="0.3">
      <c r="A15" s="584" t="s">
        <v>1395</v>
      </c>
      <c r="B15" s="585" t="s">
        <v>1396</v>
      </c>
      <c r="C15" s="585" t="s">
        <v>468</v>
      </c>
      <c r="D15" s="585" t="s">
        <v>1384</v>
      </c>
      <c r="E15" s="585" t="s">
        <v>1411</v>
      </c>
      <c r="F15" s="585" t="s">
        <v>1481</v>
      </c>
      <c r="G15" s="585" t="s">
        <v>1482</v>
      </c>
      <c r="H15" s="600">
        <v>1</v>
      </c>
      <c r="I15" s="600">
        <v>123</v>
      </c>
      <c r="J15" s="585"/>
      <c r="K15" s="585">
        <v>123</v>
      </c>
      <c r="L15" s="600"/>
      <c r="M15" s="600"/>
      <c r="N15" s="585"/>
      <c r="O15" s="585"/>
      <c r="P15" s="600"/>
      <c r="Q15" s="600"/>
      <c r="R15" s="590"/>
      <c r="S15" s="601"/>
    </row>
    <row r="16" spans="1:19" ht="14.4" customHeight="1" x14ac:dyDescent="0.3">
      <c r="A16" s="584" t="s">
        <v>1395</v>
      </c>
      <c r="B16" s="585" t="s">
        <v>1396</v>
      </c>
      <c r="C16" s="585" t="s">
        <v>468</v>
      </c>
      <c r="D16" s="585" t="s">
        <v>1384</v>
      </c>
      <c r="E16" s="585" t="s">
        <v>1411</v>
      </c>
      <c r="F16" s="585" t="s">
        <v>1503</v>
      </c>
      <c r="G16" s="585" t="s">
        <v>1504</v>
      </c>
      <c r="H16" s="600"/>
      <c r="I16" s="600"/>
      <c r="J16" s="585"/>
      <c r="K16" s="585"/>
      <c r="L16" s="600"/>
      <c r="M16" s="600"/>
      <c r="N16" s="585"/>
      <c r="O16" s="585"/>
      <c r="P16" s="600">
        <v>1</v>
      </c>
      <c r="Q16" s="600">
        <v>1424</v>
      </c>
      <c r="R16" s="590"/>
      <c r="S16" s="601">
        <v>1424</v>
      </c>
    </row>
    <row r="17" spans="1:19" ht="14.4" customHeight="1" x14ac:dyDescent="0.3">
      <c r="A17" s="584" t="s">
        <v>1395</v>
      </c>
      <c r="B17" s="585" t="s">
        <v>1396</v>
      </c>
      <c r="C17" s="585" t="s">
        <v>468</v>
      </c>
      <c r="D17" s="585" t="s">
        <v>1388</v>
      </c>
      <c r="E17" s="585" t="s">
        <v>1397</v>
      </c>
      <c r="F17" s="585" t="s">
        <v>1398</v>
      </c>
      <c r="G17" s="585" t="s">
        <v>1399</v>
      </c>
      <c r="H17" s="600"/>
      <c r="I17" s="600"/>
      <c r="J17" s="585"/>
      <c r="K17" s="585"/>
      <c r="L17" s="600">
        <v>0.60000000000000009</v>
      </c>
      <c r="M17" s="600">
        <v>69.66</v>
      </c>
      <c r="N17" s="585">
        <v>1</v>
      </c>
      <c r="O17" s="585">
        <v>116.09999999999998</v>
      </c>
      <c r="P17" s="600"/>
      <c r="Q17" s="600"/>
      <c r="R17" s="590"/>
      <c r="S17" s="601"/>
    </row>
    <row r="18" spans="1:19" ht="14.4" customHeight="1" x14ac:dyDescent="0.3">
      <c r="A18" s="584" t="s">
        <v>1395</v>
      </c>
      <c r="B18" s="585" t="s">
        <v>1396</v>
      </c>
      <c r="C18" s="585" t="s">
        <v>468</v>
      </c>
      <c r="D18" s="585" t="s">
        <v>1388</v>
      </c>
      <c r="E18" s="585" t="s">
        <v>1397</v>
      </c>
      <c r="F18" s="585" t="s">
        <v>1400</v>
      </c>
      <c r="G18" s="585" t="s">
        <v>1401</v>
      </c>
      <c r="H18" s="600"/>
      <c r="I18" s="600"/>
      <c r="J18" s="585"/>
      <c r="K18" s="585"/>
      <c r="L18" s="600">
        <v>0.7</v>
      </c>
      <c r="M18" s="600">
        <v>105.72</v>
      </c>
      <c r="N18" s="585">
        <v>1</v>
      </c>
      <c r="O18" s="585">
        <v>151.02857142857144</v>
      </c>
      <c r="P18" s="600"/>
      <c r="Q18" s="600"/>
      <c r="R18" s="590"/>
      <c r="S18" s="601"/>
    </row>
    <row r="19" spans="1:19" ht="14.4" customHeight="1" x14ac:dyDescent="0.3">
      <c r="A19" s="584" t="s">
        <v>1395</v>
      </c>
      <c r="B19" s="585" t="s">
        <v>1396</v>
      </c>
      <c r="C19" s="585" t="s">
        <v>468</v>
      </c>
      <c r="D19" s="585" t="s">
        <v>1388</v>
      </c>
      <c r="E19" s="585" t="s">
        <v>1397</v>
      </c>
      <c r="F19" s="585" t="s">
        <v>1406</v>
      </c>
      <c r="G19" s="585" t="s">
        <v>520</v>
      </c>
      <c r="H19" s="600"/>
      <c r="I19" s="600"/>
      <c r="J19" s="585"/>
      <c r="K19" s="585"/>
      <c r="L19" s="600">
        <v>0.03</v>
      </c>
      <c r="M19" s="600">
        <v>3.38</v>
      </c>
      <c r="N19" s="585">
        <v>1</v>
      </c>
      <c r="O19" s="585">
        <v>112.66666666666667</v>
      </c>
      <c r="P19" s="600"/>
      <c r="Q19" s="600"/>
      <c r="R19" s="590"/>
      <c r="S19" s="601"/>
    </row>
    <row r="20" spans="1:19" ht="14.4" customHeight="1" x14ac:dyDescent="0.3">
      <c r="A20" s="584" t="s">
        <v>1395</v>
      </c>
      <c r="B20" s="585" t="s">
        <v>1396</v>
      </c>
      <c r="C20" s="585" t="s">
        <v>468</v>
      </c>
      <c r="D20" s="585" t="s">
        <v>1388</v>
      </c>
      <c r="E20" s="585" t="s">
        <v>1411</v>
      </c>
      <c r="F20" s="585" t="s">
        <v>1414</v>
      </c>
      <c r="G20" s="585" t="s">
        <v>1415</v>
      </c>
      <c r="H20" s="600">
        <v>2</v>
      </c>
      <c r="I20" s="600">
        <v>166</v>
      </c>
      <c r="J20" s="585"/>
      <c r="K20" s="585">
        <v>83</v>
      </c>
      <c r="L20" s="600"/>
      <c r="M20" s="600"/>
      <c r="N20" s="585"/>
      <c r="O20" s="585"/>
      <c r="P20" s="600"/>
      <c r="Q20" s="600"/>
      <c r="R20" s="590"/>
      <c r="S20" s="601"/>
    </row>
    <row r="21" spans="1:19" ht="14.4" customHeight="1" x14ac:dyDescent="0.3">
      <c r="A21" s="584" t="s">
        <v>1395</v>
      </c>
      <c r="B21" s="585" t="s">
        <v>1396</v>
      </c>
      <c r="C21" s="585" t="s">
        <v>468</v>
      </c>
      <c r="D21" s="585" t="s">
        <v>1388</v>
      </c>
      <c r="E21" s="585" t="s">
        <v>1411</v>
      </c>
      <c r="F21" s="585" t="s">
        <v>1416</v>
      </c>
      <c r="G21" s="585" t="s">
        <v>1417</v>
      </c>
      <c r="H21" s="600">
        <v>164</v>
      </c>
      <c r="I21" s="600">
        <v>17384</v>
      </c>
      <c r="J21" s="585">
        <v>0.48809523809523808</v>
      </c>
      <c r="K21" s="585">
        <v>106</v>
      </c>
      <c r="L21" s="600">
        <v>336</v>
      </c>
      <c r="M21" s="600">
        <v>35616</v>
      </c>
      <c r="N21" s="585">
        <v>1</v>
      </c>
      <c r="O21" s="585">
        <v>106</v>
      </c>
      <c r="P21" s="600"/>
      <c r="Q21" s="600"/>
      <c r="R21" s="590"/>
      <c r="S21" s="601"/>
    </row>
    <row r="22" spans="1:19" ht="14.4" customHeight="1" x14ac:dyDescent="0.3">
      <c r="A22" s="584" t="s">
        <v>1395</v>
      </c>
      <c r="B22" s="585" t="s">
        <v>1396</v>
      </c>
      <c r="C22" s="585" t="s">
        <v>468</v>
      </c>
      <c r="D22" s="585" t="s">
        <v>1388</v>
      </c>
      <c r="E22" s="585" t="s">
        <v>1411</v>
      </c>
      <c r="F22" s="585" t="s">
        <v>1418</v>
      </c>
      <c r="G22" s="585" t="s">
        <v>1419</v>
      </c>
      <c r="H22" s="600">
        <v>1</v>
      </c>
      <c r="I22" s="600">
        <v>222</v>
      </c>
      <c r="J22" s="585"/>
      <c r="K22" s="585">
        <v>222</v>
      </c>
      <c r="L22" s="600"/>
      <c r="M22" s="600"/>
      <c r="N22" s="585"/>
      <c r="O22" s="585"/>
      <c r="P22" s="600"/>
      <c r="Q22" s="600"/>
      <c r="R22" s="590"/>
      <c r="S22" s="601"/>
    </row>
    <row r="23" spans="1:19" ht="14.4" customHeight="1" x14ac:dyDescent="0.3">
      <c r="A23" s="584" t="s">
        <v>1395</v>
      </c>
      <c r="B23" s="585" t="s">
        <v>1396</v>
      </c>
      <c r="C23" s="585" t="s">
        <v>468</v>
      </c>
      <c r="D23" s="585" t="s">
        <v>1388</v>
      </c>
      <c r="E23" s="585" t="s">
        <v>1411</v>
      </c>
      <c r="F23" s="585" t="s">
        <v>1420</v>
      </c>
      <c r="G23" s="585" t="s">
        <v>1421</v>
      </c>
      <c r="H23" s="600">
        <v>29</v>
      </c>
      <c r="I23" s="600">
        <v>1073</v>
      </c>
      <c r="J23" s="585">
        <v>2.9</v>
      </c>
      <c r="K23" s="585">
        <v>37</v>
      </c>
      <c r="L23" s="600">
        <v>10</v>
      </c>
      <c r="M23" s="600">
        <v>370</v>
      </c>
      <c r="N23" s="585">
        <v>1</v>
      </c>
      <c r="O23" s="585">
        <v>37</v>
      </c>
      <c r="P23" s="600"/>
      <c r="Q23" s="600"/>
      <c r="R23" s="590"/>
      <c r="S23" s="601"/>
    </row>
    <row r="24" spans="1:19" ht="14.4" customHeight="1" x14ac:dyDescent="0.3">
      <c r="A24" s="584" t="s">
        <v>1395</v>
      </c>
      <c r="B24" s="585" t="s">
        <v>1396</v>
      </c>
      <c r="C24" s="585" t="s">
        <v>468</v>
      </c>
      <c r="D24" s="585" t="s">
        <v>1388</v>
      </c>
      <c r="E24" s="585" t="s">
        <v>1411</v>
      </c>
      <c r="F24" s="585" t="s">
        <v>1424</v>
      </c>
      <c r="G24" s="585" t="s">
        <v>1425</v>
      </c>
      <c r="H24" s="600"/>
      <c r="I24" s="600"/>
      <c r="J24" s="585"/>
      <c r="K24" s="585"/>
      <c r="L24" s="600">
        <v>1</v>
      </c>
      <c r="M24" s="600">
        <v>5</v>
      </c>
      <c r="N24" s="585">
        <v>1</v>
      </c>
      <c r="O24" s="585">
        <v>5</v>
      </c>
      <c r="P24" s="600"/>
      <c r="Q24" s="600"/>
      <c r="R24" s="590"/>
      <c r="S24" s="601"/>
    </row>
    <row r="25" spans="1:19" ht="14.4" customHeight="1" x14ac:dyDescent="0.3">
      <c r="A25" s="584" t="s">
        <v>1395</v>
      </c>
      <c r="B25" s="585" t="s">
        <v>1396</v>
      </c>
      <c r="C25" s="585" t="s">
        <v>468</v>
      </c>
      <c r="D25" s="585" t="s">
        <v>1388</v>
      </c>
      <c r="E25" s="585" t="s">
        <v>1411</v>
      </c>
      <c r="F25" s="585" t="s">
        <v>1428</v>
      </c>
      <c r="G25" s="585" t="s">
        <v>1429</v>
      </c>
      <c r="H25" s="600">
        <v>74</v>
      </c>
      <c r="I25" s="600">
        <v>18574</v>
      </c>
      <c r="J25" s="585">
        <v>0.69811320754716977</v>
      </c>
      <c r="K25" s="585">
        <v>251</v>
      </c>
      <c r="L25" s="600">
        <v>106</v>
      </c>
      <c r="M25" s="600">
        <v>26606</v>
      </c>
      <c r="N25" s="585">
        <v>1</v>
      </c>
      <c r="O25" s="585">
        <v>251</v>
      </c>
      <c r="P25" s="600"/>
      <c r="Q25" s="600"/>
      <c r="R25" s="590"/>
      <c r="S25" s="601"/>
    </row>
    <row r="26" spans="1:19" ht="14.4" customHeight="1" x14ac:dyDescent="0.3">
      <c r="A26" s="584" t="s">
        <v>1395</v>
      </c>
      <c r="B26" s="585" t="s">
        <v>1396</v>
      </c>
      <c r="C26" s="585" t="s">
        <v>468</v>
      </c>
      <c r="D26" s="585" t="s">
        <v>1388</v>
      </c>
      <c r="E26" s="585" t="s">
        <v>1411</v>
      </c>
      <c r="F26" s="585" t="s">
        <v>1430</v>
      </c>
      <c r="G26" s="585" t="s">
        <v>1431</v>
      </c>
      <c r="H26" s="600">
        <v>214</v>
      </c>
      <c r="I26" s="600">
        <v>26964</v>
      </c>
      <c r="J26" s="585">
        <v>0.49195402298850577</v>
      </c>
      <c r="K26" s="585">
        <v>126</v>
      </c>
      <c r="L26" s="600">
        <v>435</v>
      </c>
      <c r="M26" s="600">
        <v>54810</v>
      </c>
      <c r="N26" s="585">
        <v>1</v>
      </c>
      <c r="O26" s="585">
        <v>126</v>
      </c>
      <c r="P26" s="600"/>
      <c r="Q26" s="600"/>
      <c r="R26" s="590"/>
      <c r="S26" s="601"/>
    </row>
    <row r="27" spans="1:19" ht="14.4" customHeight="1" x14ac:dyDescent="0.3">
      <c r="A27" s="584" t="s">
        <v>1395</v>
      </c>
      <c r="B27" s="585" t="s">
        <v>1396</v>
      </c>
      <c r="C27" s="585" t="s">
        <v>468</v>
      </c>
      <c r="D27" s="585" t="s">
        <v>1388</v>
      </c>
      <c r="E27" s="585" t="s">
        <v>1411</v>
      </c>
      <c r="F27" s="585" t="s">
        <v>1436</v>
      </c>
      <c r="G27" s="585" t="s">
        <v>1437</v>
      </c>
      <c r="H27" s="600"/>
      <c r="I27" s="600"/>
      <c r="J27" s="585"/>
      <c r="K27" s="585"/>
      <c r="L27" s="600">
        <v>3</v>
      </c>
      <c r="M27" s="600">
        <v>1503</v>
      </c>
      <c r="N27" s="585">
        <v>1</v>
      </c>
      <c r="O27" s="585">
        <v>501</v>
      </c>
      <c r="P27" s="600"/>
      <c r="Q27" s="600"/>
      <c r="R27" s="590"/>
      <c r="S27" s="601"/>
    </row>
    <row r="28" spans="1:19" ht="14.4" customHeight="1" x14ac:dyDescent="0.3">
      <c r="A28" s="584" t="s">
        <v>1395</v>
      </c>
      <c r="B28" s="585" t="s">
        <v>1396</v>
      </c>
      <c r="C28" s="585" t="s">
        <v>468</v>
      </c>
      <c r="D28" s="585" t="s">
        <v>1388</v>
      </c>
      <c r="E28" s="585" t="s">
        <v>1411</v>
      </c>
      <c r="F28" s="585" t="s">
        <v>1438</v>
      </c>
      <c r="G28" s="585" t="s">
        <v>1439</v>
      </c>
      <c r="H28" s="600"/>
      <c r="I28" s="600"/>
      <c r="J28" s="585"/>
      <c r="K28" s="585"/>
      <c r="L28" s="600">
        <v>3</v>
      </c>
      <c r="M28" s="600">
        <v>2037</v>
      </c>
      <c r="N28" s="585">
        <v>1</v>
      </c>
      <c r="O28" s="585">
        <v>679</v>
      </c>
      <c r="P28" s="600"/>
      <c r="Q28" s="600"/>
      <c r="R28" s="590"/>
      <c r="S28" s="601"/>
    </row>
    <row r="29" spans="1:19" ht="14.4" customHeight="1" x14ac:dyDescent="0.3">
      <c r="A29" s="584" t="s">
        <v>1395</v>
      </c>
      <c r="B29" s="585" t="s">
        <v>1396</v>
      </c>
      <c r="C29" s="585" t="s">
        <v>468</v>
      </c>
      <c r="D29" s="585" t="s">
        <v>1388</v>
      </c>
      <c r="E29" s="585" t="s">
        <v>1411</v>
      </c>
      <c r="F29" s="585" t="s">
        <v>1440</v>
      </c>
      <c r="G29" s="585" t="s">
        <v>1441</v>
      </c>
      <c r="H29" s="600"/>
      <c r="I29" s="600"/>
      <c r="J29" s="585"/>
      <c r="K29" s="585"/>
      <c r="L29" s="600">
        <v>2</v>
      </c>
      <c r="M29" s="600">
        <v>2064</v>
      </c>
      <c r="N29" s="585">
        <v>1</v>
      </c>
      <c r="O29" s="585">
        <v>1032</v>
      </c>
      <c r="P29" s="600"/>
      <c r="Q29" s="600"/>
      <c r="R29" s="590"/>
      <c r="S29" s="601"/>
    </row>
    <row r="30" spans="1:19" ht="14.4" customHeight="1" x14ac:dyDescent="0.3">
      <c r="A30" s="584" t="s">
        <v>1395</v>
      </c>
      <c r="B30" s="585" t="s">
        <v>1396</v>
      </c>
      <c r="C30" s="585" t="s">
        <v>468</v>
      </c>
      <c r="D30" s="585" t="s">
        <v>1388</v>
      </c>
      <c r="E30" s="585" t="s">
        <v>1411</v>
      </c>
      <c r="F30" s="585" t="s">
        <v>1448</v>
      </c>
      <c r="G30" s="585" t="s">
        <v>1449</v>
      </c>
      <c r="H30" s="600">
        <v>35</v>
      </c>
      <c r="I30" s="600">
        <v>1166.6600000000001</v>
      </c>
      <c r="J30" s="585">
        <v>7.543063596148103E-2</v>
      </c>
      <c r="K30" s="585">
        <v>33.33314285714286</v>
      </c>
      <c r="L30" s="600">
        <v>464</v>
      </c>
      <c r="M30" s="600">
        <v>15466.66</v>
      </c>
      <c r="N30" s="585">
        <v>1</v>
      </c>
      <c r="O30" s="585">
        <v>33.333318965517243</v>
      </c>
      <c r="P30" s="600"/>
      <c r="Q30" s="600"/>
      <c r="R30" s="590"/>
      <c r="S30" s="601"/>
    </row>
    <row r="31" spans="1:19" ht="14.4" customHeight="1" x14ac:dyDescent="0.3">
      <c r="A31" s="584" t="s">
        <v>1395</v>
      </c>
      <c r="B31" s="585" t="s">
        <v>1396</v>
      </c>
      <c r="C31" s="585" t="s">
        <v>468</v>
      </c>
      <c r="D31" s="585" t="s">
        <v>1388</v>
      </c>
      <c r="E31" s="585" t="s">
        <v>1411</v>
      </c>
      <c r="F31" s="585" t="s">
        <v>1452</v>
      </c>
      <c r="G31" s="585" t="s">
        <v>1453</v>
      </c>
      <c r="H31" s="600"/>
      <c r="I31" s="600"/>
      <c r="J31" s="585"/>
      <c r="K31" s="585"/>
      <c r="L31" s="600">
        <v>6</v>
      </c>
      <c r="M31" s="600">
        <v>516</v>
      </c>
      <c r="N31" s="585">
        <v>1</v>
      </c>
      <c r="O31" s="585">
        <v>86</v>
      </c>
      <c r="P31" s="600"/>
      <c r="Q31" s="600"/>
      <c r="R31" s="590"/>
      <c r="S31" s="601"/>
    </row>
    <row r="32" spans="1:19" ht="14.4" customHeight="1" x14ac:dyDescent="0.3">
      <c r="A32" s="584" t="s">
        <v>1395</v>
      </c>
      <c r="B32" s="585" t="s">
        <v>1396</v>
      </c>
      <c r="C32" s="585" t="s">
        <v>468</v>
      </c>
      <c r="D32" s="585" t="s">
        <v>1388</v>
      </c>
      <c r="E32" s="585" t="s">
        <v>1411</v>
      </c>
      <c r="F32" s="585" t="s">
        <v>1454</v>
      </c>
      <c r="G32" s="585" t="s">
        <v>1455</v>
      </c>
      <c r="H32" s="600">
        <v>1</v>
      </c>
      <c r="I32" s="600">
        <v>32</v>
      </c>
      <c r="J32" s="585">
        <v>1</v>
      </c>
      <c r="K32" s="585">
        <v>32</v>
      </c>
      <c r="L32" s="600">
        <v>1</v>
      </c>
      <c r="M32" s="600">
        <v>32</v>
      </c>
      <c r="N32" s="585">
        <v>1</v>
      </c>
      <c r="O32" s="585">
        <v>32</v>
      </c>
      <c r="P32" s="600"/>
      <c r="Q32" s="600"/>
      <c r="R32" s="590"/>
      <c r="S32" s="601"/>
    </row>
    <row r="33" spans="1:19" ht="14.4" customHeight="1" x14ac:dyDescent="0.3">
      <c r="A33" s="584" t="s">
        <v>1395</v>
      </c>
      <c r="B33" s="585" t="s">
        <v>1396</v>
      </c>
      <c r="C33" s="585" t="s">
        <v>468</v>
      </c>
      <c r="D33" s="585" t="s">
        <v>1388</v>
      </c>
      <c r="E33" s="585" t="s">
        <v>1411</v>
      </c>
      <c r="F33" s="585" t="s">
        <v>1456</v>
      </c>
      <c r="G33" s="585" t="s">
        <v>1457</v>
      </c>
      <c r="H33" s="600">
        <v>5</v>
      </c>
      <c r="I33" s="600">
        <v>2525</v>
      </c>
      <c r="J33" s="585">
        <v>0.16524869109947643</v>
      </c>
      <c r="K33" s="585">
        <v>505</v>
      </c>
      <c r="L33" s="600">
        <v>10</v>
      </c>
      <c r="M33" s="600">
        <v>15280</v>
      </c>
      <c r="N33" s="585">
        <v>1</v>
      </c>
      <c r="O33" s="585">
        <v>1528</v>
      </c>
      <c r="P33" s="600"/>
      <c r="Q33" s="600"/>
      <c r="R33" s="590"/>
      <c r="S33" s="601"/>
    </row>
    <row r="34" spans="1:19" ht="14.4" customHeight="1" x14ac:dyDescent="0.3">
      <c r="A34" s="584" t="s">
        <v>1395</v>
      </c>
      <c r="B34" s="585" t="s">
        <v>1396</v>
      </c>
      <c r="C34" s="585" t="s">
        <v>468</v>
      </c>
      <c r="D34" s="585" t="s">
        <v>1388</v>
      </c>
      <c r="E34" s="585" t="s">
        <v>1411</v>
      </c>
      <c r="F34" s="585" t="s">
        <v>1460</v>
      </c>
      <c r="G34" s="585" t="s">
        <v>1461</v>
      </c>
      <c r="H34" s="600">
        <v>1</v>
      </c>
      <c r="I34" s="600">
        <v>74</v>
      </c>
      <c r="J34" s="585">
        <v>0.33333333333333331</v>
      </c>
      <c r="K34" s="585">
        <v>74</v>
      </c>
      <c r="L34" s="600">
        <v>3</v>
      </c>
      <c r="M34" s="600">
        <v>222</v>
      </c>
      <c r="N34" s="585">
        <v>1</v>
      </c>
      <c r="O34" s="585">
        <v>74</v>
      </c>
      <c r="P34" s="600"/>
      <c r="Q34" s="600"/>
      <c r="R34" s="590"/>
      <c r="S34" s="601"/>
    </row>
    <row r="35" spans="1:19" ht="14.4" customHeight="1" x14ac:dyDescent="0.3">
      <c r="A35" s="584" t="s">
        <v>1395</v>
      </c>
      <c r="B35" s="585" t="s">
        <v>1396</v>
      </c>
      <c r="C35" s="585" t="s">
        <v>468</v>
      </c>
      <c r="D35" s="585" t="s">
        <v>1388</v>
      </c>
      <c r="E35" s="585" t="s">
        <v>1411</v>
      </c>
      <c r="F35" s="585" t="s">
        <v>1465</v>
      </c>
      <c r="G35" s="585" t="s">
        <v>1466</v>
      </c>
      <c r="H35" s="600">
        <v>1</v>
      </c>
      <c r="I35" s="600">
        <v>599</v>
      </c>
      <c r="J35" s="585"/>
      <c r="K35" s="585">
        <v>599</v>
      </c>
      <c r="L35" s="600"/>
      <c r="M35" s="600"/>
      <c r="N35" s="585"/>
      <c r="O35" s="585"/>
      <c r="P35" s="600"/>
      <c r="Q35" s="600"/>
      <c r="R35" s="590"/>
      <c r="S35" s="601"/>
    </row>
    <row r="36" spans="1:19" ht="14.4" customHeight="1" x14ac:dyDescent="0.3">
      <c r="A36" s="584" t="s">
        <v>1395</v>
      </c>
      <c r="B36" s="585" t="s">
        <v>1396</v>
      </c>
      <c r="C36" s="585" t="s">
        <v>468</v>
      </c>
      <c r="D36" s="585" t="s">
        <v>1388</v>
      </c>
      <c r="E36" s="585" t="s">
        <v>1411</v>
      </c>
      <c r="F36" s="585" t="s">
        <v>1467</v>
      </c>
      <c r="G36" s="585" t="s">
        <v>1468</v>
      </c>
      <c r="H36" s="600"/>
      <c r="I36" s="600"/>
      <c r="J36" s="585"/>
      <c r="K36" s="585"/>
      <c r="L36" s="600">
        <v>1</v>
      </c>
      <c r="M36" s="600">
        <v>445</v>
      </c>
      <c r="N36" s="585">
        <v>1</v>
      </c>
      <c r="O36" s="585">
        <v>445</v>
      </c>
      <c r="P36" s="600"/>
      <c r="Q36" s="600"/>
      <c r="R36" s="590"/>
      <c r="S36" s="601"/>
    </row>
    <row r="37" spans="1:19" ht="14.4" customHeight="1" x14ac:dyDescent="0.3">
      <c r="A37" s="584" t="s">
        <v>1395</v>
      </c>
      <c r="B37" s="585" t="s">
        <v>1396</v>
      </c>
      <c r="C37" s="585" t="s">
        <v>468</v>
      </c>
      <c r="D37" s="585" t="s">
        <v>1388</v>
      </c>
      <c r="E37" s="585" t="s">
        <v>1411</v>
      </c>
      <c r="F37" s="585" t="s">
        <v>1481</v>
      </c>
      <c r="G37" s="585" t="s">
        <v>1482</v>
      </c>
      <c r="H37" s="600">
        <v>15</v>
      </c>
      <c r="I37" s="600">
        <v>1845</v>
      </c>
      <c r="J37" s="585">
        <v>1.9523809523809523</v>
      </c>
      <c r="K37" s="585">
        <v>123</v>
      </c>
      <c r="L37" s="600">
        <v>7</v>
      </c>
      <c r="M37" s="600">
        <v>945</v>
      </c>
      <c r="N37" s="585">
        <v>1</v>
      </c>
      <c r="O37" s="585">
        <v>135</v>
      </c>
      <c r="P37" s="600"/>
      <c r="Q37" s="600"/>
      <c r="R37" s="590"/>
      <c r="S37" s="601"/>
    </row>
    <row r="38" spans="1:19" ht="14.4" customHeight="1" x14ac:dyDescent="0.3">
      <c r="A38" s="584" t="s">
        <v>1395</v>
      </c>
      <c r="B38" s="585" t="s">
        <v>1396</v>
      </c>
      <c r="C38" s="585" t="s">
        <v>468</v>
      </c>
      <c r="D38" s="585" t="s">
        <v>1388</v>
      </c>
      <c r="E38" s="585" t="s">
        <v>1411</v>
      </c>
      <c r="F38" s="585" t="s">
        <v>1483</v>
      </c>
      <c r="G38" s="585" t="s">
        <v>1484</v>
      </c>
      <c r="H38" s="600">
        <v>9</v>
      </c>
      <c r="I38" s="600">
        <v>3276</v>
      </c>
      <c r="J38" s="585">
        <v>0.23333333333333334</v>
      </c>
      <c r="K38" s="585">
        <v>364</v>
      </c>
      <c r="L38" s="600">
        <v>36</v>
      </c>
      <c r="M38" s="600">
        <v>14040</v>
      </c>
      <c r="N38" s="585">
        <v>1</v>
      </c>
      <c r="O38" s="585">
        <v>390</v>
      </c>
      <c r="P38" s="600"/>
      <c r="Q38" s="600"/>
      <c r="R38" s="590"/>
      <c r="S38" s="601"/>
    </row>
    <row r="39" spans="1:19" ht="14.4" customHeight="1" x14ac:dyDescent="0.3">
      <c r="A39" s="584" t="s">
        <v>1395</v>
      </c>
      <c r="B39" s="585" t="s">
        <v>1396</v>
      </c>
      <c r="C39" s="585" t="s">
        <v>468</v>
      </c>
      <c r="D39" s="585" t="s">
        <v>1388</v>
      </c>
      <c r="E39" s="585" t="s">
        <v>1411</v>
      </c>
      <c r="F39" s="585" t="s">
        <v>1487</v>
      </c>
      <c r="G39" s="585" t="s">
        <v>1488</v>
      </c>
      <c r="H39" s="600"/>
      <c r="I39" s="600"/>
      <c r="J39" s="585"/>
      <c r="K39" s="585"/>
      <c r="L39" s="600">
        <v>1</v>
      </c>
      <c r="M39" s="600">
        <v>120</v>
      </c>
      <c r="N39" s="585">
        <v>1</v>
      </c>
      <c r="O39" s="585">
        <v>120</v>
      </c>
      <c r="P39" s="600"/>
      <c r="Q39" s="600"/>
      <c r="R39" s="590"/>
      <c r="S39" s="601"/>
    </row>
    <row r="40" spans="1:19" ht="14.4" customHeight="1" x14ac:dyDescent="0.3">
      <c r="A40" s="584" t="s">
        <v>1395</v>
      </c>
      <c r="B40" s="585" t="s">
        <v>1396</v>
      </c>
      <c r="C40" s="585" t="s">
        <v>468</v>
      </c>
      <c r="D40" s="585" t="s">
        <v>1388</v>
      </c>
      <c r="E40" s="585" t="s">
        <v>1411</v>
      </c>
      <c r="F40" s="585" t="s">
        <v>1489</v>
      </c>
      <c r="G40" s="585" t="s">
        <v>1490</v>
      </c>
      <c r="H40" s="600"/>
      <c r="I40" s="600"/>
      <c r="J40" s="585"/>
      <c r="K40" s="585"/>
      <c r="L40" s="600">
        <v>1</v>
      </c>
      <c r="M40" s="600">
        <v>449</v>
      </c>
      <c r="N40" s="585">
        <v>1</v>
      </c>
      <c r="O40" s="585">
        <v>449</v>
      </c>
      <c r="P40" s="600"/>
      <c r="Q40" s="600"/>
      <c r="R40" s="590"/>
      <c r="S40" s="601"/>
    </row>
    <row r="41" spans="1:19" ht="14.4" customHeight="1" x14ac:dyDescent="0.3">
      <c r="A41" s="584" t="s">
        <v>1395</v>
      </c>
      <c r="B41" s="585" t="s">
        <v>1396</v>
      </c>
      <c r="C41" s="585" t="s">
        <v>468</v>
      </c>
      <c r="D41" s="585" t="s">
        <v>1388</v>
      </c>
      <c r="E41" s="585" t="s">
        <v>1411</v>
      </c>
      <c r="F41" s="585" t="s">
        <v>1503</v>
      </c>
      <c r="G41" s="585" t="s">
        <v>1504</v>
      </c>
      <c r="H41" s="600">
        <v>2</v>
      </c>
      <c r="I41" s="600">
        <v>1754</v>
      </c>
      <c r="J41" s="585">
        <v>0.30836849507735586</v>
      </c>
      <c r="K41" s="585">
        <v>877</v>
      </c>
      <c r="L41" s="600">
        <v>4</v>
      </c>
      <c r="M41" s="600">
        <v>5688</v>
      </c>
      <c r="N41" s="585">
        <v>1</v>
      </c>
      <c r="O41" s="585">
        <v>1422</v>
      </c>
      <c r="P41" s="600"/>
      <c r="Q41" s="600"/>
      <c r="R41" s="590"/>
      <c r="S41" s="601"/>
    </row>
    <row r="42" spans="1:19" ht="14.4" customHeight="1" x14ac:dyDescent="0.3">
      <c r="A42" s="584" t="s">
        <v>1395</v>
      </c>
      <c r="B42" s="585" t="s">
        <v>1396</v>
      </c>
      <c r="C42" s="585" t="s">
        <v>468</v>
      </c>
      <c r="D42" s="585" t="s">
        <v>1388</v>
      </c>
      <c r="E42" s="585" t="s">
        <v>1411</v>
      </c>
      <c r="F42" s="585" t="s">
        <v>1507</v>
      </c>
      <c r="G42" s="585" t="s">
        <v>1508</v>
      </c>
      <c r="H42" s="600">
        <v>1</v>
      </c>
      <c r="I42" s="600">
        <v>67</v>
      </c>
      <c r="J42" s="585">
        <v>0.13346613545816732</v>
      </c>
      <c r="K42" s="585">
        <v>67</v>
      </c>
      <c r="L42" s="600">
        <v>2</v>
      </c>
      <c r="M42" s="600">
        <v>502</v>
      </c>
      <c r="N42" s="585">
        <v>1</v>
      </c>
      <c r="O42" s="585">
        <v>251</v>
      </c>
      <c r="P42" s="600"/>
      <c r="Q42" s="600"/>
      <c r="R42" s="590"/>
      <c r="S42" s="601"/>
    </row>
    <row r="43" spans="1:19" ht="14.4" customHeight="1" x14ac:dyDescent="0.3">
      <c r="A43" s="584" t="s">
        <v>1395</v>
      </c>
      <c r="B43" s="585" t="s">
        <v>1396</v>
      </c>
      <c r="C43" s="585" t="s">
        <v>468</v>
      </c>
      <c r="D43" s="585" t="s">
        <v>1389</v>
      </c>
      <c r="E43" s="585" t="s">
        <v>1411</v>
      </c>
      <c r="F43" s="585" t="s">
        <v>1416</v>
      </c>
      <c r="G43" s="585" t="s">
        <v>1417</v>
      </c>
      <c r="H43" s="600"/>
      <c r="I43" s="600"/>
      <c r="J43" s="585"/>
      <c r="K43" s="585"/>
      <c r="L43" s="600">
        <v>80</v>
      </c>
      <c r="M43" s="600">
        <v>8480</v>
      </c>
      <c r="N43" s="585">
        <v>1</v>
      </c>
      <c r="O43" s="585">
        <v>106</v>
      </c>
      <c r="P43" s="600"/>
      <c r="Q43" s="600"/>
      <c r="R43" s="590"/>
      <c r="S43" s="601"/>
    </row>
    <row r="44" spans="1:19" ht="14.4" customHeight="1" x14ac:dyDescent="0.3">
      <c r="A44" s="584" t="s">
        <v>1395</v>
      </c>
      <c r="B44" s="585" t="s">
        <v>1396</v>
      </c>
      <c r="C44" s="585" t="s">
        <v>468</v>
      </c>
      <c r="D44" s="585" t="s">
        <v>1389</v>
      </c>
      <c r="E44" s="585" t="s">
        <v>1411</v>
      </c>
      <c r="F44" s="585" t="s">
        <v>1420</v>
      </c>
      <c r="G44" s="585" t="s">
        <v>1421</v>
      </c>
      <c r="H44" s="600"/>
      <c r="I44" s="600"/>
      <c r="J44" s="585"/>
      <c r="K44" s="585"/>
      <c r="L44" s="600">
        <v>1</v>
      </c>
      <c r="M44" s="600">
        <v>37</v>
      </c>
      <c r="N44" s="585">
        <v>1</v>
      </c>
      <c r="O44" s="585">
        <v>37</v>
      </c>
      <c r="P44" s="600"/>
      <c r="Q44" s="600"/>
      <c r="R44" s="590"/>
      <c r="S44" s="601"/>
    </row>
    <row r="45" spans="1:19" ht="14.4" customHeight="1" x14ac:dyDescent="0.3">
      <c r="A45" s="584" t="s">
        <v>1395</v>
      </c>
      <c r="B45" s="585" t="s">
        <v>1396</v>
      </c>
      <c r="C45" s="585" t="s">
        <v>468</v>
      </c>
      <c r="D45" s="585" t="s">
        <v>1389</v>
      </c>
      <c r="E45" s="585" t="s">
        <v>1411</v>
      </c>
      <c r="F45" s="585" t="s">
        <v>1422</v>
      </c>
      <c r="G45" s="585" t="s">
        <v>1423</v>
      </c>
      <c r="H45" s="600"/>
      <c r="I45" s="600"/>
      <c r="J45" s="585"/>
      <c r="K45" s="585"/>
      <c r="L45" s="600">
        <v>1</v>
      </c>
      <c r="M45" s="600">
        <v>5</v>
      </c>
      <c r="N45" s="585">
        <v>1</v>
      </c>
      <c r="O45" s="585">
        <v>5</v>
      </c>
      <c r="P45" s="600"/>
      <c r="Q45" s="600"/>
      <c r="R45" s="590"/>
      <c r="S45" s="601"/>
    </row>
    <row r="46" spans="1:19" ht="14.4" customHeight="1" x14ac:dyDescent="0.3">
      <c r="A46" s="584" t="s">
        <v>1395</v>
      </c>
      <c r="B46" s="585" t="s">
        <v>1396</v>
      </c>
      <c r="C46" s="585" t="s">
        <v>468</v>
      </c>
      <c r="D46" s="585" t="s">
        <v>1389</v>
      </c>
      <c r="E46" s="585" t="s">
        <v>1411</v>
      </c>
      <c r="F46" s="585" t="s">
        <v>1428</v>
      </c>
      <c r="G46" s="585" t="s">
        <v>1429</v>
      </c>
      <c r="H46" s="600"/>
      <c r="I46" s="600"/>
      <c r="J46" s="585"/>
      <c r="K46" s="585"/>
      <c r="L46" s="600">
        <v>50</v>
      </c>
      <c r="M46" s="600">
        <v>12550</v>
      </c>
      <c r="N46" s="585">
        <v>1</v>
      </c>
      <c r="O46" s="585">
        <v>251</v>
      </c>
      <c r="P46" s="600"/>
      <c r="Q46" s="600"/>
      <c r="R46" s="590"/>
      <c r="S46" s="601"/>
    </row>
    <row r="47" spans="1:19" ht="14.4" customHeight="1" x14ac:dyDescent="0.3">
      <c r="A47" s="584" t="s">
        <v>1395</v>
      </c>
      <c r="B47" s="585" t="s">
        <v>1396</v>
      </c>
      <c r="C47" s="585" t="s">
        <v>468</v>
      </c>
      <c r="D47" s="585" t="s">
        <v>1389</v>
      </c>
      <c r="E47" s="585" t="s">
        <v>1411</v>
      </c>
      <c r="F47" s="585" t="s">
        <v>1430</v>
      </c>
      <c r="G47" s="585" t="s">
        <v>1431</v>
      </c>
      <c r="H47" s="600"/>
      <c r="I47" s="600"/>
      <c r="J47" s="585"/>
      <c r="K47" s="585"/>
      <c r="L47" s="600">
        <v>151</v>
      </c>
      <c r="M47" s="600">
        <v>19026</v>
      </c>
      <c r="N47" s="585">
        <v>1</v>
      </c>
      <c r="O47" s="585">
        <v>126</v>
      </c>
      <c r="P47" s="600"/>
      <c r="Q47" s="600"/>
      <c r="R47" s="590"/>
      <c r="S47" s="601"/>
    </row>
    <row r="48" spans="1:19" ht="14.4" customHeight="1" x14ac:dyDescent="0.3">
      <c r="A48" s="584" t="s">
        <v>1395</v>
      </c>
      <c r="B48" s="585" t="s">
        <v>1396</v>
      </c>
      <c r="C48" s="585" t="s">
        <v>468</v>
      </c>
      <c r="D48" s="585" t="s">
        <v>1389</v>
      </c>
      <c r="E48" s="585" t="s">
        <v>1411</v>
      </c>
      <c r="F48" s="585" t="s">
        <v>1448</v>
      </c>
      <c r="G48" s="585" t="s">
        <v>1449</v>
      </c>
      <c r="H48" s="600"/>
      <c r="I48" s="600"/>
      <c r="J48" s="585"/>
      <c r="K48" s="585"/>
      <c r="L48" s="600">
        <v>178</v>
      </c>
      <c r="M48" s="600">
        <v>5933.34</v>
      </c>
      <c r="N48" s="585">
        <v>1</v>
      </c>
      <c r="O48" s="585">
        <v>33.333370786516852</v>
      </c>
      <c r="P48" s="600"/>
      <c r="Q48" s="600"/>
      <c r="R48" s="590"/>
      <c r="S48" s="601"/>
    </row>
    <row r="49" spans="1:19" ht="14.4" customHeight="1" x14ac:dyDescent="0.3">
      <c r="A49" s="584" t="s">
        <v>1395</v>
      </c>
      <c r="B49" s="585" t="s">
        <v>1396</v>
      </c>
      <c r="C49" s="585" t="s">
        <v>468</v>
      </c>
      <c r="D49" s="585" t="s">
        <v>1389</v>
      </c>
      <c r="E49" s="585" t="s">
        <v>1411</v>
      </c>
      <c r="F49" s="585" t="s">
        <v>1450</v>
      </c>
      <c r="G49" s="585" t="s">
        <v>1451</v>
      </c>
      <c r="H49" s="600"/>
      <c r="I49" s="600"/>
      <c r="J49" s="585"/>
      <c r="K49" s="585"/>
      <c r="L49" s="600">
        <v>6</v>
      </c>
      <c r="M49" s="600">
        <v>696</v>
      </c>
      <c r="N49" s="585">
        <v>1</v>
      </c>
      <c r="O49" s="585">
        <v>116</v>
      </c>
      <c r="P49" s="600"/>
      <c r="Q49" s="600"/>
      <c r="R49" s="590"/>
      <c r="S49" s="601"/>
    </row>
    <row r="50" spans="1:19" ht="14.4" customHeight="1" x14ac:dyDescent="0.3">
      <c r="A50" s="584" t="s">
        <v>1395</v>
      </c>
      <c r="B50" s="585" t="s">
        <v>1396</v>
      </c>
      <c r="C50" s="585" t="s">
        <v>468</v>
      </c>
      <c r="D50" s="585" t="s">
        <v>1389</v>
      </c>
      <c r="E50" s="585" t="s">
        <v>1411</v>
      </c>
      <c r="F50" s="585" t="s">
        <v>1456</v>
      </c>
      <c r="G50" s="585" t="s">
        <v>1457</v>
      </c>
      <c r="H50" s="600"/>
      <c r="I50" s="600"/>
      <c r="J50" s="585"/>
      <c r="K50" s="585"/>
      <c r="L50" s="600">
        <v>19</v>
      </c>
      <c r="M50" s="600">
        <v>29032</v>
      </c>
      <c r="N50" s="585">
        <v>1</v>
      </c>
      <c r="O50" s="585">
        <v>1528</v>
      </c>
      <c r="P50" s="600"/>
      <c r="Q50" s="600"/>
      <c r="R50" s="590"/>
      <c r="S50" s="601"/>
    </row>
    <row r="51" spans="1:19" ht="14.4" customHeight="1" x14ac:dyDescent="0.3">
      <c r="A51" s="584" t="s">
        <v>1395</v>
      </c>
      <c r="B51" s="585" t="s">
        <v>1396</v>
      </c>
      <c r="C51" s="585" t="s">
        <v>468</v>
      </c>
      <c r="D51" s="585" t="s">
        <v>1389</v>
      </c>
      <c r="E51" s="585" t="s">
        <v>1411</v>
      </c>
      <c r="F51" s="585" t="s">
        <v>1477</v>
      </c>
      <c r="G51" s="585" t="s">
        <v>1478</v>
      </c>
      <c r="H51" s="600"/>
      <c r="I51" s="600"/>
      <c r="J51" s="585"/>
      <c r="K51" s="585"/>
      <c r="L51" s="600">
        <v>2</v>
      </c>
      <c r="M51" s="600">
        <v>366</v>
      </c>
      <c r="N51" s="585">
        <v>1</v>
      </c>
      <c r="O51" s="585">
        <v>183</v>
      </c>
      <c r="P51" s="600"/>
      <c r="Q51" s="600"/>
      <c r="R51" s="590"/>
      <c r="S51" s="601"/>
    </row>
    <row r="52" spans="1:19" ht="14.4" customHeight="1" x14ac:dyDescent="0.3">
      <c r="A52" s="584" t="s">
        <v>1395</v>
      </c>
      <c r="B52" s="585" t="s">
        <v>1396</v>
      </c>
      <c r="C52" s="585" t="s">
        <v>468</v>
      </c>
      <c r="D52" s="585" t="s">
        <v>1390</v>
      </c>
      <c r="E52" s="585" t="s">
        <v>1411</v>
      </c>
      <c r="F52" s="585" t="s">
        <v>1414</v>
      </c>
      <c r="G52" s="585" t="s">
        <v>1415</v>
      </c>
      <c r="H52" s="600">
        <v>146</v>
      </c>
      <c r="I52" s="600">
        <v>12118</v>
      </c>
      <c r="J52" s="585"/>
      <c r="K52" s="585">
        <v>83</v>
      </c>
      <c r="L52" s="600"/>
      <c r="M52" s="600"/>
      <c r="N52" s="585"/>
      <c r="O52" s="585"/>
      <c r="P52" s="600"/>
      <c r="Q52" s="600"/>
      <c r="R52" s="590"/>
      <c r="S52" s="601"/>
    </row>
    <row r="53" spans="1:19" ht="14.4" customHeight="1" x14ac:dyDescent="0.3">
      <c r="A53" s="584" t="s">
        <v>1395</v>
      </c>
      <c r="B53" s="585" t="s">
        <v>1396</v>
      </c>
      <c r="C53" s="585" t="s">
        <v>468</v>
      </c>
      <c r="D53" s="585" t="s">
        <v>1390</v>
      </c>
      <c r="E53" s="585" t="s">
        <v>1411</v>
      </c>
      <c r="F53" s="585" t="s">
        <v>1416</v>
      </c>
      <c r="G53" s="585" t="s">
        <v>1417</v>
      </c>
      <c r="H53" s="600">
        <v>13</v>
      </c>
      <c r="I53" s="600">
        <v>1378</v>
      </c>
      <c r="J53" s="585"/>
      <c r="K53" s="585">
        <v>106</v>
      </c>
      <c r="L53" s="600"/>
      <c r="M53" s="600"/>
      <c r="N53" s="585"/>
      <c r="O53" s="585"/>
      <c r="P53" s="600"/>
      <c r="Q53" s="600"/>
      <c r="R53" s="590"/>
      <c r="S53" s="601"/>
    </row>
    <row r="54" spans="1:19" ht="14.4" customHeight="1" x14ac:dyDescent="0.3">
      <c r="A54" s="584" t="s">
        <v>1395</v>
      </c>
      <c r="B54" s="585" t="s">
        <v>1396</v>
      </c>
      <c r="C54" s="585" t="s">
        <v>468</v>
      </c>
      <c r="D54" s="585" t="s">
        <v>1390</v>
      </c>
      <c r="E54" s="585" t="s">
        <v>1411</v>
      </c>
      <c r="F54" s="585" t="s">
        <v>1420</v>
      </c>
      <c r="G54" s="585" t="s">
        <v>1421</v>
      </c>
      <c r="H54" s="600">
        <v>7</v>
      </c>
      <c r="I54" s="600">
        <v>259</v>
      </c>
      <c r="J54" s="585"/>
      <c r="K54" s="585">
        <v>37</v>
      </c>
      <c r="L54" s="600"/>
      <c r="M54" s="600"/>
      <c r="N54" s="585"/>
      <c r="O54" s="585"/>
      <c r="P54" s="600"/>
      <c r="Q54" s="600"/>
      <c r="R54" s="590"/>
      <c r="S54" s="601"/>
    </row>
    <row r="55" spans="1:19" ht="14.4" customHeight="1" x14ac:dyDescent="0.3">
      <c r="A55" s="584" t="s">
        <v>1395</v>
      </c>
      <c r="B55" s="585" t="s">
        <v>1396</v>
      </c>
      <c r="C55" s="585" t="s">
        <v>468</v>
      </c>
      <c r="D55" s="585" t="s">
        <v>1390</v>
      </c>
      <c r="E55" s="585" t="s">
        <v>1411</v>
      </c>
      <c r="F55" s="585" t="s">
        <v>1424</v>
      </c>
      <c r="G55" s="585" t="s">
        <v>1425</v>
      </c>
      <c r="H55" s="600">
        <v>1</v>
      </c>
      <c r="I55" s="600">
        <v>5</v>
      </c>
      <c r="J55" s="585"/>
      <c r="K55" s="585">
        <v>5</v>
      </c>
      <c r="L55" s="600"/>
      <c r="M55" s="600"/>
      <c r="N55" s="585"/>
      <c r="O55" s="585"/>
      <c r="P55" s="600"/>
      <c r="Q55" s="600"/>
      <c r="R55" s="590"/>
      <c r="S55" s="601"/>
    </row>
    <row r="56" spans="1:19" ht="14.4" customHeight="1" x14ac:dyDescent="0.3">
      <c r="A56" s="584" t="s">
        <v>1395</v>
      </c>
      <c r="B56" s="585" t="s">
        <v>1396</v>
      </c>
      <c r="C56" s="585" t="s">
        <v>468</v>
      </c>
      <c r="D56" s="585" t="s">
        <v>1390</v>
      </c>
      <c r="E56" s="585" t="s">
        <v>1411</v>
      </c>
      <c r="F56" s="585" t="s">
        <v>1428</v>
      </c>
      <c r="G56" s="585" t="s">
        <v>1429</v>
      </c>
      <c r="H56" s="600">
        <v>77</v>
      </c>
      <c r="I56" s="600">
        <v>19327</v>
      </c>
      <c r="J56" s="585"/>
      <c r="K56" s="585">
        <v>251</v>
      </c>
      <c r="L56" s="600"/>
      <c r="M56" s="600"/>
      <c r="N56" s="585"/>
      <c r="O56" s="585"/>
      <c r="P56" s="600"/>
      <c r="Q56" s="600"/>
      <c r="R56" s="590"/>
      <c r="S56" s="601"/>
    </row>
    <row r="57" spans="1:19" ht="14.4" customHeight="1" x14ac:dyDescent="0.3">
      <c r="A57" s="584" t="s">
        <v>1395</v>
      </c>
      <c r="B57" s="585" t="s">
        <v>1396</v>
      </c>
      <c r="C57" s="585" t="s">
        <v>468</v>
      </c>
      <c r="D57" s="585" t="s">
        <v>1390</v>
      </c>
      <c r="E57" s="585" t="s">
        <v>1411</v>
      </c>
      <c r="F57" s="585" t="s">
        <v>1430</v>
      </c>
      <c r="G57" s="585" t="s">
        <v>1431</v>
      </c>
      <c r="H57" s="600">
        <v>231</v>
      </c>
      <c r="I57" s="600">
        <v>29106</v>
      </c>
      <c r="J57" s="585"/>
      <c r="K57" s="585">
        <v>126</v>
      </c>
      <c r="L57" s="600"/>
      <c r="M57" s="600"/>
      <c r="N57" s="585"/>
      <c r="O57" s="585"/>
      <c r="P57" s="600"/>
      <c r="Q57" s="600"/>
      <c r="R57" s="590"/>
      <c r="S57" s="601"/>
    </row>
    <row r="58" spans="1:19" ht="14.4" customHeight="1" x14ac:dyDescent="0.3">
      <c r="A58" s="584" t="s">
        <v>1395</v>
      </c>
      <c r="B58" s="585" t="s">
        <v>1396</v>
      </c>
      <c r="C58" s="585" t="s">
        <v>468</v>
      </c>
      <c r="D58" s="585" t="s">
        <v>1390</v>
      </c>
      <c r="E58" s="585" t="s">
        <v>1411</v>
      </c>
      <c r="F58" s="585" t="s">
        <v>1448</v>
      </c>
      <c r="G58" s="585" t="s">
        <v>1449</v>
      </c>
      <c r="H58" s="600">
        <v>272</v>
      </c>
      <c r="I58" s="600">
        <v>9066.67</v>
      </c>
      <c r="J58" s="585"/>
      <c r="K58" s="585">
        <v>33.333345588235296</v>
      </c>
      <c r="L58" s="600"/>
      <c r="M58" s="600"/>
      <c r="N58" s="585"/>
      <c r="O58" s="585"/>
      <c r="P58" s="600"/>
      <c r="Q58" s="600"/>
      <c r="R58" s="590"/>
      <c r="S58" s="601"/>
    </row>
    <row r="59" spans="1:19" ht="14.4" customHeight="1" x14ac:dyDescent="0.3">
      <c r="A59" s="584" t="s">
        <v>1395</v>
      </c>
      <c r="B59" s="585" t="s">
        <v>1396</v>
      </c>
      <c r="C59" s="585" t="s">
        <v>468</v>
      </c>
      <c r="D59" s="585" t="s">
        <v>1390</v>
      </c>
      <c r="E59" s="585" t="s">
        <v>1411</v>
      </c>
      <c r="F59" s="585" t="s">
        <v>1450</v>
      </c>
      <c r="G59" s="585" t="s">
        <v>1451</v>
      </c>
      <c r="H59" s="600">
        <v>9</v>
      </c>
      <c r="I59" s="600">
        <v>1044</v>
      </c>
      <c r="J59" s="585"/>
      <c r="K59" s="585">
        <v>116</v>
      </c>
      <c r="L59" s="600"/>
      <c r="M59" s="600"/>
      <c r="N59" s="585"/>
      <c r="O59" s="585"/>
      <c r="P59" s="600"/>
      <c r="Q59" s="600"/>
      <c r="R59" s="590"/>
      <c r="S59" s="601"/>
    </row>
    <row r="60" spans="1:19" ht="14.4" customHeight="1" x14ac:dyDescent="0.3">
      <c r="A60" s="584" t="s">
        <v>1395</v>
      </c>
      <c r="B60" s="585" t="s">
        <v>1396</v>
      </c>
      <c r="C60" s="585" t="s">
        <v>468</v>
      </c>
      <c r="D60" s="585" t="s">
        <v>1390</v>
      </c>
      <c r="E60" s="585" t="s">
        <v>1411</v>
      </c>
      <c r="F60" s="585" t="s">
        <v>1452</v>
      </c>
      <c r="G60" s="585" t="s">
        <v>1453</v>
      </c>
      <c r="H60" s="600">
        <v>1</v>
      </c>
      <c r="I60" s="600">
        <v>86</v>
      </c>
      <c r="J60" s="585"/>
      <c r="K60" s="585">
        <v>86</v>
      </c>
      <c r="L60" s="600"/>
      <c r="M60" s="600"/>
      <c r="N60" s="585"/>
      <c r="O60" s="585"/>
      <c r="P60" s="600"/>
      <c r="Q60" s="600"/>
      <c r="R60" s="590"/>
      <c r="S60" s="601"/>
    </row>
    <row r="61" spans="1:19" ht="14.4" customHeight="1" x14ac:dyDescent="0.3">
      <c r="A61" s="584" t="s">
        <v>1395</v>
      </c>
      <c r="B61" s="585" t="s">
        <v>1396</v>
      </c>
      <c r="C61" s="585" t="s">
        <v>468</v>
      </c>
      <c r="D61" s="585" t="s">
        <v>1390</v>
      </c>
      <c r="E61" s="585" t="s">
        <v>1411</v>
      </c>
      <c r="F61" s="585" t="s">
        <v>1481</v>
      </c>
      <c r="G61" s="585" t="s">
        <v>1482</v>
      </c>
      <c r="H61" s="600">
        <v>9</v>
      </c>
      <c r="I61" s="600">
        <v>1107</v>
      </c>
      <c r="J61" s="585"/>
      <c r="K61" s="585">
        <v>123</v>
      </c>
      <c r="L61" s="600"/>
      <c r="M61" s="600"/>
      <c r="N61" s="585"/>
      <c r="O61" s="585"/>
      <c r="P61" s="600"/>
      <c r="Q61" s="600"/>
      <c r="R61" s="590"/>
      <c r="S61" s="601"/>
    </row>
    <row r="62" spans="1:19" ht="14.4" customHeight="1" x14ac:dyDescent="0.3">
      <c r="A62" s="584" t="s">
        <v>1395</v>
      </c>
      <c r="B62" s="585" t="s">
        <v>1396</v>
      </c>
      <c r="C62" s="585" t="s">
        <v>468</v>
      </c>
      <c r="D62" s="585" t="s">
        <v>1390</v>
      </c>
      <c r="E62" s="585" t="s">
        <v>1411</v>
      </c>
      <c r="F62" s="585" t="s">
        <v>1489</v>
      </c>
      <c r="G62" s="585" t="s">
        <v>1490</v>
      </c>
      <c r="H62" s="600">
        <v>7</v>
      </c>
      <c r="I62" s="600">
        <v>1456</v>
      </c>
      <c r="J62" s="585"/>
      <c r="K62" s="585">
        <v>208</v>
      </c>
      <c r="L62" s="600"/>
      <c r="M62" s="600"/>
      <c r="N62" s="585"/>
      <c r="O62" s="585"/>
      <c r="P62" s="600"/>
      <c r="Q62" s="600"/>
      <c r="R62" s="590"/>
      <c r="S62" s="601"/>
    </row>
    <row r="63" spans="1:19" ht="14.4" customHeight="1" x14ac:dyDescent="0.3">
      <c r="A63" s="584" t="s">
        <v>1395</v>
      </c>
      <c r="B63" s="585" t="s">
        <v>1396</v>
      </c>
      <c r="C63" s="585" t="s">
        <v>468</v>
      </c>
      <c r="D63" s="585" t="s">
        <v>1390</v>
      </c>
      <c r="E63" s="585" t="s">
        <v>1411</v>
      </c>
      <c r="F63" s="585" t="s">
        <v>1503</v>
      </c>
      <c r="G63" s="585" t="s">
        <v>1504</v>
      </c>
      <c r="H63" s="600">
        <v>3</v>
      </c>
      <c r="I63" s="600">
        <v>2631</v>
      </c>
      <c r="J63" s="585"/>
      <c r="K63" s="585">
        <v>877</v>
      </c>
      <c r="L63" s="600"/>
      <c r="M63" s="600"/>
      <c r="N63" s="585"/>
      <c r="O63" s="585"/>
      <c r="P63" s="600"/>
      <c r="Q63" s="600"/>
      <c r="R63" s="590"/>
      <c r="S63" s="601"/>
    </row>
    <row r="64" spans="1:19" ht="14.4" customHeight="1" x14ac:dyDescent="0.3">
      <c r="A64" s="584" t="s">
        <v>1395</v>
      </c>
      <c r="B64" s="585" t="s">
        <v>1396</v>
      </c>
      <c r="C64" s="585" t="s">
        <v>468</v>
      </c>
      <c r="D64" s="585" t="s">
        <v>1390</v>
      </c>
      <c r="E64" s="585" t="s">
        <v>1411</v>
      </c>
      <c r="F64" s="585" t="s">
        <v>1507</v>
      </c>
      <c r="G64" s="585" t="s">
        <v>1508</v>
      </c>
      <c r="H64" s="600">
        <v>1</v>
      </c>
      <c r="I64" s="600">
        <v>67</v>
      </c>
      <c r="J64" s="585"/>
      <c r="K64" s="585">
        <v>67</v>
      </c>
      <c r="L64" s="600"/>
      <c r="M64" s="600"/>
      <c r="N64" s="585"/>
      <c r="O64" s="585"/>
      <c r="P64" s="600"/>
      <c r="Q64" s="600"/>
      <c r="R64" s="590"/>
      <c r="S64" s="601"/>
    </row>
    <row r="65" spans="1:19" ht="14.4" customHeight="1" x14ac:dyDescent="0.3">
      <c r="A65" s="584" t="s">
        <v>1395</v>
      </c>
      <c r="B65" s="585" t="s">
        <v>1396</v>
      </c>
      <c r="C65" s="585" t="s">
        <v>468</v>
      </c>
      <c r="D65" s="585" t="s">
        <v>1390</v>
      </c>
      <c r="E65" s="585" t="s">
        <v>1411</v>
      </c>
      <c r="F65" s="585" t="s">
        <v>1514</v>
      </c>
      <c r="G65" s="585" t="s">
        <v>1515</v>
      </c>
      <c r="H65" s="600">
        <v>2</v>
      </c>
      <c r="I65" s="600">
        <v>222</v>
      </c>
      <c r="J65" s="585"/>
      <c r="K65" s="585">
        <v>111</v>
      </c>
      <c r="L65" s="600"/>
      <c r="M65" s="600"/>
      <c r="N65" s="585"/>
      <c r="O65" s="585"/>
      <c r="P65" s="600"/>
      <c r="Q65" s="600"/>
      <c r="R65" s="590"/>
      <c r="S65" s="601"/>
    </row>
    <row r="66" spans="1:19" ht="14.4" customHeight="1" x14ac:dyDescent="0.3">
      <c r="A66" s="584" t="s">
        <v>1395</v>
      </c>
      <c r="B66" s="585" t="s">
        <v>1396</v>
      </c>
      <c r="C66" s="585" t="s">
        <v>468</v>
      </c>
      <c r="D66" s="585" t="s">
        <v>585</v>
      </c>
      <c r="E66" s="585" t="s">
        <v>1397</v>
      </c>
      <c r="F66" s="585" t="s">
        <v>1400</v>
      </c>
      <c r="G66" s="585" t="s">
        <v>1401</v>
      </c>
      <c r="H66" s="600"/>
      <c r="I66" s="600"/>
      <c r="J66" s="585"/>
      <c r="K66" s="585"/>
      <c r="L66" s="600">
        <v>0.2</v>
      </c>
      <c r="M66" s="600">
        <v>30.21</v>
      </c>
      <c r="N66" s="585">
        <v>1</v>
      </c>
      <c r="O66" s="585">
        <v>151.04999999999998</v>
      </c>
      <c r="P66" s="600">
        <v>0.4</v>
      </c>
      <c r="Q66" s="600">
        <v>27.88</v>
      </c>
      <c r="R66" s="590">
        <v>0.92287322078781853</v>
      </c>
      <c r="S66" s="601">
        <v>69.699999999999989</v>
      </c>
    </row>
    <row r="67" spans="1:19" ht="14.4" customHeight="1" x14ac:dyDescent="0.3">
      <c r="A67" s="584" t="s">
        <v>1395</v>
      </c>
      <c r="B67" s="585" t="s">
        <v>1396</v>
      </c>
      <c r="C67" s="585" t="s">
        <v>468</v>
      </c>
      <c r="D67" s="585" t="s">
        <v>585</v>
      </c>
      <c r="E67" s="585" t="s">
        <v>1411</v>
      </c>
      <c r="F67" s="585" t="s">
        <v>1416</v>
      </c>
      <c r="G67" s="585" t="s">
        <v>1417</v>
      </c>
      <c r="H67" s="600">
        <v>1</v>
      </c>
      <c r="I67" s="600">
        <v>106</v>
      </c>
      <c r="J67" s="585"/>
      <c r="K67" s="585">
        <v>106</v>
      </c>
      <c r="L67" s="600"/>
      <c r="M67" s="600"/>
      <c r="N67" s="585"/>
      <c r="O67" s="585"/>
      <c r="P67" s="600">
        <v>2</v>
      </c>
      <c r="Q67" s="600">
        <v>212</v>
      </c>
      <c r="R67" s="590"/>
      <c r="S67" s="601">
        <v>106</v>
      </c>
    </row>
    <row r="68" spans="1:19" ht="14.4" customHeight="1" x14ac:dyDescent="0.3">
      <c r="A68" s="584" t="s">
        <v>1395</v>
      </c>
      <c r="B68" s="585" t="s">
        <v>1396</v>
      </c>
      <c r="C68" s="585" t="s">
        <v>468</v>
      </c>
      <c r="D68" s="585" t="s">
        <v>585</v>
      </c>
      <c r="E68" s="585" t="s">
        <v>1411</v>
      </c>
      <c r="F68" s="585" t="s">
        <v>1420</v>
      </c>
      <c r="G68" s="585" t="s">
        <v>1421</v>
      </c>
      <c r="H68" s="600">
        <v>3</v>
      </c>
      <c r="I68" s="600">
        <v>111</v>
      </c>
      <c r="J68" s="585">
        <v>1.5</v>
      </c>
      <c r="K68" s="585">
        <v>37</v>
      </c>
      <c r="L68" s="600">
        <v>2</v>
      </c>
      <c r="M68" s="600">
        <v>74</v>
      </c>
      <c r="N68" s="585">
        <v>1</v>
      </c>
      <c r="O68" s="585">
        <v>37</v>
      </c>
      <c r="P68" s="600">
        <v>4</v>
      </c>
      <c r="Q68" s="600">
        <v>148</v>
      </c>
      <c r="R68" s="590">
        <v>2</v>
      </c>
      <c r="S68" s="601">
        <v>37</v>
      </c>
    </row>
    <row r="69" spans="1:19" ht="14.4" customHeight="1" x14ac:dyDescent="0.3">
      <c r="A69" s="584" t="s">
        <v>1395</v>
      </c>
      <c r="B69" s="585" t="s">
        <v>1396</v>
      </c>
      <c r="C69" s="585" t="s">
        <v>468</v>
      </c>
      <c r="D69" s="585" t="s">
        <v>585</v>
      </c>
      <c r="E69" s="585" t="s">
        <v>1411</v>
      </c>
      <c r="F69" s="585" t="s">
        <v>1428</v>
      </c>
      <c r="G69" s="585" t="s">
        <v>1429</v>
      </c>
      <c r="H69" s="600">
        <v>113</v>
      </c>
      <c r="I69" s="600">
        <v>28363</v>
      </c>
      <c r="J69" s="585">
        <v>0.83703703703703702</v>
      </c>
      <c r="K69" s="585">
        <v>251</v>
      </c>
      <c r="L69" s="600">
        <v>135</v>
      </c>
      <c r="M69" s="600">
        <v>33885</v>
      </c>
      <c r="N69" s="585">
        <v>1</v>
      </c>
      <c r="O69" s="585">
        <v>251</v>
      </c>
      <c r="P69" s="600">
        <v>134</v>
      </c>
      <c r="Q69" s="600">
        <v>33768</v>
      </c>
      <c r="R69" s="590">
        <v>0.99654714475431605</v>
      </c>
      <c r="S69" s="601">
        <v>252</v>
      </c>
    </row>
    <row r="70" spans="1:19" ht="14.4" customHeight="1" x14ac:dyDescent="0.3">
      <c r="A70" s="584" t="s">
        <v>1395</v>
      </c>
      <c r="B70" s="585" t="s">
        <v>1396</v>
      </c>
      <c r="C70" s="585" t="s">
        <v>468</v>
      </c>
      <c r="D70" s="585" t="s">
        <v>585</v>
      </c>
      <c r="E70" s="585" t="s">
        <v>1411</v>
      </c>
      <c r="F70" s="585" t="s">
        <v>1430</v>
      </c>
      <c r="G70" s="585" t="s">
        <v>1431</v>
      </c>
      <c r="H70" s="600">
        <v>470</v>
      </c>
      <c r="I70" s="600">
        <v>59220</v>
      </c>
      <c r="J70" s="585">
        <v>1.0042735042735043</v>
      </c>
      <c r="K70" s="585">
        <v>126</v>
      </c>
      <c r="L70" s="600">
        <v>468</v>
      </c>
      <c r="M70" s="600">
        <v>58968</v>
      </c>
      <c r="N70" s="585">
        <v>1</v>
      </c>
      <c r="O70" s="585">
        <v>126</v>
      </c>
      <c r="P70" s="600">
        <v>501</v>
      </c>
      <c r="Q70" s="600">
        <v>63627</v>
      </c>
      <c r="R70" s="590">
        <v>1.079008954008954</v>
      </c>
      <c r="S70" s="601">
        <v>127</v>
      </c>
    </row>
    <row r="71" spans="1:19" ht="14.4" customHeight="1" x14ac:dyDescent="0.3">
      <c r="A71" s="584" t="s">
        <v>1395</v>
      </c>
      <c r="B71" s="585" t="s">
        <v>1396</v>
      </c>
      <c r="C71" s="585" t="s">
        <v>468</v>
      </c>
      <c r="D71" s="585" t="s">
        <v>585</v>
      </c>
      <c r="E71" s="585" t="s">
        <v>1411</v>
      </c>
      <c r="F71" s="585" t="s">
        <v>1432</v>
      </c>
      <c r="G71" s="585" t="s">
        <v>1433</v>
      </c>
      <c r="H71" s="600">
        <v>1</v>
      </c>
      <c r="I71" s="600">
        <v>540</v>
      </c>
      <c r="J71" s="585"/>
      <c r="K71" s="585">
        <v>540</v>
      </c>
      <c r="L71" s="600"/>
      <c r="M71" s="600"/>
      <c r="N71" s="585"/>
      <c r="O71" s="585"/>
      <c r="P71" s="600"/>
      <c r="Q71" s="600"/>
      <c r="R71" s="590"/>
      <c r="S71" s="601"/>
    </row>
    <row r="72" spans="1:19" ht="14.4" customHeight="1" x14ac:dyDescent="0.3">
      <c r="A72" s="584" t="s">
        <v>1395</v>
      </c>
      <c r="B72" s="585" t="s">
        <v>1396</v>
      </c>
      <c r="C72" s="585" t="s">
        <v>468</v>
      </c>
      <c r="D72" s="585" t="s">
        <v>585</v>
      </c>
      <c r="E72" s="585" t="s">
        <v>1411</v>
      </c>
      <c r="F72" s="585" t="s">
        <v>1436</v>
      </c>
      <c r="G72" s="585" t="s">
        <v>1437</v>
      </c>
      <c r="H72" s="600"/>
      <c r="I72" s="600"/>
      <c r="J72" s="585"/>
      <c r="K72" s="585"/>
      <c r="L72" s="600">
        <v>7</v>
      </c>
      <c r="M72" s="600">
        <v>3507</v>
      </c>
      <c r="N72" s="585">
        <v>1</v>
      </c>
      <c r="O72" s="585">
        <v>501</v>
      </c>
      <c r="P72" s="600"/>
      <c r="Q72" s="600"/>
      <c r="R72" s="590"/>
      <c r="S72" s="601"/>
    </row>
    <row r="73" spans="1:19" ht="14.4" customHeight="1" x14ac:dyDescent="0.3">
      <c r="A73" s="584" t="s">
        <v>1395</v>
      </c>
      <c r="B73" s="585" t="s">
        <v>1396</v>
      </c>
      <c r="C73" s="585" t="s">
        <v>468</v>
      </c>
      <c r="D73" s="585" t="s">
        <v>585</v>
      </c>
      <c r="E73" s="585" t="s">
        <v>1411</v>
      </c>
      <c r="F73" s="585" t="s">
        <v>1438</v>
      </c>
      <c r="G73" s="585" t="s">
        <v>1439</v>
      </c>
      <c r="H73" s="600"/>
      <c r="I73" s="600"/>
      <c r="J73" s="585"/>
      <c r="K73" s="585"/>
      <c r="L73" s="600"/>
      <c r="M73" s="600"/>
      <c r="N73" s="585"/>
      <c r="O73" s="585"/>
      <c r="P73" s="600">
        <v>2</v>
      </c>
      <c r="Q73" s="600">
        <v>1360</v>
      </c>
      <c r="R73" s="590"/>
      <c r="S73" s="601">
        <v>680</v>
      </c>
    </row>
    <row r="74" spans="1:19" ht="14.4" customHeight="1" x14ac:dyDescent="0.3">
      <c r="A74" s="584" t="s">
        <v>1395</v>
      </c>
      <c r="B74" s="585" t="s">
        <v>1396</v>
      </c>
      <c r="C74" s="585" t="s">
        <v>468</v>
      </c>
      <c r="D74" s="585" t="s">
        <v>585</v>
      </c>
      <c r="E74" s="585" t="s">
        <v>1411</v>
      </c>
      <c r="F74" s="585" t="s">
        <v>1442</v>
      </c>
      <c r="G74" s="585" t="s">
        <v>1443</v>
      </c>
      <c r="H74" s="600"/>
      <c r="I74" s="600"/>
      <c r="J74" s="585"/>
      <c r="K74" s="585"/>
      <c r="L74" s="600"/>
      <c r="M74" s="600"/>
      <c r="N74" s="585"/>
      <c r="O74" s="585"/>
      <c r="P74" s="600">
        <v>2</v>
      </c>
      <c r="Q74" s="600">
        <v>3140</v>
      </c>
      <c r="R74" s="590"/>
      <c r="S74" s="601">
        <v>1570</v>
      </c>
    </row>
    <row r="75" spans="1:19" ht="14.4" customHeight="1" x14ac:dyDescent="0.3">
      <c r="A75" s="584" t="s">
        <v>1395</v>
      </c>
      <c r="B75" s="585" t="s">
        <v>1396</v>
      </c>
      <c r="C75" s="585" t="s">
        <v>468</v>
      </c>
      <c r="D75" s="585" t="s">
        <v>585</v>
      </c>
      <c r="E75" s="585" t="s">
        <v>1411</v>
      </c>
      <c r="F75" s="585" t="s">
        <v>1446</v>
      </c>
      <c r="G75" s="585" t="s">
        <v>1447</v>
      </c>
      <c r="H75" s="600"/>
      <c r="I75" s="600"/>
      <c r="J75" s="585"/>
      <c r="K75" s="585"/>
      <c r="L75" s="600">
        <v>2</v>
      </c>
      <c r="M75" s="600">
        <v>746</v>
      </c>
      <c r="N75" s="585">
        <v>1</v>
      </c>
      <c r="O75" s="585">
        <v>373</v>
      </c>
      <c r="P75" s="600"/>
      <c r="Q75" s="600"/>
      <c r="R75" s="590"/>
      <c r="S75" s="601"/>
    </row>
    <row r="76" spans="1:19" ht="14.4" customHeight="1" x14ac:dyDescent="0.3">
      <c r="A76" s="584" t="s">
        <v>1395</v>
      </c>
      <c r="B76" s="585" t="s">
        <v>1396</v>
      </c>
      <c r="C76" s="585" t="s">
        <v>468</v>
      </c>
      <c r="D76" s="585" t="s">
        <v>585</v>
      </c>
      <c r="E76" s="585" t="s">
        <v>1411</v>
      </c>
      <c r="F76" s="585" t="s">
        <v>1448</v>
      </c>
      <c r="G76" s="585" t="s">
        <v>1449</v>
      </c>
      <c r="H76" s="600">
        <v>256</v>
      </c>
      <c r="I76" s="600">
        <v>8533.33</v>
      </c>
      <c r="J76" s="585">
        <v>0.51097784431137727</v>
      </c>
      <c r="K76" s="585">
        <v>33.3333203125</v>
      </c>
      <c r="L76" s="600">
        <v>501</v>
      </c>
      <c r="M76" s="600">
        <v>16700</v>
      </c>
      <c r="N76" s="585">
        <v>1</v>
      </c>
      <c r="O76" s="585">
        <v>33.333333333333336</v>
      </c>
      <c r="P76" s="600">
        <v>544</v>
      </c>
      <c r="Q76" s="600">
        <v>18133.329999999998</v>
      </c>
      <c r="R76" s="590">
        <v>1.0858281437125747</v>
      </c>
      <c r="S76" s="601">
        <v>33.333327205882348</v>
      </c>
    </row>
    <row r="77" spans="1:19" ht="14.4" customHeight="1" x14ac:dyDescent="0.3">
      <c r="A77" s="584" t="s">
        <v>1395</v>
      </c>
      <c r="B77" s="585" t="s">
        <v>1396</v>
      </c>
      <c r="C77" s="585" t="s">
        <v>468</v>
      </c>
      <c r="D77" s="585" t="s">
        <v>585</v>
      </c>
      <c r="E77" s="585" t="s">
        <v>1411</v>
      </c>
      <c r="F77" s="585" t="s">
        <v>1450</v>
      </c>
      <c r="G77" s="585" t="s">
        <v>1451</v>
      </c>
      <c r="H77" s="600">
        <v>2</v>
      </c>
      <c r="I77" s="600">
        <v>232</v>
      </c>
      <c r="J77" s="585">
        <v>2</v>
      </c>
      <c r="K77" s="585">
        <v>116</v>
      </c>
      <c r="L77" s="600">
        <v>1</v>
      </c>
      <c r="M77" s="600">
        <v>116</v>
      </c>
      <c r="N77" s="585">
        <v>1</v>
      </c>
      <c r="O77" s="585">
        <v>116</v>
      </c>
      <c r="P77" s="600"/>
      <c r="Q77" s="600"/>
      <c r="R77" s="590"/>
      <c r="S77" s="601"/>
    </row>
    <row r="78" spans="1:19" ht="14.4" customHeight="1" x14ac:dyDescent="0.3">
      <c r="A78" s="584" t="s">
        <v>1395</v>
      </c>
      <c r="B78" s="585" t="s">
        <v>1396</v>
      </c>
      <c r="C78" s="585" t="s">
        <v>468</v>
      </c>
      <c r="D78" s="585" t="s">
        <v>585</v>
      </c>
      <c r="E78" s="585" t="s">
        <v>1411</v>
      </c>
      <c r="F78" s="585" t="s">
        <v>1452</v>
      </c>
      <c r="G78" s="585" t="s">
        <v>1453</v>
      </c>
      <c r="H78" s="600">
        <v>1</v>
      </c>
      <c r="I78" s="600">
        <v>86</v>
      </c>
      <c r="J78" s="585">
        <v>1</v>
      </c>
      <c r="K78" s="585">
        <v>86</v>
      </c>
      <c r="L78" s="600">
        <v>1</v>
      </c>
      <c r="M78" s="600">
        <v>86</v>
      </c>
      <c r="N78" s="585">
        <v>1</v>
      </c>
      <c r="O78" s="585">
        <v>86</v>
      </c>
      <c r="P78" s="600">
        <v>3</v>
      </c>
      <c r="Q78" s="600">
        <v>258</v>
      </c>
      <c r="R78" s="590">
        <v>3</v>
      </c>
      <c r="S78" s="601">
        <v>86</v>
      </c>
    </row>
    <row r="79" spans="1:19" ht="14.4" customHeight="1" x14ac:dyDescent="0.3">
      <c r="A79" s="584" t="s">
        <v>1395</v>
      </c>
      <c r="B79" s="585" t="s">
        <v>1396</v>
      </c>
      <c r="C79" s="585" t="s">
        <v>468</v>
      </c>
      <c r="D79" s="585" t="s">
        <v>585</v>
      </c>
      <c r="E79" s="585" t="s">
        <v>1411</v>
      </c>
      <c r="F79" s="585" t="s">
        <v>1456</v>
      </c>
      <c r="G79" s="585" t="s">
        <v>1457</v>
      </c>
      <c r="H79" s="600">
        <v>12</v>
      </c>
      <c r="I79" s="600">
        <v>6060</v>
      </c>
      <c r="J79" s="585">
        <v>0.33049738219895286</v>
      </c>
      <c r="K79" s="585">
        <v>505</v>
      </c>
      <c r="L79" s="600">
        <v>12</v>
      </c>
      <c r="M79" s="600">
        <v>18336</v>
      </c>
      <c r="N79" s="585">
        <v>1</v>
      </c>
      <c r="O79" s="585">
        <v>1528</v>
      </c>
      <c r="P79" s="600">
        <v>24</v>
      </c>
      <c r="Q79" s="600">
        <v>36696</v>
      </c>
      <c r="R79" s="590">
        <v>2.00130890052356</v>
      </c>
      <c r="S79" s="601">
        <v>1529</v>
      </c>
    </row>
    <row r="80" spans="1:19" ht="14.4" customHeight="1" x14ac:dyDescent="0.3">
      <c r="A80" s="584" t="s">
        <v>1395</v>
      </c>
      <c r="B80" s="585" t="s">
        <v>1396</v>
      </c>
      <c r="C80" s="585" t="s">
        <v>468</v>
      </c>
      <c r="D80" s="585" t="s">
        <v>585</v>
      </c>
      <c r="E80" s="585" t="s">
        <v>1411</v>
      </c>
      <c r="F80" s="585" t="s">
        <v>1481</v>
      </c>
      <c r="G80" s="585" t="s">
        <v>1482</v>
      </c>
      <c r="H80" s="600">
        <v>5</v>
      </c>
      <c r="I80" s="600">
        <v>615</v>
      </c>
      <c r="J80" s="585">
        <v>1.5185185185185186</v>
      </c>
      <c r="K80" s="585">
        <v>123</v>
      </c>
      <c r="L80" s="600">
        <v>3</v>
      </c>
      <c r="M80" s="600">
        <v>405</v>
      </c>
      <c r="N80" s="585">
        <v>1</v>
      </c>
      <c r="O80" s="585">
        <v>135</v>
      </c>
      <c r="P80" s="600">
        <v>4</v>
      </c>
      <c r="Q80" s="600">
        <v>544</v>
      </c>
      <c r="R80" s="590">
        <v>1.3432098765432099</v>
      </c>
      <c r="S80" s="601">
        <v>136</v>
      </c>
    </row>
    <row r="81" spans="1:19" ht="14.4" customHeight="1" x14ac:dyDescent="0.3">
      <c r="A81" s="584" t="s">
        <v>1395</v>
      </c>
      <c r="B81" s="585" t="s">
        <v>1396</v>
      </c>
      <c r="C81" s="585" t="s">
        <v>468</v>
      </c>
      <c r="D81" s="585" t="s">
        <v>585</v>
      </c>
      <c r="E81" s="585" t="s">
        <v>1411</v>
      </c>
      <c r="F81" s="585" t="s">
        <v>1483</v>
      </c>
      <c r="G81" s="585" t="s">
        <v>1484</v>
      </c>
      <c r="H81" s="600">
        <v>1</v>
      </c>
      <c r="I81" s="600">
        <v>364</v>
      </c>
      <c r="J81" s="585"/>
      <c r="K81" s="585">
        <v>364</v>
      </c>
      <c r="L81" s="600"/>
      <c r="M81" s="600"/>
      <c r="N81" s="585"/>
      <c r="O81" s="585"/>
      <c r="P81" s="600"/>
      <c r="Q81" s="600"/>
      <c r="R81" s="590"/>
      <c r="S81" s="601"/>
    </row>
    <row r="82" spans="1:19" ht="14.4" customHeight="1" x14ac:dyDescent="0.3">
      <c r="A82" s="584" t="s">
        <v>1395</v>
      </c>
      <c r="B82" s="585" t="s">
        <v>1396</v>
      </c>
      <c r="C82" s="585" t="s">
        <v>468</v>
      </c>
      <c r="D82" s="585" t="s">
        <v>585</v>
      </c>
      <c r="E82" s="585" t="s">
        <v>1411</v>
      </c>
      <c r="F82" s="585" t="s">
        <v>1485</v>
      </c>
      <c r="G82" s="585" t="s">
        <v>1486</v>
      </c>
      <c r="H82" s="600"/>
      <c r="I82" s="600"/>
      <c r="J82" s="585"/>
      <c r="K82" s="585"/>
      <c r="L82" s="600">
        <v>1</v>
      </c>
      <c r="M82" s="600">
        <v>505</v>
      </c>
      <c r="N82" s="585">
        <v>1</v>
      </c>
      <c r="O82" s="585">
        <v>505</v>
      </c>
      <c r="P82" s="600"/>
      <c r="Q82" s="600"/>
      <c r="R82" s="590"/>
      <c r="S82" s="601"/>
    </row>
    <row r="83" spans="1:19" ht="14.4" customHeight="1" x14ac:dyDescent="0.3">
      <c r="A83" s="584" t="s">
        <v>1395</v>
      </c>
      <c r="B83" s="585" t="s">
        <v>1396</v>
      </c>
      <c r="C83" s="585" t="s">
        <v>468</v>
      </c>
      <c r="D83" s="585" t="s">
        <v>585</v>
      </c>
      <c r="E83" s="585" t="s">
        <v>1411</v>
      </c>
      <c r="F83" s="585" t="s">
        <v>1489</v>
      </c>
      <c r="G83" s="585" t="s">
        <v>1490</v>
      </c>
      <c r="H83" s="600">
        <v>5</v>
      </c>
      <c r="I83" s="600">
        <v>1040</v>
      </c>
      <c r="J83" s="585">
        <v>2.3162583518930959</v>
      </c>
      <c r="K83" s="585">
        <v>208</v>
      </c>
      <c r="L83" s="600">
        <v>1</v>
      </c>
      <c r="M83" s="600">
        <v>449</v>
      </c>
      <c r="N83" s="585">
        <v>1</v>
      </c>
      <c r="O83" s="585">
        <v>449</v>
      </c>
      <c r="P83" s="600">
        <v>1</v>
      </c>
      <c r="Q83" s="600">
        <v>450</v>
      </c>
      <c r="R83" s="590">
        <v>1.0022271714922049</v>
      </c>
      <c r="S83" s="601">
        <v>450</v>
      </c>
    </row>
    <row r="84" spans="1:19" ht="14.4" customHeight="1" x14ac:dyDescent="0.3">
      <c r="A84" s="584" t="s">
        <v>1395</v>
      </c>
      <c r="B84" s="585" t="s">
        <v>1396</v>
      </c>
      <c r="C84" s="585" t="s">
        <v>468</v>
      </c>
      <c r="D84" s="585" t="s">
        <v>585</v>
      </c>
      <c r="E84" s="585" t="s">
        <v>1411</v>
      </c>
      <c r="F84" s="585" t="s">
        <v>1491</v>
      </c>
      <c r="G84" s="585" t="s">
        <v>1492</v>
      </c>
      <c r="H84" s="600"/>
      <c r="I84" s="600"/>
      <c r="J84" s="585"/>
      <c r="K84" s="585"/>
      <c r="L84" s="600">
        <v>1</v>
      </c>
      <c r="M84" s="600">
        <v>310</v>
      </c>
      <c r="N84" s="585">
        <v>1</v>
      </c>
      <c r="O84" s="585">
        <v>310</v>
      </c>
      <c r="P84" s="600"/>
      <c r="Q84" s="600"/>
      <c r="R84" s="590"/>
      <c r="S84" s="601"/>
    </row>
    <row r="85" spans="1:19" ht="14.4" customHeight="1" x14ac:dyDescent="0.3">
      <c r="A85" s="584" t="s">
        <v>1395</v>
      </c>
      <c r="B85" s="585" t="s">
        <v>1396</v>
      </c>
      <c r="C85" s="585" t="s">
        <v>468</v>
      </c>
      <c r="D85" s="585" t="s">
        <v>585</v>
      </c>
      <c r="E85" s="585" t="s">
        <v>1411</v>
      </c>
      <c r="F85" s="585" t="s">
        <v>1507</v>
      </c>
      <c r="G85" s="585" t="s">
        <v>1508</v>
      </c>
      <c r="H85" s="600">
        <v>2</v>
      </c>
      <c r="I85" s="600">
        <v>134</v>
      </c>
      <c r="J85" s="585">
        <v>0.26693227091633465</v>
      </c>
      <c r="K85" s="585">
        <v>67</v>
      </c>
      <c r="L85" s="600">
        <v>2</v>
      </c>
      <c r="M85" s="600">
        <v>502</v>
      </c>
      <c r="N85" s="585">
        <v>1</v>
      </c>
      <c r="O85" s="585">
        <v>251</v>
      </c>
      <c r="P85" s="600"/>
      <c r="Q85" s="600"/>
      <c r="R85" s="590"/>
      <c r="S85" s="601"/>
    </row>
    <row r="86" spans="1:19" ht="14.4" customHeight="1" x14ac:dyDescent="0.3">
      <c r="A86" s="584" t="s">
        <v>1395</v>
      </c>
      <c r="B86" s="585" t="s">
        <v>1396</v>
      </c>
      <c r="C86" s="585" t="s">
        <v>468</v>
      </c>
      <c r="D86" s="585" t="s">
        <v>586</v>
      </c>
      <c r="E86" s="585" t="s">
        <v>1411</v>
      </c>
      <c r="F86" s="585" t="s">
        <v>1416</v>
      </c>
      <c r="G86" s="585" t="s">
        <v>1417</v>
      </c>
      <c r="H86" s="600"/>
      <c r="I86" s="600"/>
      <c r="J86" s="585"/>
      <c r="K86" s="585"/>
      <c r="L86" s="600">
        <v>7</v>
      </c>
      <c r="M86" s="600">
        <v>742</v>
      </c>
      <c r="N86" s="585">
        <v>1</v>
      </c>
      <c r="O86" s="585">
        <v>106</v>
      </c>
      <c r="P86" s="600"/>
      <c r="Q86" s="600"/>
      <c r="R86" s="590"/>
      <c r="S86" s="601"/>
    </row>
    <row r="87" spans="1:19" ht="14.4" customHeight="1" x14ac:dyDescent="0.3">
      <c r="A87" s="584" t="s">
        <v>1395</v>
      </c>
      <c r="B87" s="585" t="s">
        <v>1396</v>
      </c>
      <c r="C87" s="585" t="s">
        <v>468</v>
      </c>
      <c r="D87" s="585" t="s">
        <v>586</v>
      </c>
      <c r="E87" s="585" t="s">
        <v>1411</v>
      </c>
      <c r="F87" s="585" t="s">
        <v>1428</v>
      </c>
      <c r="G87" s="585" t="s">
        <v>1429</v>
      </c>
      <c r="H87" s="600">
        <v>4</v>
      </c>
      <c r="I87" s="600">
        <v>1004</v>
      </c>
      <c r="J87" s="585">
        <v>0.5714285714285714</v>
      </c>
      <c r="K87" s="585">
        <v>251</v>
      </c>
      <c r="L87" s="600">
        <v>7</v>
      </c>
      <c r="M87" s="600">
        <v>1757</v>
      </c>
      <c r="N87" s="585">
        <v>1</v>
      </c>
      <c r="O87" s="585">
        <v>251</v>
      </c>
      <c r="P87" s="600"/>
      <c r="Q87" s="600"/>
      <c r="R87" s="590"/>
      <c r="S87" s="601"/>
    </row>
    <row r="88" spans="1:19" ht="14.4" customHeight="1" x14ac:dyDescent="0.3">
      <c r="A88" s="584" t="s">
        <v>1395</v>
      </c>
      <c r="B88" s="585" t="s">
        <v>1396</v>
      </c>
      <c r="C88" s="585" t="s">
        <v>468</v>
      </c>
      <c r="D88" s="585" t="s">
        <v>586</v>
      </c>
      <c r="E88" s="585" t="s">
        <v>1411</v>
      </c>
      <c r="F88" s="585" t="s">
        <v>1430</v>
      </c>
      <c r="G88" s="585" t="s">
        <v>1431</v>
      </c>
      <c r="H88" s="600">
        <v>1</v>
      </c>
      <c r="I88" s="600">
        <v>126</v>
      </c>
      <c r="J88" s="585">
        <v>7.1428571428571425E-2</v>
      </c>
      <c r="K88" s="585">
        <v>126</v>
      </c>
      <c r="L88" s="600">
        <v>14</v>
      </c>
      <c r="M88" s="600">
        <v>1764</v>
      </c>
      <c r="N88" s="585">
        <v>1</v>
      </c>
      <c r="O88" s="585">
        <v>126</v>
      </c>
      <c r="P88" s="600"/>
      <c r="Q88" s="600"/>
      <c r="R88" s="590"/>
      <c r="S88" s="601"/>
    </row>
    <row r="89" spans="1:19" ht="14.4" customHeight="1" x14ac:dyDescent="0.3">
      <c r="A89" s="584" t="s">
        <v>1395</v>
      </c>
      <c r="B89" s="585" t="s">
        <v>1396</v>
      </c>
      <c r="C89" s="585" t="s">
        <v>468</v>
      </c>
      <c r="D89" s="585" t="s">
        <v>586</v>
      </c>
      <c r="E89" s="585" t="s">
        <v>1411</v>
      </c>
      <c r="F89" s="585" t="s">
        <v>1448</v>
      </c>
      <c r="G89" s="585" t="s">
        <v>1449</v>
      </c>
      <c r="H89" s="600">
        <v>2</v>
      </c>
      <c r="I89" s="600">
        <v>66.66</v>
      </c>
      <c r="J89" s="585">
        <v>9.9990999909999087E-2</v>
      </c>
      <c r="K89" s="585">
        <v>33.33</v>
      </c>
      <c r="L89" s="600">
        <v>20</v>
      </c>
      <c r="M89" s="600">
        <v>666.66000000000008</v>
      </c>
      <c r="N89" s="585">
        <v>1</v>
      </c>
      <c r="O89" s="585">
        <v>33.333000000000006</v>
      </c>
      <c r="P89" s="600"/>
      <c r="Q89" s="600"/>
      <c r="R89" s="590"/>
      <c r="S89" s="601"/>
    </row>
    <row r="90" spans="1:19" ht="14.4" customHeight="1" x14ac:dyDescent="0.3">
      <c r="A90" s="584" t="s">
        <v>1395</v>
      </c>
      <c r="B90" s="585" t="s">
        <v>1396</v>
      </c>
      <c r="C90" s="585" t="s">
        <v>468</v>
      </c>
      <c r="D90" s="585" t="s">
        <v>586</v>
      </c>
      <c r="E90" s="585" t="s">
        <v>1411</v>
      </c>
      <c r="F90" s="585" t="s">
        <v>1456</v>
      </c>
      <c r="G90" s="585" t="s">
        <v>1457</v>
      </c>
      <c r="H90" s="600"/>
      <c r="I90" s="600"/>
      <c r="J90" s="585"/>
      <c r="K90" s="585"/>
      <c r="L90" s="600">
        <v>1</v>
      </c>
      <c r="M90" s="600">
        <v>1528</v>
      </c>
      <c r="N90" s="585">
        <v>1</v>
      </c>
      <c r="O90" s="585">
        <v>1528</v>
      </c>
      <c r="P90" s="600"/>
      <c r="Q90" s="600"/>
      <c r="R90" s="590"/>
      <c r="S90" s="601"/>
    </row>
    <row r="91" spans="1:19" ht="14.4" customHeight="1" x14ac:dyDescent="0.3">
      <c r="A91" s="584" t="s">
        <v>1395</v>
      </c>
      <c r="B91" s="585" t="s">
        <v>1396</v>
      </c>
      <c r="C91" s="585" t="s">
        <v>468</v>
      </c>
      <c r="D91" s="585" t="s">
        <v>586</v>
      </c>
      <c r="E91" s="585" t="s">
        <v>1411</v>
      </c>
      <c r="F91" s="585" t="s">
        <v>1489</v>
      </c>
      <c r="G91" s="585" t="s">
        <v>1490</v>
      </c>
      <c r="H91" s="600"/>
      <c r="I91" s="600"/>
      <c r="J91" s="585"/>
      <c r="K91" s="585"/>
      <c r="L91" s="600">
        <v>1</v>
      </c>
      <c r="M91" s="600">
        <v>449</v>
      </c>
      <c r="N91" s="585">
        <v>1</v>
      </c>
      <c r="O91" s="585">
        <v>449</v>
      </c>
      <c r="P91" s="600"/>
      <c r="Q91" s="600"/>
      <c r="R91" s="590"/>
      <c r="S91" s="601"/>
    </row>
    <row r="92" spans="1:19" ht="14.4" customHeight="1" x14ac:dyDescent="0.3">
      <c r="A92" s="584" t="s">
        <v>1395</v>
      </c>
      <c r="B92" s="585" t="s">
        <v>1396</v>
      </c>
      <c r="C92" s="585" t="s">
        <v>468</v>
      </c>
      <c r="D92" s="585" t="s">
        <v>1391</v>
      </c>
      <c r="E92" s="585" t="s">
        <v>1397</v>
      </c>
      <c r="F92" s="585" t="s">
        <v>1400</v>
      </c>
      <c r="G92" s="585" t="s">
        <v>1401</v>
      </c>
      <c r="H92" s="600">
        <v>0.1</v>
      </c>
      <c r="I92" s="600">
        <v>15.1</v>
      </c>
      <c r="J92" s="585">
        <v>1</v>
      </c>
      <c r="K92" s="585">
        <v>151</v>
      </c>
      <c r="L92" s="600">
        <v>0.1</v>
      </c>
      <c r="M92" s="600">
        <v>15.1</v>
      </c>
      <c r="N92" s="585">
        <v>1</v>
      </c>
      <c r="O92" s="585">
        <v>151</v>
      </c>
      <c r="P92" s="600"/>
      <c r="Q92" s="600"/>
      <c r="R92" s="590"/>
      <c r="S92" s="601"/>
    </row>
    <row r="93" spans="1:19" ht="14.4" customHeight="1" x14ac:dyDescent="0.3">
      <c r="A93" s="584" t="s">
        <v>1395</v>
      </c>
      <c r="B93" s="585" t="s">
        <v>1396</v>
      </c>
      <c r="C93" s="585" t="s">
        <v>468</v>
      </c>
      <c r="D93" s="585" t="s">
        <v>1391</v>
      </c>
      <c r="E93" s="585" t="s">
        <v>1397</v>
      </c>
      <c r="F93" s="585" t="s">
        <v>1408</v>
      </c>
      <c r="G93" s="585"/>
      <c r="H93" s="600">
        <v>0.2</v>
      </c>
      <c r="I93" s="600">
        <v>52.81</v>
      </c>
      <c r="J93" s="585"/>
      <c r="K93" s="585">
        <v>264.05</v>
      </c>
      <c r="L93" s="600"/>
      <c r="M93" s="600"/>
      <c r="N93" s="585"/>
      <c r="O93" s="585"/>
      <c r="P93" s="600"/>
      <c r="Q93" s="600"/>
      <c r="R93" s="590"/>
      <c r="S93" s="601"/>
    </row>
    <row r="94" spans="1:19" ht="14.4" customHeight="1" x14ac:dyDescent="0.3">
      <c r="A94" s="584" t="s">
        <v>1395</v>
      </c>
      <c r="B94" s="585" t="s">
        <v>1396</v>
      </c>
      <c r="C94" s="585" t="s">
        <v>468</v>
      </c>
      <c r="D94" s="585" t="s">
        <v>1391</v>
      </c>
      <c r="E94" s="585" t="s">
        <v>1411</v>
      </c>
      <c r="F94" s="585" t="s">
        <v>1412</v>
      </c>
      <c r="G94" s="585" t="s">
        <v>1413</v>
      </c>
      <c r="H94" s="600">
        <v>1</v>
      </c>
      <c r="I94" s="600">
        <v>78</v>
      </c>
      <c r="J94" s="585"/>
      <c r="K94" s="585">
        <v>78</v>
      </c>
      <c r="L94" s="600"/>
      <c r="M94" s="600"/>
      <c r="N94" s="585"/>
      <c r="O94" s="585"/>
      <c r="P94" s="600"/>
      <c r="Q94" s="600"/>
      <c r="R94" s="590"/>
      <c r="S94" s="601"/>
    </row>
    <row r="95" spans="1:19" ht="14.4" customHeight="1" x14ac:dyDescent="0.3">
      <c r="A95" s="584" t="s">
        <v>1395</v>
      </c>
      <c r="B95" s="585" t="s">
        <v>1396</v>
      </c>
      <c r="C95" s="585" t="s">
        <v>468</v>
      </c>
      <c r="D95" s="585" t="s">
        <v>1391</v>
      </c>
      <c r="E95" s="585" t="s">
        <v>1411</v>
      </c>
      <c r="F95" s="585" t="s">
        <v>1414</v>
      </c>
      <c r="G95" s="585" t="s">
        <v>1415</v>
      </c>
      <c r="H95" s="600"/>
      <c r="I95" s="600"/>
      <c r="J95" s="585"/>
      <c r="K95" s="585"/>
      <c r="L95" s="600">
        <v>1</v>
      </c>
      <c r="M95" s="600">
        <v>83</v>
      </c>
      <c r="N95" s="585">
        <v>1</v>
      </c>
      <c r="O95" s="585">
        <v>83</v>
      </c>
      <c r="P95" s="600"/>
      <c r="Q95" s="600"/>
      <c r="R95" s="590"/>
      <c r="S95" s="601"/>
    </row>
    <row r="96" spans="1:19" ht="14.4" customHeight="1" x14ac:dyDescent="0.3">
      <c r="A96" s="584" t="s">
        <v>1395</v>
      </c>
      <c r="B96" s="585" t="s">
        <v>1396</v>
      </c>
      <c r="C96" s="585" t="s">
        <v>468</v>
      </c>
      <c r="D96" s="585" t="s">
        <v>1391</v>
      </c>
      <c r="E96" s="585" t="s">
        <v>1411</v>
      </c>
      <c r="F96" s="585" t="s">
        <v>1416</v>
      </c>
      <c r="G96" s="585" t="s">
        <v>1417</v>
      </c>
      <c r="H96" s="600">
        <v>100</v>
      </c>
      <c r="I96" s="600">
        <v>10600</v>
      </c>
      <c r="J96" s="585">
        <v>0.32573289902280128</v>
      </c>
      <c r="K96" s="585">
        <v>106</v>
      </c>
      <c r="L96" s="600">
        <v>307</v>
      </c>
      <c r="M96" s="600">
        <v>32542</v>
      </c>
      <c r="N96" s="585">
        <v>1</v>
      </c>
      <c r="O96" s="585">
        <v>106</v>
      </c>
      <c r="P96" s="600"/>
      <c r="Q96" s="600"/>
      <c r="R96" s="590"/>
      <c r="S96" s="601"/>
    </row>
    <row r="97" spans="1:19" ht="14.4" customHeight="1" x14ac:dyDescent="0.3">
      <c r="A97" s="584" t="s">
        <v>1395</v>
      </c>
      <c r="B97" s="585" t="s">
        <v>1396</v>
      </c>
      <c r="C97" s="585" t="s">
        <v>468</v>
      </c>
      <c r="D97" s="585" t="s">
        <v>1391</v>
      </c>
      <c r="E97" s="585" t="s">
        <v>1411</v>
      </c>
      <c r="F97" s="585" t="s">
        <v>1420</v>
      </c>
      <c r="G97" s="585" t="s">
        <v>1421</v>
      </c>
      <c r="H97" s="600">
        <v>10</v>
      </c>
      <c r="I97" s="600">
        <v>370</v>
      </c>
      <c r="J97" s="585">
        <v>5</v>
      </c>
      <c r="K97" s="585">
        <v>37</v>
      </c>
      <c r="L97" s="600">
        <v>2</v>
      </c>
      <c r="M97" s="600">
        <v>74</v>
      </c>
      <c r="N97" s="585">
        <v>1</v>
      </c>
      <c r="O97" s="585">
        <v>37</v>
      </c>
      <c r="P97" s="600"/>
      <c r="Q97" s="600"/>
      <c r="R97" s="590"/>
      <c r="S97" s="601"/>
    </row>
    <row r="98" spans="1:19" ht="14.4" customHeight="1" x14ac:dyDescent="0.3">
      <c r="A98" s="584" t="s">
        <v>1395</v>
      </c>
      <c r="B98" s="585" t="s">
        <v>1396</v>
      </c>
      <c r="C98" s="585" t="s">
        <v>468</v>
      </c>
      <c r="D98" s="585" t="s">
        <v>1391</v>
      </c>
      <c r="E98" s="585" t="s">
        <v>1411</v>
      </c>
      <c r="F98" s="585" t="s">
        <v>1424</v>
      </c>
      <c r="G98" s="585" t="s">
        <v>1425</v>
      </c>
      <c r="H98" s="600"/>
      <c r="I98" s="600"/>
      <c r="J98" s="585"/>
      <c r="K98" s="585"/>
      <c r="L98" s="600">
        <v>1</v>
      </c>
      <c r="M98" s="600">
        <v>5</v>
      </c>
      <c r="N98" s="585">
        <v>1</v>
      </c>
      <c r="O98" s="585">
        <v>5</v>
      </c>
      <c r="P98" s="600"/>
      <c r="Q98" s="600"/>
      <c r="R98" s="590"/>
      <c r="S98" s="601"/>
    </row>
    <row r="99" spans="1:19" ht="14.4" customHeight="1" x14ac:dyDescent="0.3">
      <c r="A99" s="584" t="s">
        <v>1395</v>
      </c>
      <c r="B99" s="585" t="s">
        <v>1396</v>
      </c>
      <c r="C99" s="585" t="s">
        <v>468</v>
      </c>
      <c r="D99" s="585" t="s">
        <v>1391</v>
      </c>
      <c r="E99" s="585" t="s">
        <v>1411</v>
      </c>
      <c r="F99" s="585" t="s">
        <v>1428</v>
      </c>
      <c r="G99" s="585" t="s">
        <v>1429</v>
      </c>
      <c r="H99" s="600">
        <v>35</v>
      </c>
      <c r="I99" s="600">
        <v>8785</v>
      </c>
      <c r="J99" s="585">
        <v>0.27777777777777779</v>
      </c>
      <c r="K99" s="585">
        <v>251</v>
      </c>
      <c r="L99" s="600">
        <v>126</v>
      </c>
      <c r="M99" s="600">
        <v>31626</v>
      </c>
      <c r="N99" s="585">
        <v>1</v>
      </c>
      <c r="O99" s="585">
        <v>251</v>
      </c>
      <c r="P99" s="600"/>
      <c r="Q99" s="600"/>
      <c r="R99" s="590"/>
      <c r="S99" s="601"/>
    </row>
    <row r="100" spans="1:19" ht="14.4" customHeight="1" x14ac:dyDescent="0.3">
      <c r="A100" s="584" t="s">
        <v>1395</v>
      </c>
      <c r="B100" s="585" t="s">
        <v>1396</v>
      </c>
      <c r="C100" s="585" t="s">
        <v>468</v>
      </c>
      <c r="D100" s="585" t="s">
        <v>1391</v>
      </c>
      <c r="E100" s="585" t="s">
        <v>1411</v>
      </c>
      <c r="F100" s="585" t="s">
        <v>1430</v>
      </c>
      <c r="G100" s="585" t="s">
        <v>1431</v>
      </c>
      <c r="H100" s="600">
        <v>131</v>
      </c>
      <c r="I100" s="600">
        <v>16506</v>
      </c>
      <c r="J100" s="585">
        <v>0.27578947368421053</v>
      </c>
      <c r="K100" s="585">
        <v>126</v>
      </c>
      <c r="L100" s="600">
        <v>475</v>
      </c>
      <c r="M100" s="600">
        <v>59850</v>
      </c>
      <c r="N100" s="585">
        <v>1</v>
      </c>
      <c r="O100" s="585">
        <v>126</v>
      </c>
      <c r="P100" s="600"/>
      <c r="Q100" s="600"/>
      <c r="R100" s="590"/>
      <c r="S100" s="601"/>
    </row>
    <row r="101" spans="1:19" ht="14.4" customHeight="1" x14ac:dyDescent="0.3">
      <c r="A101" s="584" t="s">
        <v>1395</v>
      </c>
      <c r="B101" s="585" t="s">
        <v>1396</v>
      </c>
      <c r="C101" s="585" t="s">
        <v>468</v>
      </c>
      <c r="D101" s="585" t="s">
        <v>1391</v>
      </c>
      <c r="E101" s="585" t="s">
        <v>1411</v>
      </c>
      <c r="F101" s="585" t="s">
        <v>1448</v>
      </c>
      <c r="G101" s="585" t="s">
        <v>1449</v>
      </c>
      <c r="H101" s="600"/>
      <c r="I101" s="600"/>
      <c r="J101" s="585"/>
      <c r="K101" s="585"/>
      <c r="L101" s="600">
        <v>517</v>
      </c>
      <c r="M101" s="600">
        <v>17233.330000000002</v>
      </c>
      <c r="N101" s="585">
        <v>1</v>
      </c>
      <c r="O101" s="585">
        <v>33.333326885880084</v>
      </c>
      <c r="P101" s="600"/>
      <c r="Q101" s="600"/>
      <c r="R101" s="590"/>
      <c r="S101" s="601"/>
    </row>
    <row r="102" spans="1:19" ht="14.4" customHeight="1" x14ac:dyDescent="0.3">
      <c r="A102" s="584" t="s">
        <v>1395</v>
      </c>
      <c r="B102" s="585" t="s">
        <v>1396</v>
      </c>
      <c r="C102" s="585" t="s">
        <v>468</v>
      </c>
      <c r="D102" s="585" t="s">
        <v>1391</v>
      </c>
      <c r="E102" s="585" t="s">
        <v>1411</v>
      </c>
      <c r="F102" s="585" t="s">
        <v>1452</v>
      </c>
      <c r="G102" s="585" t="s">
        <v>1453</v>
      </c>
      <c r="H102" s="600">
        <v>2</v>
      </c>
      <c r="I102" s="600">
        <v>172</v>
      </c>
      <c r="J102" s="585">
        <v>0.5</v>
      </c>
      <c r="K102" s="585">
        <v>86</v>
      </c>
      <c r="L102" s="600">
        <v>4</v>
      </c>
      <c r="M102" s="600">
        <v>344</v>
      </c>
      <c r="N102" s="585">
        <v>1</v>
      </c>
      <c r="O102" s="585">
        <v>86</v>
      </c>
      <c r="P102" s="600"/>
      <c r="Q102" s="600"/>
      <c r="R102" s="590"/>
      <c r="S102" s="601"/>
    </row>
    <row r="103" spans="1:19" ht="14.4" customHeight="1" x14ac:dyDescent="0.3">
      <c r="A103" s="584" t="s">
        <v>1395</v>
      </c>
      <c r="B103" s="585" t="s">
        <v>1396</v>
      </c>
      <c r="C103" s="585" t="s">
        <v>468</v>
      </c>
      <c r="D103" s="585" t="s">
        <v>1391</v>
      </c>
      <c r="E103" s="585" t="s">
        <v>1411</v>
      </c>
      <c r="F103" s="585" t="s">
        <v>1454</v>
      </c>
      <c r="G103" s="585" t="s">
        <v>1455</v>
      </c>
      <c r="H103" s="600">
        <v>5</v>
      </c>
      <c r="I103" s="600">
        <v>160</v>
      </c>
      <c r="J103" s="585">
        <v>5</v>
      </c>
      <c r="K103" s="585">
        <v>32</v>
      </c>
      <c r="L103" s="600">
        <v>1</v>
      </c>
      <c r="M103" s="600">
        <v>32</v>
      </c>
      <c r="N103" s="585">
        <v>1</v>
      </c>
      <c r="O103" s="585">
        <v>32</v>
      </c>
      <c r="P103" s="600"/>
      <c r="Q103" s="600"/>
      <c r="R103" s="590"/>
      <c r="S103" s="601"/>
    </row>
    <row r="104" spans="1:19" ht="14.4" customHeight="1" x14ac:dyDescent="0.3">
      <c r="A104" s="584" t="s">
        <v>1395</v>
      </c>
      <c r="B104" s="585" t="s">
        <v>1396</v>
      </c>
      <c r="C104" s="585" t="s">
        <v>468</v>
      </c>
      <c r="D104" s="585" t="s">
        <v>1391</v>
      </c>
      <c r="E104" s="585" t="s">
        <v>1411</v>
      </c>
      <c r="F104" s="585" t="s">
        <v>1456</v>
      </c>
      <c r="G104" s="585" t="s">
        <v>1457</v>
      </c>
      <c r="H104" s="600">
        <v>13</v>
      </c>
      <c r="I104" s="600">
        <v>6565</v>
      </c>
      <c r="J104" s="585">
        <v>0.11016579406631763</v>
      </c>
      <c r="K104" s="585">
        <v>505</v>
      </c>
      <c r="L104" s="600">
        <v>39</v>
      </c>
      <c r="M104" s="600">
        <v>59592</v>
      </c>
      <c r="N104" s="585">
        <v>1</v>
      </c>
      <c r="O104" s="585">
        <v>1528</v>
      </c>
      <c r="P104" s="600"/>
      <c r="Q104" s="600"/>
      <c r="R104" s="590"/>
      <c r="S104" s="601"/>
    </row>
    <row r="105" spans="1:19" ht="14.4" customHeight="1" x14ac:dyDescent="0.3">
      <c r="A105" s="584" t="s">
        <v>1395</v>
      </c>
      <c r="B105" s="585" t="s">
        <v>1396</v>
      </c>
      <c r="C105" s="585" t="s">
        <v>468</v>
      </c>
      <c r="D105" s="585" t="s">
        <v>1391</v>
      </c>
      <c r="E105" s="585" t="s">
        <v>1411</v>
      </c>
      <c r="F105" s="585" t="s">
        <v>1471</v>
      </c>
      <c r="G105" s="585" t="s">
        <v>1472</v>
      </c>
      <c r="H105" s="600">
        <v>1</v>
      </c>
      <c r="I105" s="600">
        <v>123</v>
      </c>
      <c r="J105" s="585">
        <v>0.5</v>
      </c>
      <c r="K105" s="585">
        <v>123</v>
      </c>
      <c r="L105" s="600">
        <v>2</v>
      </c>
      <c r="M105" s="600">
        <v>246</v>
      </c>
      <c r="N105" s="585">
        <v>1</v>
      </c>
      <c r="O105" s="585">
        <v>123</v>
      </c>
      <c r="P105" s="600"/>
      <c r="Q105" s="600"/>
      <c r="R105" s="590"/>
      <c r="S105" s="601"/>
    </row>
    <row r="106" spans="1:19" ht="14.4" customHeight="1" x14ac:dyDescent="0.3">
      <c r="A106" s="584" t="s">
        <v>1395</v>
      </c>
      <c r="B106" s="585" t="s">
        <v>1396</v>
      </c>
      <c r="C106" s="585" t="s">
        <v>468</v>
      </c>
      <c r="D106" s="585" t="s">
        <v>1391</v>
      </c>
      <c r="E106" s="585" t="s">
        <v>1411</v>
      </c>
      <c r="F106" s="585" t="s">
        <v>1477</v>
      </c>
      <c r="G106" s="585" t="s">
        <v>1478</v>
      </c>
      <c r="H106" s="600">
        <v>3</v>
      </c>
      <c r="I106" s="600">
        <v>549</v>
      </c>
      <c r="J106" s="585">
        <v>1</v>
      </c>
      <c r="K106" s="585">
        <v>183</v>
      </c>
      <c r="L106" s="600">
        <v>3</v>
      </c>
      <c r="M106" s="600">
        <v>549</v>
      </c>
      <c r="N106" s="585">
        <v>1</v>
      </c>
      <c r="O106" s="585">
        <v>183</v>
      </c>
      <c r="P106" s="600"/>
      <c r="Q106" s="600"/>
      <c r="R106" s="590"/>
      <c r="S106" s="601"/>
    </row>
    <row r="107" spans="1:19" ht="14.4" customHeight="1" x14ac:dyDescent="0.3">
      <c r="A107" s="584" t="s">
        <v>1395</v>
      </c>
      <c r="B107" s="585" t="s">
        <v>1396</v>
      </c>
      <c r="C107" s="585" t="s">
        <v>468</v>
      </c>
      <c r="D107" s="585" t="s">
        <v>1391</v>
      </c>
      <c r="E107" s="585" t="s">
        <v>1411</v>
      </c>
      <c r="F107" s="585" t="s">
        <v>1483</v>
      </c>
      <c r="G107" s="585" t="s">
        <v>1484</v>
      </c>
      <c r="H107" s="600"/>
      <c r="I107" s="600"/>
      <c r="J107" s="585"/>
      <c r="K107" s="585"/>
      <c r="L107" s="600">
        <v>3</v>
      </c>
      <c r="M107" s="600">
        <v>1170</v>
      </c>
      <c r="N107" s="585">
        <v>1</v>
      </c>
      <c r="O107" s="585">
        <v>390</v>
      </c>
      <c r="P107" s="600"/>
      <c r="Q107" s="600"/>
      <c r="R107" s="590"/>
      <c r="S107" s="601"/>
    </row>
    <row r="108" spans="1:19" ht="14.4" customHeight="1" x14ac:dyDescent="0.3">
      <c r="A108" s="584" t="s">
        <v>1395</v>
      </c>
      <c r="B108" s="585" t="s">
        <v>1396</v>
      </c>
      <c r="C108" s="585" t="s">
        <v>468</v>
      </c>
      <c r="D108" s="585" t="s">
        <v>1391</v>
      </c>
      <c r="E108" s="585" t="s">
        <v>1411</v>
      </c>
      <c r="F108" s="585" t="s">
        <v>1501</v>
      </c>
      <c r="G108" s="585" t="s">
        <v>1502</v>
      </c>
      <c r="H108" s="600"/>
      <c r="I108" s="600"/>
      <c r="J108" s="585"/>
      <c r="K108" s="585"/>
      <c r="L108" s="600">
        <v>1</v>
      </c>
      <c r="M108" s="600">
        <v>840</v>
      </c>
      <c r="N108" s="585">
        <v>1</v>
      </c>
      <c r="O108" s="585">
        <v>840</v>
      </c>
      <c r="P108" s="600"/>
      <c r="Q108" s="600"/>
      <c r="R108" s="590"/>
      <c r="S108" s="601"/>
    </row>
    <row r="109" spans="1:19" ht="14.4" customHeight="1" x14ac:dyDescent="0.3">
      <c r="A109" s="584" t="s">
        <v>1395</v>
      </c>
      <c r="B109" s="585" t="s">
        <v>1396</v>
      </c>
      <c r="C109" s="585" t="s">
        <v>468</v>
      </c>
      <c r="D109" s="585" t="s">
        <v>1391</v>
      </c>
      <c r="E109" s="585" t="s">
        <v>1411</v>
      </c>
      <c r="F109" s="585" t="s">
        <v>1505</v>
      </c>
      <c r="G109" s="585" t="s">
        <v>1506</v>
      </c>
      <c r="H109" s="600">
        <v>1</v>
      </c>
      <c r="I109" s="600">
        <v>1839</v>
      </c>
      <c r="J109" s="585"/>
      <c r="K109" s="585">
        <v>1839</v>
      </c>
      <c r="L109" s="600"/>
      <c r="M109" s="600"/>
      <c r="N109" s="585"/>
      <c r="O109" s="585"/>
      <c r="P109" s="600"/>
      <c r="Q109" s="600"/>
      <c r="R109" s="590"/>
      <c r="S109" s="601"/>
    </row>
    <row r="110" spans="1:19" ht="14.4" customHeight="1" x14ac:dyDescent="0.3">
      <c r="A110" s="584" t="s">
        <v>1395</v>
      </c>
      <c r="B110" s="585" t="s">
        <v>1396</v>
      </c>
      <c r="C110" s="585" t="s">
        <v>468</v>
      </c>
      <c r="D110" s="585" t="s">
        <v>1391</v>
      </c>
      <c r="E110" s="585" t="s">
        <v>1411</v>
      </c>
      <c r="F110" s="585" t="s">
        <v>1510</v>
      </c>
      <c r="G110" s="585" t="s">
        <v>1511</v>
      </c>
      <c r="H110" s="600"/>
      <c r="I110" s="600"/>
      <c r="J110" s="585"/>
      <c r="K110" s="585"/>
      <c r="L110" s="600">
        <v>1</v>
      </c>
      <c r="M110" s="600">
        <v>3357</v>
      </c>
      <c r="N110" s="585">
        <v>1</v>
      </c>
      <c r="O110" s="585">
        <v>3357</v>
      </c>
      <c r="P110" s="600"/>
      <c r="Q110" s="600"/>
      <c r="R110" s="590"/>
      <c r="S110" s="601"/>
    </row>
    <row r="111" spans="1:19" ht="14.4" customHeight="1" x14ac:dyDescent="0.3">
      <c r="A111" s="584" t="s">
        <v>1395</v>
      </c>
      <c r="B111" s="585" t="s">
        <v>1396</v>
      </c>
      <c r="C111" s="585" t="s">
        <v>468</v>
      </c>
      <c r="D111" s="585" t="s">
        <v>1392</v>
      </c>
      <c r="E111" s="585" t="s">
        <v>1397</v>
      </c>
      <c r="F111" s="585" t="s">
        <v>1400</v>
      </c>
      <c r="G111" s="585" t="s">
        <v>1401</v>
      </c>
      <c r="H111" s="600">
        <v>0.5</v>
      </c>
      <c r="I111" s="600">
        <v>75.5</v>
      </c>
      <c r="J111" s="585">
        <v>2.5</v>
      </c>
      <c r="K111" s="585">
        <v>151</v>
      </c>
      <c r="L111" s="600">
        <v>0.2</v>
      </c>
      <c r="M111" s="600">
        <v>30.2</v>
      </c>
      <c r="N111" s="585">
        <v>1</v>
      </c>
      <c r="O111" s="585">
        <v>151</v>
      </c>
      <c r="P111" s="600"/>
      <c r="Q111" s="600"/>
      <c r="R111" s="590"/>
      <c r="S111" s="601"/>
    </row>
    <row r="112" spans="1:19" ht="14.4" customHeight="1" x14ac:dyDescent="0.3">
      <c r="A112" s="584" t="s">
        <v>1395</v>
      </c>
      <c r="B112" s="585" t="s">
        <v>1396</v>
      </c>
      <c r="C112" s="585" t="s">
        <v>468</v>
      </c>
      <c r="D112" s="585" t="s">
        <v>1392</v>
      </c>
      <c r="E112" s="585" t="s">
        <v>1397</v>
      </c>
      <c r="F112" s="585" t="s">
        <v>1402</v>
      </c>
      <c r="G112" s="585" t="s">
        <v>1403</v>
      </c>
      <c r="H112" s="600">
        <v>0.2</v>
      </c>
      <c r="I112" s="600">
        <v>50.71</v>
      </c>
      <c r="J112" s="585">
        <v>0.5</v>
      </c>
      <c r="K112" s="585">
        <v>253.54999999999998</v>
      </c>
      <c r="L112" s="600">
        <v>0.4</v>
      </c>
      <c r="M112" s="600">
        <v>101.42</v>
      </c>
      <c r="N112" s="585">
        <v>1</v>
      </c>
      <c r="O112" s="585">
        <v>253.54999999999998</v>
      </c>
      <c r="P112" s="600"/>
      <c r="Q112" s="600"/>
      <c r="R112" s="590"/>
      <c r="S112" s="601"/>
    </row>
    <row r="113" spans="1:19" ht="14.4" customHeight="1" x14ac:dyDescent="0.3">
      <c r="A113" s="584" t="s">
        <v>1395</v>
      </c>
      <c r="B113" s="585" t="s">
        <v>1396</v>
      </c>
      <c r="C113" s="585" t="s">
        <v>468</v>
      </c>
      <c r="D113" s="585" t="s">
        <v>1392</v>
      </c>
      <c r="E113" s="585" t="s">
        <v>1397</v>
      </c>
      <c r="F113" s="585" t="s">
        <v>1404</v>
      </c>
      <c r="G113" s="585" t="s">
        <v>1405</v>
      </c>
      <c r="H113" s="600">
        <v>0.2</v>
      </c>
      <c r="I113" s="600">
        <v>12.29</v>
      </c>
      <c r="J113" s="585"/>
      <c r="K113" s="585">
        <v>61.449999999999996</v>
      </c>
      <c r="L113" s="600"/>
      <c r="M113" s="600"/>
      <c r="N113" s="585"/>
      <c r="O113" s="585"/>
      <c r="P113" s="600"/>
      <c r="Q113" s="600"/>
      <c r="R113" s="590"/>
      <c r="S113" s="601"/>
    </row>
    <row r="114" spans="1:19" ht="14.4" customHeight="1" x14ac:dyDescent="0.3">
      <c r="A114" s="584" t="s">
        <v>1395</v>
      </c>
      <c r="B114" s="585" t="s">
        <v>1396</v>
      </c>
      <c r="C114" s="585" t="s">
        <v>468</v>
      </c>
      <c r="D114" s="585" t="s">
        <v>1392</v>
      </c>
      <c r="E114" s="585" t="s">
        <v>1397</v>
      </c>
      <c r="F114" s="585" t="s">
        <v>1406</v>
      </c>
      <c r="G114" s="585" t="s">
        <v>520</v>
      </c>
      <c r="H114" s="600"/>
      <c r="I114" s="600"/>
      <c r="J114" s="585"/>
      <c r="K114" s="585"/>
      <c r="L114" s="600">
        <v>0.1</v>
      </c>
      <c r="M114" s="600">
        <v>13.55</v>
      </c>
      <c r="N114" s="585">
        <v>1</v>
      </c>
      <c r="O114" s="585">
        <v>135.5</v>
      </c>
      <c r="P114" s="600"/>
      <c r="Q114" s="600"/>
      <c r="R114" s="590"/>
      <c r="S114" s="601"/>
    </row>
    <row r="115" spans="1:19" ht="14.4" customHeight="1" x14ac:dyDescent="0.3">
      <c r="A115" s="584" t="s">
        <v>1395</v>
      </c>
      <c r="B115" s="585" t="s">
        <v>1396</v>
      </c>
      <c r="C115" s="585" t="s">
        <v>468</v>
      </c>
      <c r="D115" s="585" t="s">
        <v>1392</v>
      </c>
      <c r="E115" s="585" t="s">
        <v>1411</v>
      </c>
      <c r="F115" s="585" t="s">
        <v>1412</v>
      </c>
      <c r="G115" s="585" t="s">
        <v>1413</v>
      </c>
      <c r="H115" s="600">
        <v>9</v>
      </c>
      <c r="I115" s="600">
        <v>702</v>
      </c>
      <c r="J115" s="585">
        <v>0.75</v>
      </c>
      <c r="K115" s="585">
        <v>78</v>
      </c>
      <c r="L115" s="600">
        <v>12</v>
      </c>
      <c r="M115" s="600">
        <v>936</v>
      </c>
      <c r="N115" s="585">
        <v>1</v>
      </c>
      <c r="O115" s="585">
        <v>78</v>
      </c>
      <c r="P115" s="600"/>
      <c r="Q115" s="600"/>
      <c r="R115" s="590"/>
      <c r="S115" s="601"/>
    </row>
    <row r="116" spans="1:19" ht="14.4" customHeight="1" x14ac:dyDescent="0.3">
      <c r="A116" s="584" t="s">
        <v>1395</v>
      </c>
      <c r="B116" s="585" t="s">
        <v>1396</v>
      </c>
      <c r="C116" s="585" t="s">
        <v>468</v>
      </c>
      <c r="D116" s="585" t="s">
        <v>1392</v>
      </c>
      <c r="E116" s="585" t="s">
        <v>1411</v>
      </c>
      <c r="F116" s="585" t="s">
        <v>1416</v>
      </c>
      <c r="G116" s="585" t="s">
        <v>1417</v>
      </c>
      <c r="H116" s="600">
        <v>302</v>
      </c>
      <c r="I116" s="600">
        <v>32012</v>
      </c>
      <c r="J116" s="585">
        <v>1.696629213483146</v>
      </c>
      <c r="K116" s="585">
        <v>106</v>
      </c>
      <c r="L116" s="600">
        <v>178</v>
      </c>
      <c r="M116" s="600">
        <v>18868</v>
      </c>
      <c r="N116" s="585">
        <v>1</v>
      </c>
      <c r="O116" s="585">
        <v>106</v>
      </c>
      <c r="P116" s="600">
        <v>14</v>
      </c>
      <c r="Q116" s="600">
        <v>1484</v>
      </c>
      <c r="R116" s="590">
        <v>7.8651685393258425E-2</v>
      </c>
      <c r="S116" s="601">
        <v>106</v>
      </c>
    </row>
    <row r="117" spans="1:19" ht="14.4" customHeight="1" x14ac:dyDescent="0.3">
      <c r="A117" s="584" t="s">
        <v>1395</v>
      </c>
      <c r="B117" s="585" t="s">
        <v>1396</v>
      </c>
      <c r="C117" s="585" t="s">
        <v>468</v>
      </c>
      <c r="D117" s="585" t="s">
        <v>1392</v>
      </c>
      <c r="E117" s="585" t="s">
        <v>1411</v>
      </c>
      <c r="F117" s="585" t="s">
        <v>1420</v>
      </c>
      <c r="G117" s="585" t="s">
        <v>1421</v>
      </c>
      <c r="H117" s="600">
        <v>4</v>
      </c>
      <c r="I117" s="600">
        <v>148</v>
      </c>
      <c r="J117" s="585">
        <v>1.3333333333333333</v>
      </c>
      <c r="K117" s="585">
        <v>37</v>
      </c>
      <c r="L117" s="600">
        <v>3</v>
      </c>
      <c r="M117" s="600">
        <v>111</v>
      </c>
      <c r="N117" s="585">
        <v>1</v>
      </c>
      <c r="O117" s="585">
        <v>37</v>
      </c>
      <c r="P117" s="600"/>
      <c r="Q117" s="600"/>
      <c r="R117" s="590"/>
      <c r="S117" s="601"/>
    </row>
    <row r="118" spans="1:19" ht="14.4" customHeight="1" x14ac:dyDescent="0.3">
      <c r="A118" s="584" t="s">
        <v>1395</v>
      </c>
      <c r="B118" s="585" t="s">
        <v>1396</v>
      </c>
      <c r="C118" s="585" t="s">
        <v>468</v>
      </c>
      <c r="D118" s="585" t="s">
        <v>1392</v>
      </c>
      <c r="E118" s="585" t="s">
        <v>1411</v>
      </c>
      <c r="F118" s="585" t="s">
        <v>1428</v>
      </c>
      <c r="G118" s="585" t="s">
        <v>1429</v>
      </c>
      <c r="H118" s="600">
        <v>147</v>
      </c>
      <c r="I118" s="600">
        <v>36897</v>
      </c>
      <c r="J118" s="585">
        <v>2.3333333333333335</v>
      </c>
      <c r="K118" s="585">
        <v>251</v>
      </c>
      <c r="L118" s="600">
        <v>63</v>
      </c>
      <c r="M118" s="600">
        <v>15813</v>
      </c>
      <c r="N118" s="585">
        <v>1</v>
      </c>
      <c r="O118" s="585">
        <v>251</v>
      </c>
      <c r="P118" s="600">
        <v>11</v>
      </c>
      <c r="Q118" s="600">
        <v>2772</v>
      </c>
      <c r="R118" s="590">
        <v>0.1752988047808765</v>
      </c>
      <c r="S118" s="601">
        <v>252</v>
      </c>
    </row>
    <row r="119" spans="1:19" ht="14.4" customHeight="1" x14ac:dyDescent="0.3">
      <c r="A119" s="584" t="s">
        <v>1395</v>
      </c>
      <c r="B119" s="585" t="s">
        <v>1396</v>
      </c>
      <c r="C119" s="585" t="s">
        <v>468</v>
      </c>
      <c r="D119" s="585" t="s">
        <v>1392</v>
      </c>
      <c r="E119" s="585" t="s">
        <v>1411</v>
      </c>
      <c r="F119" s="585" t="s">
        <v>1430</v>
      </c>
      <c r="G119" s="585" t="s">
        <v>1431</v>
      </c>
      <c r="H119" s="600">
        <v>496</v>
      </c>
      <c r="I119" s="600">
        <v>62496</v>
      </c>
      <c r="J119" s="585">
        <v>1.7162629757785468</v>
      </c>
      <c r="K119" s="585">
        <v>126</v>
      </c>
      <c r="L119" s="600">
        <v>289</v>
      </c>
      <c r="M119" s="600">
        <v>36414</v>
      </c>
      <c r="N119" s="585">
        <v>1</v>
      </c>
      <c r="O119" s="585">
        <v>126</v>
      </c>
      <c r="P119" s="600">
        <v>31</v>
      </c>
      <c r="Q119" s="600">
        <v>3937</v>
      </c>
      <c r="R119" s="590">
        <v>0.10811775690668424</v>
      </c>
      <c r="S119" s="601">
        <v>127</v>
      </c>
    </row>
    <row r="120" spans="1:19" ht="14.4" customHeight="1" x14ac:dyDescent="0.3">
      <c r="A120" s="584" t="s">
        <v>1395</v>
      </c>
      <c r="B120" s="585" t="s">
        <v>1396</v>
      </c>
      <c r="C120" s="585" t="s">
        <v>468</v>
      </c>
      <c r="D120" s="585" t="s">
        <v>1392</v>
      </c>
      <c r="E120" s="585" t="s">
        <v>1411</v>
      </c>
      <c r="F120" s="585" t="s">
        <v>1432</v>
      </c>
      <c r="G120" s="585" t="s">
        <v>1433</v>
      </c>
      <c r="H120" s="600">
        <v>1</v>
      </c>
      <c r="I120" s="600">
        <v>540</v>
      </c>
      <c r="J120" s="585">
        <v>0.99815157116451014</v>
      </c>
      <c r="K120" s="585">
        <v>540</v>
      </c>
      <c r="L120" s="600">
        <v>1</v>
      </c>
      <c r="M120" s="600">
        <v>541</v>
      </c>
      <c r="N120" s="585">
        <v>1</v>
      </c>
      <c r="O120" s="585">
        <v>541</v>
      </c>
      <c r="P120" s="600"/>
      <c r="Q120" s="600"/>
      <c r="R120" s="590"/>
      <c r="S120" s="601"/>
    </row>
    <row r="121" spans="1:19" ht="14.4" customHeight="1" x14ac:dyDescent="0.3">
      <c r="A121" s="584" t="s">
        <v>1395</v>
      </c>
      <c r="B121" s="585" t="s">
        <v>1396</v>
      </c>
      <c r="C121" s="585" t="s">
        <v>468</v>
      </c>
      <c r="D121" s="585" t="s">
        <v>1392</v>
      </c>
      <c r="E121" s="585" t="s">
        <v>1411</v>
      </c>
      <c r="F121" s="585" t="s">
        <v>1436</v>
      </c>
      <c r="G121" s="585" t="s">
        <v>1437</v>
      </c>
      <c r="H121" s="600">
        <v>1</v>
      </c>
      <c r="I121" s="600">
        <v>500</v>
      </c>
      <c r="J121" s="585"/>
      <c r="K121" s="585">
        <v>500</v>
      </c>
      <c r="L121" s="600"/>
      <c r="M121" s="600"/>
      <c r="N121" s="585"/>
      <c r="O121" s="585"/>
      <c r="P121" s="600"/>
      <c r="Q121" s="600"/>
      <c r="R121" s="590"/>
      <c r="S121" s="601"/>
    </row>
    <row r="122" spans="1:19" ht="14.4" customHeight="1" x14ac:dyDescent="0.3">
      <c r="A122" s="584" t="s">
        <v>1395</v>
      </c>
      <c r="B122" s="585" t="s">
        <v>1396</v>
      </c>
      <c r="C122" s="585" t="s">
        <v>468</v>
      </c>
      <c r="D122" s="585" t="s">
        <v>1392</v>
      </c>
      <c r="E122" s="585" t="s">
        <v>1411</v>
      </c>
      <c r="F122" s="585" t="s">
        <v>1440</v>
      </c>
      <c r="G122" s="585" t="s">
        <v>1441</v>
      </c>
      <c r="H122" s="600">
        <v>1</v>
      </c>
      <c r="I122" s="600">
        <v>1031</v>
      </c>
      <c r="J122" s="585">
        <v>0.99903100775193798</v>
      </c>
      <c r="K122" s="585">
        <v>1031</v>
      </c>
      <c r="L122" s="600">
        <v>1</v>
      </c>
      <c r="M122" s="600">
        <v>1032</v>
      </c>
      <c r="N122" s="585">
        <v>1</v>
      </c>
      <c r="O122" s="585">
        <v>1032</v>
      </c>
      <c r="P122" s="600"/>
      <c r="Q122" s="600"/>
      <c r="R122" s="590"/>
      <c r="S122" s="601"/>
    </row>
    <row r="123" spans="1:19" ht="14.4" customHeight="1" x14ac:dyDescent="0.3">
      <c r="A123" s="584" t="s">
        <v>1395</v>
      </c>
      <c r="B123" s="585" t="s">
        <v>1396</v>
      </c>
      <c r="C123" s="585" t="s">
        <v>468</v>
      </c>
      <c r="D123" s="585" t="s">
        <v>1392</v>
      </c>
      <c r="E123" s="585" t="s">
        <v>1411</v>
      </c>
      <c r="F123" s="585" t="s">
        <v>1448</v>
      </c>
      <c r="G123" s="585" t="s">
        <v>1449</v>
      </c>
      <c r="H123" s="600">
        <v>239</v>
      </c>
      <c r="I123" s="600">
        <v>7966.67</v>
      </c>
      <c r="J123" s="585">
        <v>0.75873119879161788</v>
      </c>
      <c r="K123" s="585">
        <v>33.333347280334728</v>
      </c>
      <c r="L123" s="600">
        <v>315</v>
      </c>
      <c r="M123" s="600">
        <v>10499.99</v>
      </c>
      <c r="N123" s="585">
        <v>1</v>
      </c>
      <c r="O123" s="585">
        <v>33.333301587301584</v>
      </c>
      <c r="P123" s="600">
        <v>40</v>
      </c>
      <c r="Q123" s="600">
        <v>1333.34</v>
      </c>
      <c r="R123" s="590">
        <v>0.12698488284274556</v>
      </c>
      <c r="S123" s="601">
        <v>33.333500000000001</v>
      </c>
    </row>
    <row r="124" spans="1:19" ht="14.4" customHeight="1" x14ac:dyDescent="0.3">
      <c r="A124" s="584" t="s">
        <v>1395</v>
      </c>
      <c r="B124" s="585" t="s">
        <v>1396</v>
      </c>
      <c r="C124" s="585" t="s">
        <v>468</v>
      </c>
      <c r="D124" s="585" t="s">
        <v>1392</v>
      </c>
      <c r="E124" s="585" t="s">
        <v>1411</v>
      </c>
      <c r="F124" s="585" t="s">
        <v>1450</v>
      </c>
      <c r="G124" s="585" t="s">
        <v>1451</v>
      </c>
      <c r="H124" s="600">
        <v>1</v>
      </c>
      <c r="I124" s="600">
        <v>116</v>
      </c>
      <c r="J124" s="585"/>
      <c r="K124" s="585">
        <v>116</v>
      </c>
      <c r="L124" s="600"/>
      <c r="M124" s="600"/>
      <c r="N124" s="585"/>
      <c r="O124" s="585"/>
      <c r="P124" s="600"/>
      <c r="Q124" s="600"/>
      <c r="R124" s="590"/>
      <c r="S124" s="601"/>
    </row>
    <row r="125" spans="1:19" ht="14.4" customHeight="1" x14ac:dyDescent="0.3">
      <c r="A125" s="584" t="s">
        <v>1395</v>
      </c>
      <c r="B125" s="585" t="s">
        <v>1396</v>
      </c>
      <c r="C125" s="585" t="s">
        <v>468</v>
      </c>
      <c r="D125" s="585" t="s">
        <v>1392</v>
      </c>
      <c r="E125" s="585" t="s">
        <v>1411</v>
      </c>
      <c r="F125" s="585" t="s">
        <v>1452</v>
      </c>
      <c r="G125" s="585" t="s">
        <v>1453</v>
      </c>
      <c r="H125" s="600">
        <v>6</v>
      </c>
      <c r="I125" s="600">
        <v>516</v>
      </c>
      <c r="J125" s="585">
        <v>1.5</v>
      </c>
      <c r="K125" s="585">
        <v>86</v>
      </c>
      <c r="L125" s="600">
        <v>4</v>
      </c>
      <c r="M125" s="600">
        <v>344</v>
      </c>
      <c r="N125" s="585">
        <v>1</v>
      </c>
      <c r="O125" s="585">
        <v>86</v>
      </c>
      <c r="P125" s="600"/>
      <c r="Q125" s="600"/>
      <c r="R125" s="590"/>
      <c r="S125" s="601"/>
    </row>
    <row r="126" spans="1:19" ht="14.4" customHeight="1" x14ac:dyDescent="0.3">
      <c r="A126" s="584" t="s">
        <v>1395</v>
      </c>
      <c r="B126" s="585" t="s">
        <v>1396</v>
      </c>
      <c r="C126" s="585" t="s">
        <v>468</v>
      </c>
      <c r="D126" s="585" t="s">
        <v>1392</v>
      </c>
      <c r="E126" s="585" t="s">
        <v>1411</v>
      </c>
      <c r="F126" s="585" t="s">
        <v>1454</v>
      </c>
      <c r="G126" s="585" t="s">
        <v>1455</v>
      </c>
      <c r="H126" s="600">
        <v>11</v>
      </c>
      <c r="I126" s="600">
        <v>352</v>
      </c>
      <c r="J126" s="585">
        <v>11</v>
      </c>
      <c r="K126" s="585">
        <v>32</v>
      </c>
      <c r="L126" s="600">
        <v>1</v>
      </c>
      <c r="M126" s="600">
        <v>32</v>
      </c>
      <c r="N126" s="585">
        <v>1</v>
      </c>
      <c r="O126" s="585">
        <v>32</v>
      </c>
      <c r="P126" s="600">
        <v>1</v>
      </c>
      <c r="Q126" s="600">
        <v>32</v>
      </c>
      <c r="R126" s="590">
        <v>1</v>
      </c>
      <c r="S126" s="601">
        <v>32</v>
      </c>
    </row>
    <row r="127" spans="1:19" ht="14.4" customHeight="1" x14ac:dyDescent="0.3">
      <c r="A127" s="584" t="s">
        <v>1395</v>
      </c>
      <c r="B127" s="585" t="s">
        <v>1396</v>
      </c>
      <c r="C127" s="585" t="s">
        <v>468</v>
      </c>
      <c r="D127" s="585" t="s">
        <v>1392</v>
      </c>
      <c r="E127" s="585" t="s">
        <v>1411</v>
      </c>
      <c r="F127" s="585" t="s">
        <v>1456</v>
      </c>
      <c r="G127" s="585" t="s">
        <v>1457</v>
      </c>
      <c r="H127" s="600">
        <v>27</v>
      </c>
      <c r="I127" s="600">
        <v>13635</v>
      </c>
      <c r="J127" s="585">
        <v>0.59489528795811519</v>
      </c>
      <c r="K127" s="585">
        <v>505</v>
      </c>
      <c r="L127" s="600">
        <v>15</v>
      </c>
      <c r="M127" s="600">
        <v>22920</v>
      </c>
      <c r="N127" s="585">
        <v>1</v>
      </c>
      <c r="O127" s="585">
        <v>1528</v>
      </c>
      <c r="P127" s="600">
        <v>5</v>
      </c>
      <c r="Q127" s="600">
        <v>7645</v>
      </c>
      <c r="R127" s="590">
        <v>0.33355148342059338</v>
      </c>
      <c r="S127" s="601">
        <v>1529</v>
      </c>
    </row>
    <row r="128" spans="1:19" ht="14.4" customHeight="1" x14ac:dyDescent="0.3">
      <c r="A128" s="584" t="s">
        <v>1395</v>
      </c>
      <c r="B128" s="585" t="s">
        <v>1396</v>
      </c>
      <c r="C128" s="585" t="s">
        <v>468</v>
      </c>
      <c r="D128" s="585" t="s">
        <v>1392</v>
      </c>
      <c r="E128" s="585" t="s">
        <v>1411</v>
      </c>
      <c r="F128" s="585" t="s">
        <v>1463</v>
      </c>
      <c r="G128" s="585" t="s">
        <v>1464</v>
      </c>
      <c r="H128" s="600">
        <v>1</v>
      </c>
      <c r="I128" s="600">
        <v>162</v>
      </c>
      <c r="J128" s="585">
        <v>1</v>
      </c>
      <c r="K128" s="585">
        <v>162</v>
      </c>
      <c r="L128" s="600">
        <v>1</v>
      </c>
      <c r="M128" s="600">
        <v>162</v>
      </c>
      <c r="N128" s="585">
        <v>1</v>
      </c>
      <c r="O128" s="585">
        <v>162</v>
      </c>
      <c r="P128" s="600"/>
      <c r="Q128" s="600"/>
      <c r="R128" s="590"/>
      <c r="S128" s="601"/>
    </row>
    <row r="129" spans="1:19" ht="14.4" customHeight="1" x14ac:dyDescent="0.3">
      <c r="A129" s="584" t="s">
        <v>1395</v>
      </c>
      <c r="B129" s="585" t="s">
        <v>1396</v>
      </c>
      <c r="C129" s="585" t="s">
        <v>468</v>
      </c>
      <c r="D129" s="585" t="s">
        <v>1392</v>
      </c>
      <c r="E129" s="585" t="s">
        <v>1411</v>
      </c>
      <c r="F129" s="585" t="s">
        <v>1477</v>
      </c>
      <c r="G129" s="585" t="s">
        <v>1478</v>
      </c>
      <c r="H129" s="600">
        <v>8</v>
      </c>
      <c r="I129" s="600">
        <v>1464</v>
      </c>
      <c r="J129" s="585">
        <v>2.6666666666666665</v>
      </c>
      <c r="K129" s="585">
        <v>183</v>
      </c>
      <c r="L129" s="600">
        <v>3</v>
      </c>
      <c r="M129" s="600">
        <v>549</v>
      </c>
      <c r="N129" s="585">
        <v>1</v>
      </c>
      <c r="O129" s="585">
        <v>183</v>
      </c>
      <c r="P129" s="600"/>
      <c r="Q129" s="600"/>
      <c r="R129" s="590"/>
      <c r="S129" s="601"/>
    </row>
    <row r="130" spans="1:19" ht="14.4" customHeight="1" x14ac:dyDescent="0.3">
      <c r="A130" s="584" t="s">
        <v>1395</v>
      </c>
      <c r="B130" s="585" t="s">
        <v>1396</v>
      </c>
      <c r="C130" s="585" t="s">
        <v>468</v>
      </c>
      <c r="D130" s="585" t="s">
        <v>1392</v>
      </c>
      <c r="E130" s="585" t="s">
        <v>1411</v>
      </c>
      <c r="F130" s="585" t="s">
        <v>1479</v>
      </c>
      <c r="G130" s="585" t="s">
        <v>1480</v>
      </c>
      <c r="H130" s="600">
        <v>6</v>
      </c>
      <c r="I130" s="600">
        <v>3888</v>
      </c>
      <c r="J130" s="585">
        <v>1.5</v>
      </c>
      <c r="K130" s="585">
        <v>648</v>
      </c>
      <c r="L130" s="600">
        <v>4</v>
      </c>
      <c r="M130" s="600">
        <v>2592</v>
      </c>
      <c r="N130" s="585">
        <v>1</v>
      </c>
      <c r="O130" s="585">
        <v>648</v>
      </c>
      <c r="P130" s="600"/>
      <c r="Q130" s="600"/>
      <c r="R130" s="590"/>
      <c r="S130" s="601"/>
    </row>
    <row r="131" spans="1:19" ht="14.4" customHeight="1" x14ac:dyDescent="0.3">
      <c r="A131" s="584" t="s">
        <v>1395</v>
      </c>
      <c r="B131" s="585" t="s">
        <v>1396</v>
      </c>
      <c r="C131" s="585" t="s">
        <v>468</v>
      </c>
      <c r="D131" s="585" t="s">
        <v>1392</v>
      </c>
      <c r="E131" s="585" t="s">
        <v>1411</v>
      </c>
      <c r="F131" s="585" t="s">
        <v>1483</v>
      </c>
      <c r="G131" s="585" t="s">
        <v>1484</v>
      </c>
      <c r="H131" s="600">
        <v>4</v>
      </c>
      <c r="I131" s="600">
        <v>1456</v>
      </c>
      <c r="J131" s="585">
        <v>0.33939393939393941</v>
      </c>
      <c r="K131" s="585">
        <v>364</v>
      </c>
      <c r="L131" s="600">
        <v>11</v>
      </c>
      <c r="M131" s="600">
        <v>4290</v>
      </c>
      <c r="N131" s="585">
        <v>1</v>
      </c>
      <c r="O131" s="585">
        <v>390</v>
      </c>
      <c r="P131" s="600">
        <v>1</v>
      </c>
      <c r="Q131" s="600">
        <v>391</v>
      </c>
      <c r="R131" s="590">
        <v>9.1142191142191145E-2</v>
      </c>
      <c r="S131" s="601">
        <v>391</v>
      </c>
    </row>
    <row r="132" spans="1:19" ht="14.4" customHeight="1" x14ac:dyDescent="0.3">
      <c r="A132" s="584" t="s">
        <v>1395</v>
      </c>
      <c r="B132" s="585" t="s">
        <v>1396</v>
      </c>
      <c r="C132" s="585" t="s">
        <v>468</v>
      </c>
      <c r="D132" s="585" t="s">
        <v>1392</v>
      </c>
      <c r="E132" s="585" t="s">
        <v>1411</v>
      </c>
      <c r="F132" s="585" t="s">
        <v>1487</v>
      </c>
      <c r="G132" s="585" t="s">
        <v>1488</v>
      </c>
      <c r="H132" s="600">
        <v>1</v>
      </c>
      <c r="I132" s="600">
        <v>120</v>
      </c>
      <c r="J132" s="585"/>
      <c r="K132" s="585">
        <v>120</v>
      </c>
      <c r="L132" s="600"/>
      <c r="M132" s="600"/>
      <c r="N132" s="585"/>
      <c r="O132" s="585"/>
      <c r="P132" s="600"/>
      <c r="Q132" s="600"/>
      <c r="R132" s="590"/>
      <c r="S132" s="601"/>
    </row>
    <row r="133" spans="1:19" ht="14.4" customHeight="1" x14ac:dyDescent="0.3">
      <c r="A133" s="584" t="s">
        <v>1395</v>
      </c>
      <c r="B133" s="585" t="s">
        <v>1396</v>
      </c>
      <c r="C133" s="585" t="s">
        <v>468</v>
      </c>
      <c r="D133" s="585" t="s">
        <v>1392</v>
      </c>
      <c r="E133" s="585" t="s">
        <v>1411</v>
      </c>
      <c r="F133" s="585" t="s">
        <v>1491</v>
      </c>
      <c r="G133" s="585" t="s">
        <v>1492</v>
      </c>
      <c r="H133" s="600">
        <v>1</v>
      </c>
      <c r="I133" s="600">
        <v>247</v>
      </c>
      <c r="J133" s="585">
        <v>0.39838709677419354</v>
      </c>
      <c r="K133" s="585">
        <v>247</v>
      </c>
      <c r="L133" s="600">
        <v>2</v>
      </c>
      <c r="M133" s="600">
        <v>620</v>
      </c>
      <c r="N133" s="585">
        <v>1</v>
      </c>
      <c r="O133" s="585">
        <v>310</v>
      </c>
      <c r="P133" s="600"/>
      <c r="Q133" s="600"/>
      <c r="R133" s="590"/>
      <c r="S133" s="601"/>
    </row>
    <row r="134" spans="1:19" ht="14.4" customHeight="1" x14ac:dyDescent="0.3">
      <c r="A134" s="584" t="s">
        <v>1395</v>
      </c>
      <c r="B134" s="585" t="s">
        <v>1396</v>
      </c>
      <c r="C134" s="585" t="s">
        <v>468</v>
      </c>
      <c r="D134" s="585" t="s">
        <v>1392</v>
      </c>
      <c r="E134" s="585" t="s">
        <v>1411</v>
      </c>
      <c r="F134" s="585" t="s">
        <v>1501</v>
      </c>
      <c r="G134" s="585" t="s">
        <v>1502</v>
      </c>
      <c r="H134" s="600"/>
      <c r="I134" s="600"/>
      <c r="J134" s="585"/>
      <c r="K134" s="585"/>
      <c r="L134" s="600">
        <v>2</v>
      </c>
      <c r="M134" s="600">
        <v>1680</v>
      </c>
      <c r="N134" s="585">
        <v>1</v>
      </c>
      <c r="O134" s="585">
        <v>840</v>
      </c>
      <c r="P134" s="600"/>
      <c r="Q134" s="600"/>
      <c r="R134" s="590"/>
      <c r="S134" s="601"/>
    </row>
    <row r="135" spans="1:19" ht="14.4" customHeight="1" x14ac:dyDescent="0.3">
      <c r="A135" s="584" t="s">
        <v>1395</v>
      </c>
      <c r="B135" s="585" t="s">
        <v>1396</v>
      </c>
      <c r="C135" s="585" t="s">
        <v>468</v>
      </c>
      <c r="D135" s="585" t="s">
        <v>1392</v>
      </c>
      <c r="E135" s="585" t="s">
        <v>1411</v>
      </c>
      <c r="F135" s="585" t="s">
        <v>1503</v>
      </c>
      <c r="G135" s="585" t="s">
        <v>1504</v>
      </c>
      <c r="H135" s="600">
        <v>1</v>
      </c>
      <c r="I135" s="600">
        <v>877</v>
      </c>
      <c r="J135" s="585"/>
      <c r="K135" s="585">
        <v>877</v>
      </c>
      <c r="L135" s="600"/>
      <c r="M135" s="600"/>
      <c r="N135" s="585"/>
      <c r="O135" s="585"/>
      <c r="P135" s="600"/>
      <c r="Q135" s="600"/>
      <c r="R135" s="590"/>
      <c r="S135" s="601"/>
    </row>
    <row r="136" spans="1:19" ht="14.4" customHeight="1" x14ac:dyDescent="0.3">
      <c r="A136" s="584" t="s">
        <v>1395</v>
      </c>
      <c r="B136" s="585" t="s">
        <v>1396</v>
      </c>
      <c r="C136" s="585" t="s">
        <v>468</v>
      </c>
      <c r="D136" s="585" t="s">
        <v>1392</v>
      </c>
      <c r="E136" s="585" t="s">
        <v>1411</v>
      </c>
      <c r="F136" s="585" t="s">
        <v>1509</v>
      </c>
      <c r="G136" s="585" t="s">
        <v>1494</v>
      </c>
      <c r="H136" s="600">
        <v>1</v>
      </c>
      <c r="I136" s="600">
        <v>909</v>
      </c>
      <c r="J136" s="585"/>
      <c r="K136" s="585">
        <v>909</v>
      </c>
      <c r="L136" s="600"/>
      <c r="M136" s="600"/>
      <c r="N136" s="585"/>
      <c r="O136" s="585"/>
      <c r="P136" s="600"/>
      <c r="Q136" s="600"/>
      <c r="R136" s="590"/>
      <c r="S136" s="601"/>
    </row>
    <row r="137" spans="1:19" ht="14.4" customHeight="1" x14ac:dyDescent="0.3">
      <c r="A137" s="584" t="s">
        <v>1395</v>
      </c>
      <c r="B137" s="585" t="s">
        <v>1396</v>
      </c>
      <c r="C137" s="585" t="s">
        <v>468</v>
      </c>
      <c r="D137" s="585" t="s">
        <v>1392</v>
      </c>
      <c r="E137" s="585" t="s">
        <v>1411</v>
      </c>
      <c r="F137" s="585" t="s">
        <v>1510</v>
      </c>
      <c r="G137" s="585" t="s">
        <v>1511</v>
      </c>
      <c r="H137" s="600">
        <v>1</v>
      </c>
      <c r="I137" s="600">
        <v>1060</v>
      </c>
      <c r="J137" s="585"/>
      <c r="K137" s="585">
        <v>1060</v>
      </c>
      <c r="L137" s="600"/>
      <c r="M137" s="600"/>
      <c r="N137" s="585"/>
      <c r="O137" s="585"/>
      <c r="P137" s="600"/>
      <c r="Q137" s="600"/>
      <c r="R137" s="590"/>
      <c r="S137" s="601"/>
    </row>
    <row r="138" spans="1:19" ht="14.4" customHeight="1" x14ac:dyDescent="0.3">
      <c r="A138" s="584" t="s">
        <v>1395</v>
      </c>
      <c r="B138" s="585" t="s">
        <v>1396</v>
      </c>
      <c r="C138" s="585" t="s">
        <v>468</v>
      </c>
      <c r="D138" s="585" t="s">
        <v>588</v>
      </c>
      <c r="E138" s="585" t="s">
        <v>1411</v>
      </c>
      <c r="F138" s="585" t="s">
        <v>1416</v>
      </c>
      <c r="G138" s="585" t="s">
        <v>1417</v>
      </c>
      <c r="H138" s="600">
        <v>38</v>
      </c>
      <c r="I138" s="600">
        <v>4028</v>
      </c>
      <c r="J138" s="585">
        <v>0.34862385321100919</v>
      </c>
      <c r="K138" s="585">
        <v>106</v>
      </c>
      <c r="L138" s="600">
        <v>109</v>
      </c>
      <c r="M138" s="600">
        <v>11554</v>
      </c>
      <c r="N138" s="585">
        <v>1</v>
      </c>
      <c r="O138" s="585">
        <v>106</v>
      </c>
      <c r="P138" s="600">
        <v>64</v>
      </c>
      <c r="Q138" s="600">
        <v>6784</v>
      </c>
      <c r="R138" s="590">
        <v>0.58715596330275233</v>
      </c>
      <c r="S138" s="601">
        <v>106</v>
      </c>
    </row>
    <row r="139" spans="1:19" ht="14.4" customHeight="1" x14ac:dyDescent="0.3">
      <c r="A139" s="584" t="s">
        <v>1395</v>
      </c>
      <c r="B139" s="585" t="s">
        <v>1396</v>
      </c>
      <c r="C139" s="585" t="s">
        <v>468</v>
      </c>
      <c r="D139" s="585" t="s">
        <v>588</v>
      </c>
      <c r="E139" s="585" t="s">
        <v>1411</v>
      </c>
      <c r="F139" s="585" t="s">
        <v>1420</v>
      </c>
      <c r="G139" s="585" t="s">
        <v>1421</v>
      </c>
      <c r="H139" s="600">
        <v>7</v>
      </c>
      <c r="I139" s="600">
        <v>259</v>
      </c>
      <c r="J139" s="585">
        <v>0.7</v>
      </c>
      <c r="K139" s="585">
        <v>37</v>
      </c>
      <c r="L139" s="600">
        <v>10</v>
      </c>
      <c r="M139" s="600">
        <v>370</v>
      </c>
      <c r="N139" s="585">
        <v>1</v>
      </c>
      <c r="O139" s="585">
        <v>37</v>
      </c>
      <c r="P139" s="600">
        <v>14</v>
      </c>
      <c r="Q139" s="600">
        <v>518</v>
      </c>
      <c r="R139" s="590">
        <v>1.4</v>
      </c>
      <c r="S139" s="601">
        <v>37</v>
      </c>
    </row>
    <row r="140" spans="1:19" ht="14.4" customHeight="1" x14ac:dyDescent="0.3">
      <c r="A140" s="584" t="s">
        <v>1395</v>
      </c>
      <c r="B140" s="585" t="s">
        <v>1396</v>
      </c>
      <c r="C140" s="585" t="s">
        <v>468</v>
      </c>
      <c r="D140" s="585" t="s">
        <v>588</v>
      </c>
      <c r="E140" s="585" t="s">
        <v>1411</v>
      </c>
      <c r="F140" s="585" t="s">
        <v>1422</v>
      </c>
      <c r="G140" s="585" t="s">
        <v>1423</v>
      </c>
      <c r="H140" s="600"/>
      <c r="I140" s="600"/>
      <c r="J140" s="585"/>
      <c r="K140" s="585"/>
      <c r="L140" s="600">
        <v>1</v>
      </c>
      <c r="M140" s="600">
        <v>5</v>
      </c>
      <c r="N140" s="585">
        <v>1</v>
      </c>
      <c r="O140" s="585">
        <v>5</v>
      </c>
      <c r="P140" s="600"/>
      <c r="Q140" s="600"/>
      <c r="R140" s="590"/>
      <c r="S140" s="601"/>
    </row>
    <row r="141" spans="1:19" ht="14.4" customHeight="1" x14ac:dyDescent="0.3">
      <c r="A141" s="584" t="s">
        <v>1395</v>
      </c>
      <c r="B141" s="585" t="s">
        <v>1396</v>
      </c>
      <c r="C141" s="585" t="s">
        <v>468</v>
      </c>
      <c r="D141" s="585" t="s">
        <v>588</v>
      </c>
      <c r="E141" s="585" t="s">
        <v>1411</v>
      </c>
      <c r="F141" s="585" t="s">
        <v>1426</v>
      </c>
      <c r="G141" s="585" t="s">
        <v>1427</v>
      </c>
      <c r="H141" s="600"/>
      <c r="I141" s="600"/>
      <c r="J141" s="585"/>
      <c r="K141" s="585"/>
      <c r="L141" s="600"/>
      <c r="M141" s="600"/>
      <c r="N141" s="585"/>
      <c r="O141" s="585"/>
      <c r="P141" s="600">
        <v>1</v>
      </c>
      <c r="Q141" s="600">
        <v>666</v>
      </c>
      <c r="R141" s="590"/>
      <c r="S141" s="601">
        <v>666</v>
      </c>
    </row>
    <row r="142" spans="1:19" ht="14.4" customHeight="1" x14ac:dyDescent="0.3">
      <c r="A142" s="584" t="s">
        <v>1395</v>
      </c>
      <c r="B142" s="585" t="s">
        <v>1396</v>
      </c>
      <c r="C142" s="585" t="s">
        <v>468</v>
      </c>
      <c r="D142" s="585" t="s">
        <v>588</v>
      </c>
      <c r="E142" s="585" t="s">
        <v>1411</v>
      </c>
      <c r="F142" s="585" t="s">
        <v>1428</v>
      </c>
      <c r="G142" s="585" t="s">
        <v>1429</v>
      </c>
      <c r="H142" s="600">
        <v>48</v>
      </c>
      <c r="I142" s="600">
        <v>12048</v>
      </c>
      <c r="J142" s="585">
        <v>0.6</v>
      </c>
      <c r="K142" s="585">
        <v>251</v>
      </c>
      <c r="L142" s="600">
        <v>80</v>
      </c>
      <c r="M142" s="600">
        <v>20080</v>
      </c>
      <c r="N142" s="585">
        <v>1</v>
      </c>
      <c r="O142" s="585">
        <v>251</v>
      </c>
      <c r="P142" s="600">
        <v>65</v>
      </c>
      <c r="Q142" s="600">
        <v>16380</v>
      </c>
      <c r="R142" s="590">
        <v>0.81573705179282874</v>
      </c>
      <c r="S142" s="601">
        <v>252</v>
      </c>
    </row>
    <row r="143" spans="1:19" ht="14.4" customHeight="1" x14ac:dyDescent="0.3">
      <c r="A143" s="584" t="s">
        <v>1395</v>
      </c>
      <c r="B143" s="585" t="s">
        <v>1396</v>
      </c>
      <c r="C143" s="585" t="s">
        <v>468</v>
      </c>
      <c r="D143" s="585" t="s">
        <v>588</v>
      </c>
      <c r="E143" s="585" t="s">
        <v>1411</v>
      </c>
      <c r="F143" s="585" t="s">
        <v>1430</v>
      </c>
      <c r="G143" s="585" t="s">
        <v>1431</v>
      </c>
      <c r="H143" s="600">
        <v>180</v>
      </c>
      <c r="I143" s="600">
        <v>22680</v>
      </c>
      <c r="J143" s="585">
        <v>0.45112781954887216</v>
      </c>
      <c r="K143" s="585">
        <v>126</v>
      </c>
      <c r="L143" s="600">
        <v>399</v>
      </c>
      <c r="M143" s="600">
        <v>50274</v>
      </c>
      <c r="N143" s="585">
        <v>1</v>
      </c>
      <c r="O143" s="585">
        <v>126</v>
      </c>
      <c r="P143" s="600">
        <v>341</v>
      </c>
      <c r="Q143" s="600">
        <v>43307</v>
      </c>
      <c r="R143" s="590">
        <v>0.86141942156979756</v>
      </c>
      <c r="S143" s="601">
        <v>127</v>
      </c>
    </row>
    <row r="144" spans="1:19" ht="14.4" customHeight="1" x14ac:dyDescent="0.3">
      <c r="A144" s="584" t="s">
        <v>1395</v>
      </c>
      <c r="B144" s="585" t="s">
        <v>1396</v>
      </c>
      <c r="C144" s="585" t="s">
        <v>468</v>
      </c>
      <c r="D144" s="585" t="s">
        <v>588</v>
      </c>
      <c r="E144" s="585" t="s">
        <v>1411</v>
      </c>
      <c r="F144" s="585" t="s">
        <v>1436</v>
      </c>
      <c r="G144" s="585" t="s">
        <v>1437</v>
      </c>
      <c r="H144" s="600"/>
      <c r="I144" s="600"/>
      <c r="J144" s="585"/>
      <c r="K144" s="585"/>
      <c r="L144" s="600"/>
      <c r="M144" s="600"/>
      <c r="N144" s="585"/>
      <c r="O144" s="585"/>
      <c r="P144" s="600">
        <v>1</v>
      </c>
      <c r="Q144" s="600">
        <v>502</v>
      </c>
      <c r="R144" s="590"/>
      <c r="S144" s="601">
        <v>502</v>
      </c>
    </row>
    <row r="145" spans="1:19" ht="14.4" customHeight="1" x14ac:dyDescent="0.3">
      <c r="A145" s="584" t="s">
        <v>1395</v>
      </c>
      <c r="B145" s="585" t="s">
        <v>1396</v>
      </c>
      <c r="C145" s="585" t="s">
        <v>468</v>
      </c>
      <c r="D145" s="585" t="s">
        <v>588</v>
      </c>
      <c r="E145" s="585" t="s">
        <v>1411</v>
      </c>
      <c r="F145" s="585" t="s">
        <v>1438</v>
      </c>
      <c r="G145" s="585" t="s">
        <v>1439</v>
      </c>
      <c r="H145" s="600"/>
      <c r="I145" s="600"/>
      <c r="J145" s="585"/>
      <c r="K145" s="585"/>
      <c r="L145" s="600">
        <v>2</v>
      </c>
      <c r="M145" s="600">
        <v>1358</v>
      </c>
      <c r="N145" s="585">
        <v>1</v>
      </c>
      <c r="O145" s="585">
        <v>679</v>
      </c>
      <c r="P145" s="600"/>
      <c r="Q145" s="600"/>
      <c r="R145" s="590"/>
      <c r="S145" s="601"/>
    </row>
    <row r="146" spans="1:19" ht="14.4" customHeight="1" x14ac:dyDescent="0.3">
      <c r="A146" s="584" t="s">
        <v>1395</v>
      </c>
      <c r="B146" s="585" t="s">
        <v>1396</v>
      </c>
      <c r="C146" s="585" t="s">
        <v>468</v>
      </c>
      <c r="D146" s="585" t="s">
        <v>588</v>
      </c>
      <c r="E146" s="585" t="s">
        <v>1411</v>
      </c>
      <c r="F146" s="585" t="s">
        <v>1448</v>
      </c>
      <c r="G146" s="585" t="s">
        <v>1449</v>
      </c>
      <c r="H146" s="600">
        <v>128</v>
      </c>
      <c r="I146" s="600">
        <v>4266.68</v>
      </c>
      <c r="J146" s="585">
        <v>0.31143649635036497</v>
      </c>
      <c r="K146" s="585">
        <v>33.333437500000002</v>
      </c>
      <c r="L146" s="600">
        <v>411</v>
      </c>
      <c r="M146" s="600">
        <v>13700</v>
      </c>
      <c r="N146" s="585">
        <v>1</v>
      </c>
      <c r="O146" s="585">
        <v>33.333333333333336</v>
      </c>
      <c r="P146" s="600">
        <v>341</v>
      </c>
      <c r="Q146" s="600">
        <v>11366.66</v>
      </c>
      <c r="R146" s="590">
        <v>0.82968321167883208</v>
      </c>
      <c r="S146" s="601">
        <v>33.333313782991205</v>
      </c>
    </row>
    <row r="147" spans="1:19" ht="14.4" customHeight="1" x14ac:dyDescent="0.3">
      <c r="A147" s="584" t="s">
        <v>1395</v>
      </c>
      <c r="B147" s="585" t="s">
        <v>1396</v>
      </c>
      <c r="C147" s="585" t="s">
        <v>468</v>
      </c>
      <c r="D147" s="585" t="s">
        <v>588</v>
      </c>
      <c r="E147" s="585" t="s">
        <v>1411</v>
      </c>
      <c r="F147" s="585" t="s">
        <v>1450</v>
      </c>
      <c r="G147" s="585" t="s">
        <v>1451</v>
      </c>
      <c r="H147" s="600">
        <v>19</v>
      </c>
      <c r="I147" s="600">
        <v>2204</v>
      </c>
      <c r="J147" s="585">
        <v>0.90476190476190477</v>
      </c>
      <c r="K147" s="585">
        <v>116</v>
      </c>
      <c r="L147" s="600">
        <v>21</v>
      </c>
      <c r="M147" s="600">
        <v>2436</v>
      </c>
      <c r="N147" s="585">
        <v>1</v>
      </c>
      <c r="O147" s="585">
        <v>116</v>
      </c>
      <c r="P147" s="600">
        <v>17</v>
      </c>
      <c r="Q147" s="600">
        <v>1972</v>
      </c>
      <c r="R147" s="590">
        <v>0.80952380952380953</v>
      </c>
      <c r="S147" s="601">
        <v>116</v>
      </c>
    </row>
    <row r="148" spans="1:19" ht="14.4" customHeight="1" x14ac:dyDescent="0.3">
      <c r="A148" s="584" t="s">
        <v>1395</v>
      </c>
      <c r="B148" s="585" t="s">
        <v>1396</v>
      </c>
      <c r="C148" s="585" t="s">
        <v>468</v>
      </c>
      <c r="D148" s="585" t="s">
        <v>588</v>
      </c>
      <c r="E148" s="585" t="s">
        <v>1411</v>
      </c>
      <c r="F148" s="585" t="s">
        <v>1452</v>
      </c>
      <c r="G148" s="585" t="s">
        <v>1453</v>
      </c>
      <c r="H148" s="600"/>
      <c r="I148" s="600"/>
      <c r="J148" s="585"/>
      <c r="K148" s="585"/>
      <c r="L148" s="600">
        <v>1</v>
      </c>
      <c r="M148" s="600">
        <v>86</v>
      </c>
      <c r="N148" s="585">
        <v>1</v>
      </c>
      <c r="O148" s="585">
        <v>86</v>
      </c>
      <c r="P148" s="600">
        <v>2</v>
      </c>
      <c r="Q148" s="600">
        <v>172</v>
      </c>
      <c r="R148" s="590">
        <v>2</v>
      </c>
      <c r="S148" s="601">
        <v>86</v>
      </c>
    </row>
    <row r="149" spans="1:19" ht="14.4" customHeight="1" x14ac:dyDescent="0.3">
      <c r="A149" s="584" t="s">
        <v>1395</v>
      </c>
      <c r="B149" s="585" t="s">
        <v>1396</v>
      </c>
      <c r="C149" s="585" t="s">
        <v>468</v>
      </c>
      <c r="D149" s="585" t="s">
        <v>588</v>
      </c>
      <c r="E149" s="585" t="s">
        <v>1411</v>
      </c>
      <c r="F149" s="585" t="s">
        <v>1454</v>
      </c>
      <c r="G149" s="585" t="s">
        <v>1455</v>
      </c>
      <c r="H149" s="600">
        <v>8</v>
      </c>
      <c r="I149" s="600">
        <v>256</v>
      </c>
      <c r="J149" s="585">
        <v>0.30769230769230771</v>
      </c>
      <c r="K149" s="585">
        <v>32</v>
      </c>
      <c r="L149" s="600">
        <v>26</v>
      </c>
      <c r="M149" s="600">
        <v>832</v>
      </c>
      <c r="N149" s="585">
        <v>1</v>
      </c>
      <c r="O149" s="585">
        <v>32</v>
      </c>
      <c r="P149" s="600">
        <v>15</v>
      </c>
      <c r="Q149" s="600">
        <v>480</v>
      </c>
      <c r="R149" s="590">
        <v>0.57692307692307687</v>
      </c>
      <c r="S149" s="601">
        <v>32</v>
      </c>
    </row>
    <row r="150" spans="1:19" ht="14.4" customHeight="1" x14ac:dyDescent="0.3">
      <c r="A150" s="584" t="s">
        <v>1395</v>
      </c>
      <c r="B150" s="585" t="s">
        <v>1396</v>
      </c>
      <c r="C150" s="585" t="s">
        <v>468</v>
      </c>
      <c r="D150" s="585" t="s">
        <v>588</v>
      </c>
      <c r="E150" s="585" t="s">
        <v>1411</v>
      </c>
      <c r="F150" s="585" t="s">
        <v>1456</v>
      </c>
      <c r="G150" s="585" t="s">
        <v>1457</v>
      </c>
      <c r="H150" s="600">
        <v>9</v>
      </c>
      <c r="I150" s="600">
        <v>4545</v>
      </c>
      <c r="J150" s="585">
        <v>0.2974476439790576</v>
      </c>
      <c r="K150" s="585">
        <v>505</v>
      </c>
      <c r="L150" s="600">
        <v>10</v>
      </c>
      <c r="M150" s="600">
        <v>15280</v>
      </c>
      <c r="N150" s="585">
        <v>1</v>
      </c>
      <c r="O150" s="585">
        <v>1528</v>
      </c>
      <c r="P150" s="600">
        <v>7</v>
      </c>
      <c r="Q150" s="600">
        <v>10703</v>
      </c>
      <c r="R150" s="590">
        <v>0.70045811518324608</v>
      </c>
      <c r="S150" s="601">
        <v>1529</v>
      </c>
    </row>
    <row r="151" spans="1:19" ht="14.4" customHeight="1" x14ac:dyDescent="0.3">
      <c r="A151" s="584" t="s">
        <v>1395</v>
      </c>
      <c r="B151" s="585" t="s">
        <v>1396</v>
      </c>
      <c r="C151" s="585" t="s">
        <v>468</v>
      </c>
      <c r="D151" s="585" t="s">
        <v>588</v>
      </c>
      <c r="E151" s="585" t="s">
        <v>1411</v>
      </c>
      <c r="F151" s="585" t="s">
        <v>1458</v>
      </c>
      <c r="G151" s="585" t="s">
        <v>1459</v>
      </c>
      <c r="H151" s="600"/>
      <c r="I151" s="600"/>
      <c r="J151" s="585"/>
      <c r="K151" s="585"/>
      <c r="L151" s="600">
        <v>1</v>
      </c>
      <c r="M151" s="600">
        <v>132</v>
      </c>
      <c r="N151" s="585">
        <v>1</v>
      </c>
      <c r="O151" s="585">
        <v>132</v>
      </c>
      <c r="P151" s="600"/>
      <c r="Q151" s="600"/>
      <c r="R151" s="590"/>
      <c r="S151" s="601"/>
    </row>
    <row r="152" spans="1:19" ht="14.4" customHeight="1" x14ac:dyDescent="0.3">
      <c r="A152" s="584" t="s">
        <v>1395</v>
      </c>
      <c r="B152" s="585" t="s">
        <v>1396</v>
      </c>
      <c r="C152" s="585" t="s">
        <v>468</v>
      </c>
      <c r="D152" s="585" t="s">
        <v>588</v>
      </c>
      <c r="E152" s="585" t="s">
        <v>1411</v>
      </c>
      <c r="F152" s="585" t="s">
        <v>1510</v>
      </c>
      <c r="G152" s="585" t="s">
        <v>1511</v>
      </c>
      <c r="H152" s="600"/>
      <c r="I152" s="600"/>
      <c r="J152" s="585"/>
      <c r="K152" s="585"/>
      <c r="L152" s="600">
        <v>1</v>
      </c>
      <c r="M152" s="600">
        <v>3357</v>
      </c>
      <c r="N152" s="585">
        <v>1</v>
      </c>
      <c r="O152" s="585">
        <v>3357</v>
      </c>
      <c r="P152" s="600"/>
      <c r="Q152" s="600"/>
      <c r="R152" s="590"/>
      <c r="S152" s="601"/>
    </row>
    <row r="153" spans="1:19" ht="14.4" customHeight="1" x14ac:dyDescent="0.3">
      <c r="A153" s="584" t="s">
        <v>1395</v>
      </c>
      <c r="B153" s="585" t="s">
        <v>1396</v>
      </c>
      <c r="C153" s="585" t="s">
        <v>468</v>
      </c>
      <c r="D153" s="585" t="s">
        <v>1393</v>
      </c>
      <c r="E153" s="585" t="s">
        <v>1411</v>
      </c>
      <c r="F153" s="585" t="s">
        <v>1416</v>
      </c>
      <c r="G153" s="585" t="s">
        <v>1417</v>
      </c>
      <c r="H153" s="600">
        <v>96</v>
      </c>
      <c r="I153" s="600">
        <v>10176</v>
      </c>
      <c r="J153" s="585">
        <v>2.9090909090909092</v>
      </c>
      <c r="K153" s="585">
        <v>106</v>
      </c>
      <c r="L153" s="600">
        <v>33</v>
      </c>
      <c r="M153" s="600">
        <v>3498</v>
      </c>
      <c r="N153" s="585">
        <v>1</v>
      </c>
      <c r="O153" s="585">
        <v>106</v>
      </c>
      <c r="P153" s="600"/>
      <c r="Q153" s="600"/>
      <c r="R153" s="590"/>
      <c r="S153" s="601"/>
    </row>
    <row r="154" spans="1:19" ht="14.4" customHeight="1" x14ac:dyDescent="0.3">
      <c r="A154" s="584" t="s">
        <v>1395</v>
      </c>
      <c r="B154" s="585" t="s">
        <v>1396</v>
      </c>
      <c r="C154" s="585" t="s">
        <v>468</v>
      </c>
      <c r="D154" s="585" t="s">
        <v>1393</v>
      </c>
      <c r="E154" s="585" t="s">
        <v>1411</v>
      </c>
      <c r="F154" s="585" t="s">
        <v>1420</v>
      </c>
      <c r="G154" s="585" t="s">
        <v>1421</v>
      </c>
      <c r="H154" s="600">
        <v>9</v>
      </c>
      <c r="I154" s="600">
        <v>333</v>
      </c>
      <c r="J154" s="585">
        <v>9</v>
      </c>
      <c r="K154" s="585">
        <v>37</v>
      </c>
      <c r="L154" s="600">
        <v>1</v>
      </c>
      <c r="M154" s="600">
        <v>37</v>
      </c>
      <c r="N154" s="585">
        <v>1</v>
      </c>
      <c r="O154" s="585">
        <v>37</v>
      </c>
      <c r="P154" s="600"/>
      <c r="Q154" s="600"/>
      <c r="R154" s="590"/>
      <c r="S154" s="601"/>
    </row>
    <row r="155" spans="1:19" ht="14.4" customHeight="1" x14ac:dyDescent="0.3">
      <c r="A155" s="584" t="s">
        <v>1395</v>
      </c>
      <c r="B155" s="585" t="s">
        <v>1396</v>
      </c>
      <c r="C155" s="585" t="s">
        <v>468</v>
      </c>
      <c r="D155" s="585" t="s">
        <v>1393</v>
      </c>
      <c r="E155" s="585" t="s">
        <v>1411</v>
      </c>
      <c r="F155" s="585" t="s">
        <v>1426</v>
      </c>
      <c r="G155" s="585" t="s">
        <v>1427</v>
      </c>
      <c r="H155" s="600">
        <v>1</v>
      </c>
      <c r="I155" s="600">
        <v>665</v>
      </c>
      <c r="J155" s="585"/>
      <c r="K155" s="585">
        <v>665</v>
      </c>
      <c r="L155" s="600"/>
      <c r="M155" s="600"/>
      <c r="N155" s="585"/>
      <c r="O155" s="585"/>
      <c r="P155" s="600"/>
      <c r="Q155" s="600"/>
      <c r="R155" s="590"/>
      <c r="S155" s="601"/>
    </row>
    <row r="156" spans="1:19" ht="14.4" customHeight="1" x14ac:dyDescent="0.3">
      <c r="A156" s="584" t="s">
        <v>1395</v>
      </c>
      <c r="B156" s="585" t="s">
        <v>1396</v>
      </c>
      <c r="C156" s="585" t="s">
        <v>468</v>
      </c>
      <c r="D156" s="585" t="s">
        <v>1393</v>
      </c>
      <c r="E156" s="585" t="s">
        <v>1411</v>
      </c>
      <c r="F156" s="585" t="s">
        <v>1428</v>
      </c>
      <c r="G156" s="585" t="s">
        <v>1429</v>
      </c>
      <c r="H156" s="600">
        <v>62</v>
      </c>
      <c r="I156" s="600">
        <v>15562</v>
      </c>
      <c r="J156" s="585">
        <v>6.8888888888888893</v>
      </c>
      <c r="K156" s="585">
        <v>251</v>
      </c>
      <c r="L156" s="600">
        <v>9</v>
      </c>
      <c r="M156" s="600">
        <v>2259</v>
      </c>
      <c r="N156" s="585">
        <v>1</v>
      </c>
      <c r="O156" s="585">
        <v>251</v>
      </c>
      <c r="P156" s="600"/>
      <c r="Q156" s="600"/>
      <c r="R156" s="590"/>
      <c r="S156" s="601"/>
    </row>
    <row r="157" spans="1:19" ht="14.4" customHeight="1" x14ac:dyDescent="0.3">
      <c r="A157" s="584" t="s">
        <v>1395</v>
      </c>
      <c r="B157" s="585" t="s">
        <v>1396</v>
      </c>
      <c r="C157" s="585" t="s">
        <v>468</v>
      </c>
      <c r="D157" s="585" t="s">
        <v>1393</v>
      </c>
      <c r="E157" s="585" t="s">
        <v>1411</v>
      </c>
      <c r="F157" s="585" t="s">
        <v>1430</v>
      </c>
      <c r="G157" s="585" t="s">
        <v>1431</v>
      </c>
      <c r="H157" s="600">
        <v>196</v>
      </c>
      <c r="I157" s="600">
        <v>24696</v>
      </c>
      <c r="J157" s="585">
        <v>2.5789473684210527</v>
      </c>
      <c r="K157" s="585">
        <v>126</v>
      </c>
      <c r="L157" s="600">
        <v>76</v>
      </c>
      <c r="M157" s="600">
        <v>9576</v>
      </c>
      <c r="N157" s="585">
        <v>1</v>
      </c>
      <c r="O157" s="585">
        <v>126</v>
      </c>
      <c r="P157" s="600"/>
      <c r="Q157" s="600"/>
      <c r="R157" s="590"/>
      <c r="S157" s="601"/>
    </row>
    <row r="158" spans="1:19" ht="14.4" customHeight="1" x14ac:dyDescent="0.3">
      <c r="A158" s="584" t="s">
        <v>1395</v>
      </c>
      <c r="B158" s="585" t="s">
        <v>1396</v>
      </c>
      <c r="C158" s="585" t="s">
        <v>468</v>
      </c>
      <c r="D158" s="585" t="s">
        <v>1393</v>
      </c>
      <c r="E158" s="585" t="s">
        <v>1411</v>
      </c>
      <c r="F158" s="585" t="s">
        <v>1440</v>
      </c>
      <c r="G158" s="585" t="s">
        <v>1441</v>
      </c>
      <c r="H158" s="600">
        <v>1</v>
      </c>
      <c r="I158" s="600">
        <v>1031</v>
      </c>
      <c r="J158" s="585"/>
      <c r="K158" s="585">
        <v>1031</v>
      </c>
      <c r="L158" s="600"/>
      <c r="M158" s="600"/>
      <c r="N158" s="585"/>
      <c r="O158" s="585"/>
      <c r="P158" s="600"/>
      <c r="Q158" s="600"/>
      <c r="R158" s="590"/>
      <c r="S158" s="601"/>
    </row>
    <row r="159" spans="1:19" ht="14.4" customHeight="1" x14ac:dyDescent="0.3">
      <c r="A159" s="584" t="s">
        <v>1395</v>
      </c>
      <c r="B159" s="585" t="s">
        <v>1396</v>
      </c>
      <c r="C159" s="585" t="s">
        <v>468</v>
      </c>
      <c r="D159" s="585" t="s">
        <v>1393</v>
      </c>
      <c r="E159" s="585" t="s">
        <v>1411</v>
      </c>
      <c r="F159" s="585" t="s">
        <v>1448</v>
      </c>
      <c r="G159" s="585" t="s">
        <v>1449</v>
      </c>
      <c r="H159" s="600">
        <v>126</v>
      </c>
      <c r="I159" s="600">
        <v>4200</v>
      </c>
      <c r="J159" s="585">
        <v>1.5</v>
      </c>
      <c r="K159" s="585">
        <v>33.333333333333336</v>
      </c>
      <c r="L159" s="600">
        <v>84</v>
      </c>
      <c r="M159" s="600">
        <v>2800</v>
      </c>
      <c r="N159" s="585">
        <v>1</v>
      </c>
      <c r="O159" s="585">
        <v>33.333333333333336</v>
      </c>
      <c r="P159" s="600"/>
      <c r="Q159" s="600"/>
      <c r="R159" s="590"/>
      <c r="S159" s="601"/>
    </row>
    <row r="160" spans="1:19" ht="14.4" customHeight="1" x14ac:dyDescent="0.3">
      <c r="A160" s="584" t="s">
        <v>1395</v>
      </c>
      <c r="B160" s="585" t="s">
        <v>1396</v>
      </c>
      <c r="C160" s="585" t="s">
        <v>468</v>
      </c>
      <c r="D160" s="585" t="s">
        <v>1393</v>
      </c>
      <c r="E160" s="585" t="s">
        <v>1411</v>
      </c>
      <c r="F160" s="585" t="s">
        <v>1450</v>
      </c>
      <c r="G160" s="585" t="s">
        <v>1451</v>
      </c>
      <c r="H160" s="600">
        <v>1</v>
      </c>
      <c r="I160" s="600">
        <v>116</v>
      </c>
      <c r="J160" s="585"/>
      <c r="K160" s="585">
        <v>116</v>
      </c>
      <c r="L160" s="600"/>
      <c r="M160" s="600"/>
      <c r="N160" s="585"/>
      <c r="O160" s="585"/>
      <c r="P160" s="600"/>
      <c r="Q160" s="600"/>
      <c r="R160" s="590"/>
      <c r="S160" s="601"/>
    </row>
    <row r="161" spans="1:19" ht="14.4" customHeight="1" x14ac:dyDescent="0.3">
      <c r="A161" s="584" t="s">
        <v>1395</v>
      </c>
      <c r="B161" s="585" t="s">
        <v>1396</v>
      </c>
      <c r="C161" s="585" t="s">
        <v>468</v>
      </c>
      <c r="D161" s="585" t="s">
        <v>1393</v>
      </c>
      <c r="E161" s="585" t="s">
        <v>1411</v>
      </c>
      <c r="F161" s="585" t="s">
        <v>1452</v>
      </c>
      <c r="G161" s="585" t="s">
        <v>1453</v>
      </c>
      <c r="H161" s="600">
        <v>1</v>
      </c>
      <c r="I161" s="600">
        <v>86</v>
      </c>
      <c r="J161" s="585"/>
      <c r="K161" s="585">
        <v>86</v>
      </c>
      <c r="L161" s="600"/>
      <c r="M161" s="600"/>
      <c r="N161" s="585"/>
      <c r="O161" s="585"/>
      <c r="P161" s="600"/>
      <c r="Q161" s="600"/>
      <c r="R161" s="590"/>
      <c r="S161" s="601"/>
    </row>
    <row r="162" spans="1:19" ht="14.4" customHeight="1" x14ac:dyDescent="0.3">
      <c r="A162" s="584" t="s">
        <v>1395</v>
      </c>
      <c r="B162" s="585" t="s">
        <v>1396</v>
      </c>
      <c r="C162" s="585" t="s">
        <v>468</v>
      </c>
      <c r="D162" s="585" t="s">
        <v>1393</v>
      </c>
      <c r="E162" s="585" t="s">
        <v>1411</v>
      </c>
      <c r="F162" s="585" t="s">
        <v>1456</v>
      </c>
      <c r="G162" s="585" t="s">
        <v>1457</v>
      </c>
      <c r="H162" s="600">
        <v>3</v>
      </c>
      <c r="I162" s="600">
        <v>1515</v>
      </c>
      <c r="J162" s="585"/>
      <c r="K162" s="585">
        <v>505</v>
      </c>
      <c r="L162" s="600"/>
      <c r="M162" s="600"/>
      <c r="N162" s="585"/>
      <c r="O162" s="585"/>
      <c r="P162" s="600"/>
      <c r="Q162" s="600"/>
      <c r="R162" s="590"/>
      <c r="S162" s="601"/>
    </row>
    <row r="163" spans="1:19" ht="14.4" customHeight="1" x14ac:dyDescent="0.3">
      <c r="A163" s="584" t="s">
        <v>1395</v>
      </c>
      <c r="B163" s="585" t="s">
        <v>1396</v>
      </c>
      <c r="C163" s="585" t="s">
        <v>468</v>
      </c>
      <c r="D163" s="585" t="s">
        <v>1393</v>
      </c>
      <c r="E163" s="585" t="s">
        <v>1411</v>
      </c>
      <c r="F163" s="585" t="s">
        <v>1477</v>
      </c>
      <c r="G163" s="585" t="s">
        <v>1478</v>
      </c>
      <c r="H163" s="600">
        <v>3</v>
      </c>
      <c r="I163" s="600">
        <v>549</v>
      </c>
      <c r="J163" s="585"/>
      <c r="K163" s="585">
        <v>183</v>
      </c>
      <c r="L163" s="600"/>
      <c r="M163" s="600"/>
      <c r="N163" s="585"/>
      <c r="O163" s="585"/>
      <c r="P163" s="600"/>
      <c r="Q163" s="600"/>
      <c r="R163" s="590"/>
      <c r="S163" s="601"/>
    </row>
    <row r="164" spans="1:19" ht="14.4" customHeight="1" x14ac:dyDescent="0.3">
      <c r="A164" s="584" t="s">
        <v>1395</v>
      </c>
      <c r="B164" s="585" t="s">
        <v>1396</v>
      </c>
      <c r="C164" s="585" t="s">
        <v>468</v>
      </c>
      <c r="D164" s="585" t="s">
        <v>1393</v>
      </c>
      <c r="E164" s="585" t="s">
        <v>1411</v>
      </c>
      <c r="F164" s="585" t="s">
        <v>1489</v>
      </c>
      <c r="G164" s="585" t="s">
        <v>1490</v>
      </c>
      <c r="H164" s="600">
        <v>6</v>
      </c>
      <c r="I164" s="600">
        <v>1248</v>
      </c>
      <c r="J164" s="585"/>
      <c r="K164" s="585">
        <v>208</v>
      </c>
      <c r="L164" s="600"/>
      <c r="M164" s="600"/>
      <c r="N164" s="585"/>
      <c r="O164" s="585"/>
      <c r="P164" s="600"/>
      <c r="Q164" s="600"/>
      <c r="R164" s="590"/>
      <c r="S164" s="601"/>
    </row>
    <row r="165" spans="1:19" ht="14.4" customHeight="1" x14ac:dyDescent="0.3">
      <c r="A165" s="584" t="s">
        <v>1395</v>
      </c>
      <c r="B165" s="585" t="s">
        <v>1396</v>
      </c>
      <c r="C165" s="585" t="s">
        <v>468</v>
      </c>
      <c r="D165" s="585" t="s">
        <v>1393</v>
      </c>
      <c r="E165" s="585" t="s">
        <v>1411</v>
      </c>
      <c r="F165" s="585" t="s">
        <v>1507</v>
      </c>
      <c r="G165" s="585" t="s">
        <v>1508</v>
      </c>
      <c r="H165" s="600">
        <v>2</v>
      </c>
      <c r="I165" s="600">
        <v>134</v>
      </c>
      <c r="J165" s="585"/>
      <c r="K165" s="585">
        <v>67</v>
      </c>
      <c r="L165" s="600"/>
      <c r="M165" s="600"/>
      <c r="N165" s="585"/>
      <c r="O165" s="585"/>
      <c r="P165" s="600"/>
      <c r="Q165" s="600"/>
      <c r="R165" s="590"/>
      <c r="S165" s="601"/>
    </row>
    <row r="166" spans="1:19" ht="14.4" customHeight="1" x14ac:dyDescent="0.3">
      <c r="A166" s="584" t="s">
        <v>1395</v>
      </c>
      <c r="B166" s="585" t="s">
        <v>1396</v>
      </c>
      <c r="C166" s="585" t="s">
        <v>468</v>
      </c>
      <c r="D166" s="585" t="s">
        <v>589</v>
      </c>
      <c r="E166" s="585" t="s">
        <v>1397</v>
      </c>
      <c r="F166" s="585" t="s">
        <v>1400</v>
      </c>
      <c r="G166" s="585" t="s">
        <v>1401</v>
      </c>
      <c r="H166" s="600"/>
      <c r="I166" s="600"/>
      <c r="J166" s="585"/>
      <c r="K166" s="585"/>
      <c r="L166" s="600">
        <v>0.1</v>
      </c>
      <c r="M166" s="600">
        <v>15.1</v>
      </c>
      <c r="N166" s="585">
        <v>1</v>
      </c>
      <c r="O166" s="585">
        <v>151</v>
      </c>
      <c r="P166" s="600"/>
      <c r="Q166" s="600"/>
      <c r="R166" s="590"/>
      <c r="S166" s="601"/>
    </row>
    <row r="167" spans="1:19" ht="14.4" customHeight="1" x14ac:dyDescent="0.3">
      <c r="A167" s="584" t="s">
        <v>1395</v>
      </c>
      <c r="B167" s="585" t="s">
        <v>1396</v>
      </c>
      <c r="C167" s="585" t="s">
        <v>468</v>
      </c>
      <c r="D167" s="585" t="s">
        <v>589</v>
      </c>
      <c r="E167" s="585" t="s">
        <v>1397</v>
      </c>
      <c r="F167" s="585" t="s">
        <v>1402</v>
      </c>
      <c r="G167" s="585" t="s">
        <v>1403</v>
      </c>
      <c r="H167" s="600"/>
      <c r="I167" s="600"/>
      <c r="J167" s="585"/>
      <c r="K167" s="585"/>
      <c r="L167" s="600">
        <v>0.60000000000000009</v>
      </c>
      <c r="M167" s="600">
        <v>152.14000000000001</v>
      </c>
      <c r="N167" s="585">
        <v>1</v>
      </c>
      <c r="O167" s="585">
        <v>253.56666666666666</v>
      </c>
      <c r="P167" s="600"/>
      <c r="Q167" s="600"/>
      <c r="R167" s="590"/>
      <c r="S167" s="601"/>
    </row>
    <row r="168" spans="1:19" ht="14.4" customHeight="1" x14ac:dyDescent="0.3">
      <c r="A168" s="584" t="s">
        <v>1395</v>
      </c>
      <c r="B168" s="585" t="s">
        <v>1396</v>
      </c>
      <c r="C168" s="585" t="s">
        <v>468</v>
      </c>
      <c r="D168" s="585" t="s">
        <v>589</v>
      </c>
      <c r="E168" s="585" t="s">
        <v>1411</v>
      </c>
      <c r="F168" s="585" t="s">
        <v>1414</v>
      </c>
      <c r="G168" s="585" t="s">
        <v>1415</v>
      </c>
      <c r="H168" s="600">
        <v>1</v>
      </c>
      <c r="I168" s="600">
        <v>83</v>
      </c>
      <c r="J168" s="585"/>
      <c r="K168" s="585">
        <v>83</v>
      </c>
      <c r="L168" s="600"/>
      <c r="M168" s="600"/>
      <c r="N168" s="585"/>
      <c r="O168" s="585"/>
      <c r="P168" s="600"/>
      <c r="Q168" s="600"/>
      <c r="R168" s="590"/>
      <c r="S168" s="601"/>
    </row>
    <row r="169" spans="1:19" ht="14.4" customHeight="1" x14ac:dyDescent="0.3">
      <c r="A169" s="584" t="s">
        <v>1395</v>
      </c>
      <c r="B169" s="585" t="s">
        <v>1396</v>
      </c>
      <c r="C169" s="585" t="s">
        <v>468</v>
      </c>
      <c r="D169" s="585" t="s">
        <v>589</v>
      </c>
      <c r="E169" s="585" t="s">
        <v>1411</v>
      </c>
      <c r="F169" s="585" t="s">
        <v>1416</v>
      </c>
      <c r="G169" s="585" t="s">
        <v>1417</v>
      </c>
      <c r="H169" s="600">
        <v>46</v>
      </c>
      <c r="I169" s="600">
        <v>4876</v>
      </c>
      <c r="J169" s="585">
        <v>0.73015873015873012</v>
      </c>
      <c r="K169" s="585">
        <v>106</v>
      </c>
      <c r="L169" s="600">
        <v>63</v>
      </c>
      <c r="M169" s="600">
        <v>6678</v>
      </c>
      <c r="N169" s="585">
        <v>1</v>
      </c>
      <c r="O169" s="585">
        <v>106</v>
      </c>
      <c r="P169" s="600">
        <v>44</v>
      </c>
      <c r="Q169" s="600">
        <v>4664</v>
      </c>
      <c r="R169" s="590">
        <v>0.69841269841269837</v>
      </c>
      <c r="S169" s="601">
        <v>106</v>
      </c>
    </row>
    <row r="170" spans="1:19" ht="14.4" customHeight="1" x14ac:dyDescent="0.3">
      <c r="A170" s="584" t="s">
        <v>1395</v>
      </c>
      <c r="B170" s="585" t="s">
        <v>1396</v>
      </c>
      <c r="C170" s="585" t="s">
        <v>468</v>
      </c>
      <c r="D170" s="585" t="s">
        <v>589</v>
      </c>
      <c r="E170" s="585" t="s">
        <v>1411</v>
      </c>
      <c r="F170" s="585" t="s">
        <v>1420</v>
      </c>
      <c r="G170" s="585" t="s">
        <v>1421</v>
      </c>
      <c r="H170" s="600">
        <v>13</v>
      </c>
      <c r="I170" s="600">
        <v>481</v>
      </c>
      <c r="J170" s="585">
        <v>3.25</v>
      </c>
      <c r="K170" s="585">
        <v>37</v>
      </c>
      <c r="L170" s="600">
        <v>4</v>
      </c>
      <c r="M170" s="600">
        <v>148</v>
      </c>
      <c r="N170" s="585">
        <v>1</v>
      </c>
      <c r="O170" s="585">
        <v>37</v>
      </c>
      <c r="P170" s="600">
        <v>6</v>
      </c>
      <c r="Q170" s="600">
        <v>222</v>
      </c>
      <c r="R170" s="590">
        <v>1.5</v>
      </c>
      <c r="S170" s="601">
        <v>37</v>
      </c>
    </row>
    <row r="171" spans="1:19" ht="14.4" customHeight="1" x14ac:dyDescent="0.3">
      <c r="A171" s="584" t="s">
        <v>1395</v>
      </c>
      <c r="B171" s="585" t="s">
        <v>1396</v>
      </c>
      <c r="C171" s="585" t="s">
        <v>468</v>
      </c>
      <c r="D171" s="585" t="s">
        <v>589</v>
      </c>
      <c r="E171" s="585" t="s">
        <v>1411</v>
      </c>
      <c r="F171" s="585" t="s">
        <v>1428</v>
      </c>
      <c r="G171" s="585" t="s">
        <v>1429</v>
      </c>
      <c r="H171" s="600">
        <v>85</v>
      </c>
      <c r="I171" s="600">
        <v>21335</v>
      </c>
      <c r="J171" s="585">
        <v>1.1643835616438356</v>
      </c>
      <c r="K171" s="585">
        <v>251</v>
      </c>
      <c r="L171" s="600">
        <v>73</v>
      </c>
      <c r="M171" s="600">
        <v>18323</v>
      </c>
      <c r="N171" s="585">
        <v>1</v>
      </c>
      <c r="O171" s="585">
        <v>251</v>
      </c>
      <c r="P171" s="600">
        <v>108</v>
      </c>
      <c r="Q171" s="600">
        <v>27216</v>
      </c>
      <c r="R171" s="590">
        <v>1.4853462860885227</v>
      </c>
      <c r="S171" s="601">
        <v>252</v>
      </c>
    </row>
    <row r="172" spans="1:19" ht="14.4" customHeight="1" x14ac:dyDescent="0.3">
      <c r="A172" s="584" t="s">
        <v>1395</v>
      </c>
      <c r="B172" s="585" t="s">
        <v>1396</v>
      </c>
      <c r="C172" s="585" t="s">
        <v>468</v>
      </c>
      <c r="D172" s="585" t="s">
        <v>589</v>
      </c>
      <c r="E172" s="585" t="s">
        <v>1411</v>
      </c>
      <c r="F172" s="585" t="s">
        <v>1430</v>
      </c>
      <c r="G172" s="585" t="s">
        <v>1431</v>
      </c>
      <c r="H172" s="600">
        <v>307</v>
      </c>
      <c r="I172" s="600">
        <v>38682</v>
      </c>
      <c r="J172" s="585">
        <v>1.1807692307692308</v>
      </c>
      <c r="K172" s="585">
        <v>126</v>
      </c>
      <c r="L172" s="600">
        <v>260</v>
      </c>
      <c r="M172" s="600">
        <v>32760</v>
      </c>
      <c r="N172" s="585">
        <v>1</v>
      </c>
      <c r="O172" s="585">
        <v>126</v>
      </c>
      <c r="P172" s="600">
        <v>243</v>
      </c>
      <c r="Q172" s="600">
        <v>30861</v>
      </c>
      <c r="R172" s="590">
        <v>0.94203296703296702</v>
      </c>
      <c r="S172" s="601">
        <v>127</v>
      </c>
    </row>
    <row r="173" spans="1:19" ht="14.4" customHeight="1" x14ac:dyDescent="0.3">
      <c r="A173" s="584" t="s">
        <v>1395</v>
      </c>
      <c r="B173" s="585" t="s">
        <v>1396</v>
      </c>
      <c r="C173" s="585" t="s">
        <v>468</v>
      </c>
      <c r="D173" s="585" t="s">
        <v>589</v>
      </c>
      <c r="E173" s="585" t="s">
        <v>1411</v>
      </c>
      <c r="F173" s="585" t="s">
        <v>1432</v>
      </c>
      <c r="G173" s="585" t="s">
        <v>1433</v>
      </c>
      <c r="H173" s="600"/>
      <c r="I173" s="600"/>
      <c r="J173" s="585"/>
      <c r="K173" s="585"/>
      <c r="L173" s="600">
        <v>1</v>
      </c>
      <c r="M173" s="600">
        <v>541</v>
      </c>
      <c r="N173" s="585">
        <v>1</v>
      </c>
      <c r="O173" s="585">
        <v>541</v>
      </c>
      <c r="P173" s="600"/>
      <c r="Q173" s="600"/>
      <c r="R173" s="590"/>
      <c r="S173" s="601"/>
    </row>
    <row r="174" spans="1:19" ht="14.4" customHeight="1" x14ac:dyDescent="0.3">
      <c r="A174" s="584" t="s">
        <v>1395</v>
      </c>
      <c r="B174" s="585" t="s">
        <v>1396</v>
      </c>
      <c r="C174" s="585" t="s">
        <v>468</v>
      </c>
      <c r="D174" s="585" t="s">
        <v>589</v>
      </c>
      <c r="E174" s="585" t="s">
        <v>1411</v>
      </c>
      <c r="F174" s="585" t="s">
        <v>1436</v>
      </c>
      <c r="G174" s="585" t="s">
        <v>1437</v>
      </c>
      <c r="H174" s="600">
        <v>1</v>
      </c>
      <c r="I174" s="600">
        <v>500</v>
      </c>
      <c r="J174" s="585"/>
      <c r="K174" s="585">
        <v>500</v>
      </c>
      <c r="L174" s="600"/>
      <c r="M174" s="600"/>
      <c r="N174" s="585"/>
      <c r="O174" s="585"/>
      <c r="P174" s="600"/>
      <c r="Q174" s="600"/>
      <c r="R174" s="590"/>
      <c r="S174" s="601"/>
    </row>
    <row r="175" spans="1:19" ht="14.4" customHeight="1" x14ac:dyDescent="0.3">
      <c r="A175" s="584" t="s">
        <v>1395</v>
      </c>
      <c r="B175" s="585" t="s">
        <v>1396</v>
      </c>
      <c r="C175" s="585" t="s">
        <v>468</v>
      </c>
      <c r="D175" s="585" t="s">
        <v>589</v>
      </c>
      <c r="E175" s="585" t="s">
        <v>1411</v>
      </c>
      <c r="F175" s="585" t="s">
        <v>1444</v>
      </c>
      <c r="G175" s="585" t="s">
        <v>1445</v>
      </c>
      <c r="H175" s="600"/>
      <c r="I175" s="600"/>
      <c r="J175" s="585"/>
      <c r="K175" s="585"/>
      <c r="L175" s="600"/>
      <c r="M175" s="600"/>
      <c r="N175" s="585"/>
      <c r="O175" s="585"/>
      <c r="P175" s="600">
        <v>1</v>
      </c>
      <c r="Q175" s="600">
        <v>975</v>
      </c>
      <c r="R175" s="590"/>
      <c r="S175" s="601">
        <v>975</v>
      </c>
    </row>
    <row r="176" spans="1:19" ht="14.4" customHeight="1" x14ac:dyDescent="0.3">
      <c r="A176" s="584" t="s">
        <v>1395</v>
      </c>
      <c r="B176" s="585" t="s">
        <v>1396</v>
      </c>
      <c r="C176" s="585" t="s">
        <v>468</v>
      </c>
      <c r="D176" s="585" t="s">
        <v>589</v>
      </c>
      <c r="E176" s="585" t="s">
        <v>1411</v>
      </c>
      <c r="F176" s="585" t="s">
        <v>1448</v>
      </c>
      <c r="G176" s="585" t="s">
        <v>1449</v>
      </c>
      <c r="H176" s="600">
        <v>174</v>
      </c>
      <c r="I176" s="600">
        <v>5800</v>
      </c>
      <c r="J176" s="585">
        <v>0.62589905543199442</v>
      </c>
      <c r="K176" s="585">
        <v>33.333333333333336</v>
      </c>
      <c r="L176" s="600">
        <v>278</v>
      </c>
      <c r="M176" s="600">
        <v>9266.67</v>
      </c>
      <c r="N176" s="585">
        <v>1</v>
      </c>
      <c r="O176" s="585">
        <v>33.333345323741007</v>
      </c>
      <c r="P176" s="600">
        <v>302</v>
      </c>
      <c r="Q176" s="600">
        <v>10066.67</v>
      </c>
      <c r="R176" s="590">
        <v>1.0863309041975164</v>
      </c>
      <c r="S176" s="601">
        <v>33.333344370860928</v>
      </c>
    </row>
    <row r="177" spans="1:19" ht="14.4" customHeight="1" x14ac:dyDescent="0.3">
      <c r="A177" s="584" t="s">
        <v>1395</v>
      </c>
      <c r="B177" s="585" t="s">
        <v>1396</v>
      </c>
      <c r="C177" s="585" t="s">
        <v>468</v>
      </c>
      <c r="D177" s="585" t="s">
        <v>589</v>
      </c>
      <c r="E177" s="585" t="s">
        <v>1411</v>
      </c>
      <c r="F177" s="585" t="s">
        <v>1450</v>
      </c>
      <c r="G177" s="585" t="s">
        <v>1451</v>
      </c>
      <c r="H177" s="600">
        <v>3</v>
      </c>
      <c r="I177" s="600">
        <v>348</v>
      </c>
      <c r="J177" s="585">
        <v>1.5</v>
      </c>
      <c r="K177" s="585">
        <v>116</v>
      </c>
      <c r="L177" s="600">
        <v>2</v>
      </c>
      <c r="M177" s="600">
        <v>232</v>
      </c>
      <c r="N177" s="585">
        <v>1</v>
      </c>
      <c r="O177" s="585">
        <v>116</v>
      </c>
      <c r="P177" s="600">
        <v>3</v>
      </c>
      <c r="Q177" s="600">
        <v>348</v>
      </c>
      <c r="R177" s="590">
        <v>1.5</v>
      </c>
      <c r="S177" s="601">
        <v>116</v>
      </c>
    </row>
    <row r="178" spans="1:19" ht="14.4" customHeight="1" x14ac:dyDescent="0.3">
      <c r="A178" s="584" t="s">
        <v>1395</v>
      </c>
      <c r="B178" s="585" t="s">
        <v>1396</v>
      </c>
      <c r="C178" s="585" t="s">
        <v>468</v>
      </c>
      <c r="D178" s="585" t="s">
        <v>589</v>
      </c>
      <c r="E178" s="585" t="s">
        <v>1411</v>
      </c>
      <c r="F178" s="585" t="s">
        <v>1452</v>
      </c>
      <c r="G178" s="585" t="s">
        <v>1453</v>
      </c>
      <c r="H178" s="600">
        <v>3</v>
      </c>
      <c r="I178" s="600">
        <v>258</v>
      </c>
      <c r="J178" s="585">
        <v>1</v>
      </c>
      <c r="K178" s="585">
        <v>86</v>
      </c>
      <c r="L178" s="600">
        <v>3</v>
      </c>
      <c r="M178" s="600">
        <v>258</v>
      </c>
      <c r="N178" s="585">
        <v>1</v>
      </c>
      <c r="O178" s="585">
        <v>86</v>
      </c>
      <c r="P178" s="600">
        <v>2</v>
      </c>
      <c r="Q178" s="600">
        <v>172</v>
      </c>
      <c r="R178" s="590">
        <v>0.66666666666666663</v>
      </c>
      <c r="S178" s="601">
        <v>86</v>
      </c>
    </row>
    <row r="179" spans="1:19" ht="14.4" customHeight="1" x14ac:dyDescent="0.3">
      <c r="A179" s="584" t="s">
        <v>1395</v>
      </c>
      <c r="B179" s="585" t="s">
        <v>1396</v>
      </c>
      <c r="C179" s="585" t="s">
        <v>468</v>
      </c>
      <c r="D179" s="585" t="s">
        <v>589</v>
      </c>
      <c r="E179" s="585" t="s">
        <v>1411</v>
      </c>
      <c r="F179" s="585" t="s">
        <v>1456</v>
      </c>
      <c r="G179" s="585" t="s">
        <v>1457</v>
      </c>
      <c r="H179" s="600"/>
      <c r="I179" s="600"/>
      <c r="J179" s="585"/>
      <c r="K179" s="585"/>
      <c r="L179" s="600"/>
      <c r="M179" s="600"/>
      <c r="N179" s="585"/>
      <c r="O179" s="585"/>
      <c r="P179" s="600">
        <v>1</v>
      </c>
      <c r="Q179" s="600">
        <v>1529</v>
      </c>
      <c r="R179" s="590"/>
      <c r="S179" s="601">
        <v>1529</v>
      </c>
    </row>
    <row r="180" spans="1:19" ht="14.4" customHeight="1" x14ac:dyDescent="0.3">
      <c r="A180" s="584" t="s">
        <v>1395</v>
      </c>
      <c r="B180" s="585" t="s">
        <v>1396</v>
      </c>
      <c r="C180" s="585" t="s">
        <v>468</v>
      </c>
      <c r="D180" s="585" t="s">
        <v>589</v>
      </c>
      <c r="E180" s="585" t="s">
        <v>1411</v>
      </c>
      <c r="F180" s="585" t="s">
        <v>1469</v>
      </c>
      <c r="G180" s="585" t="s">
        <v>1470</v>
      </c>
      <c r="H180" s="600"/>
      <c r="I180" s="600"/>
      <c r="J180" s="585"/>
      <c r="K180" s="585"/>
      <c r="L180" s="600">
        <v>2</v>
      </c>
      <c r="M180" s="600">
        <v>2126</v>
      </c>
      <c r="N180" s="585">
        <v>1</v>
      </c>
      <c r="O180" s="585">
        <v>1063</v>
      </c>
      <c r="P180" s="600">
        <v>1</v>
      </c>
      <c r="Q180" s="600">
        <v>1064</v>
      </c>
      <c r="R180" s="590">
        <v>0.50047036688617119</v>
      </c>
      <c r="S180" s="601">
        <v>1064</v>
      </c>
    </row>
    <row r="181" spans="1:19" ht="14.4" customHeight="1" x14ac:dyDescent="0.3">
      <c r="A181" s="584" t="s">
        <v>1395</v>
      </c>
      <c r="B181" s="585" t="s">
        <v>1396</v>
      </c>
      <c r="C181" s="585" t="s">
        <v>468</v>
      </c>
      <c r="D181" s="585" t="s">
        <v>589</v>
      </c>
      <c r="E181" s="585" t="s">
        <v>1411</v>
      </c>
      <c r="F181" s="585" t="s">
        <v>1473</v>
      </c>
      <c r="G181" s="585" t="s">
        <v>1474</v>
      </c>
      <c r="H181" s="600"/>
      <c r="I181" s="600"/>
      <c r="J181" s="585"/>
      <c r="K181" s="585"/>
      <c r="L181" s="600">
        <v>1</v>
      </c>
      <c r="M181" s="600">
        <v>716</v>
      </c>
      <c r="N181" s="585">
        <v>1</v>
      </c>
      <c r="O181" s="585">
        <v>716</v>
      </c>
      <c r="P181" s="600"/>
      <c r="Q181" s="600"/>
      <c r="R181" s="590"/>
      <c r="S181" s="601"/>
    </row>
    <row r="182" spans="1:19" ht="14.4" customHeight="1" x14ac:dyDescent="0.3">
      <c r="A182" s="584" t="s">
        <v>1395</v>
      </c>
      <c r="B182" s="585" t="s">
        <v>1396</v>
      </c>
      <c r="C182" s="585" t="s">
        <v>468</v>
      </c>
      <c r="D182" s="585" t="s">
        <v>589</v>
      </c>
      <c r="E182" s="585" t="s">
        <v>1411</v>
      </c>
      <c r="F182" s="585" t="s">
        <v>1475</v>
      </c>
      <c r="G182" s="585" t="s">
        <v>1476</v>
      </c>
      <c r="H182" s="600">
        <v>2</v>
      </c>
      <c r="I182" s="600">
        <v>182</v>
      </c>
      <c r="J182" s="585"/>
      <c r="K182" s="585">
        <v>91</v>
      </c>
      <c r="L182" s="600"/>
      <c r="M182" s="600"/>
      <c r="N182" s="585"/>
      <c r="O182" s="585"/>
      <c r="P182" s="600">
        <v>1</v>
      </c>
      <c r="Q182" s="600">
        <v>91</v>
      </c>
      <c r="R182" s="590"/>
      <c r="S182" s="601">
        <v>91</v>
      </c>
    </row>
    <row r="183" spans="1:19" ht="14.4" customHeight="1" x14ac:dyDescent="0.3">
      <c r="A183" s="584" t="s">
        <v>1395</v>
      </c>
      <c r="B183" s="585" t="s">
        <v>1396</v>
      </c>
      <c r="C183" s="585" t="s">
        <v>468</v>
      </c>
      <c r="D183" s="585" t="s">
        <v>589</v>
      </c>
      <c r="E183" s="585" t="s">
        <v>1411</v>
      </c>
      <c r="F183" s="585" t="s">
        <v>1477</v>
      </c>
      <c r="G183" s="585" t="s">
        <v>1478</v>
      </c>
      <c r="H183" s="600"/>
      <c r="I183" s="600"/>
      <c r="J183" s="585"/>
      <c r="K183" s="585"/>
      <c r="L183" s="600">
        <v>1</v>
      </c>
      <c r="M183" s="600">
        <v>183</v>
      </c>
      <c r="N183" s="585">
        <v>1</v>
      </c>
      <c r="O183" s="585">
        <v>183</v>
      </c>
      <c r="P183" s="600"/>
      <c r="Q183" s="600"/>
      <c r="R183" s="590"/>
      <c r="S183" s="601"/>
    </row>
    <row r="184" spans="1:19" ht="14.4" customHeight="1" x14ac:dyDescent="0.3">
      <c r="A184" s="584" t="s">
        <v>1395</v>
      </c>
      <c r="B184" s="585" t="s">
        <v>1396</v>
      </c>
      <c r="C184" s="585" t="s">
        <v>468</v>
      </c>
      <c r="D184" s="585" t="s">
        <v>589</v>
      </c>
      <c r="E184" s="585" t="s">
        <v>1411</v>
      </c>
      <c r="F184" s="585" t="s">
        <v>1481</v>
      </c>
      <c r="G184" s="585" t="s">
        <v>1482</v>
      </c>
      <c r="H184" s="600">
        <v>1</v>
      </c>
      <c r="I184" s="600">
        <v>123</v>
      </c>
      <c r="J184" s="585">
        <v>0.91111111111111109</v>
      </c>
      <c r="K184" s="585">
        <v>123</v>
      </c>
      <c r="L184" s="600">
        <v>1</v>
      </c>
      <c r="M184" s="600">
        <v>135</v>
      </c>
      <c r="N184" s="585">
        <v>1</v>
      </c>
      <c r="O184" s="585">
        <v>135</v>
      </c>
      <c r="P184" s="600">
        <v>1</v>
      </c>
      <c r="Q184" s="600">
        <v>136</v>
      </c>
      <c r="R184" s="590">
        <v>1.0074074074074073</v>
      </c>
      <c r="S184" s="601">
        <v>136</v>
      </c>
    </row>
    <row r="185" spans="1:19" ht="14.4" customHeight="1" x14ac:dyDescent="0.3">
      <c r="A185" s="584" t="s">
        <v>1395</v>
      </c>
      <c r="B185" s="585" t="s">
        <v>1396</v>
      </c>
      <c r="C185" s="585" t="s">
        <v>468</v>
      </c>
      <c r="D185" s="585" t="s">
        <v>589</v>
      </c>
      <c r="E185" s="585" t="s">
        <v>1411</v>
      </c>
      <c r="F185" s="585" t="s">
        <v>1483</v>
      </c>
      <c r="G185" s="585" t="s">
        <v>1484</v>
      </c>
      <c r="H185" s="600">
        <v>2</v>
      </c>
      <c r="I185" s="600">
        <v>728</v>
      </c>
      <c r="J185" s="585">
        <v>1.8666666666666667</v>
      </c>
      <c r="K185" s="585">
        <v>364</v>
      </c>
      <c r="L185" s="600">
        <v>1</v>
      </c>
      <c r="M185" s="600">
        <v>390</v>
      </c>
      <c r="N185" s="585">
        <v>1</v>
      </c>
      <c r="O185" s="585">
        <v>390</v>
      </c>
      <c r="P185" s="600"/>
      <c r="Q185" s="600"/>
      <c r="R185" s="590"/>
      <c r="S185" s="601"/>
    </row>
    <row r="186" spans="1:19" ht="14.4" customHeight="1" x14ac:dyDescent="0.3">
      <c r="A186" s="584" t="s">
        <v>1395</v>
      </c>
      <c r="B186" s="585" t="s">
        <v>1396</v>
      </c>
      <c r="C186" s="585" t="s">
        <v>468</v>
      </c>
      <c r="D186" s="585" t="s">
        <v>589</v>
      </c>
      <c r="E186" s="585" t="s">
        <v>1411</v>
      </c>
      <c r="F186" s="585" t="s">
        <v>1489</v>
      </c>
      <c r="G186" s="585" t="s">
        <v>1490</v>
      </c>
      <c r="H186" s="600"/>
      <c r="I186" s="600"/>
      <c r="J186" s="585"/>
      <c r="K186" s="585"/>
      <c r="L186" s="600">
        <v>3</v>
      </c>
      <c r="M186" s="600">
        <v>1347</v>
      </c>
      <c r="N186" s="585">
        <v>1</v>
      </c>
      <c r="O186" s="585">
        <v>449</v>
      </c>
      <c r="P186" s="600">
        <v>2</v>
      </c>
      <c r="Q186" s="600">
        <v>900</v>
      </c>
      <c r="R186" s="590">
        <v>0.66815144766146994</v>
      </c>
      <c r="S186" s="601">
        <v>450</v>
      </c>
    </row>
    <row r="187" spans="1:19" ht="14.4" customHeight="1" x14ac:dyDescent="0.3">
      <c r="A187" s="584" t="s">
        <v>1395</v>
      </c>
      <c r="B187" s="585" t="s">
        <v>1396</v>
      </c>
      <c r="C187" s="585" t="s">
        <v>468</v>
      </c>
      <c r="D187" s="585" t="s">
        <v>589</v>
      </c>
      <c r="E187" s="585" t="s">
        <v>1411</v>
      </c>
      <c r="F187" s="585" t="s">
        <v>1493</v>
      </c>
      <c r="G187" s="585" t="s">
        <v>1494</v>
      </c>
      <c r="H187" s="600"/>
      <c r="I187" s="600"/>
      <c r="J187" s="585"/>
      <c r="K187" s="585"/>
      <c r="L187" s="600"/>
      <c r="M187" s="600"/>
      <c r="N187" s="585"/>
      <c r="O187" s="585"/>
      <c r="P187" s="600">
        <v>1</v>
      </c>
      <c r="Q187" s="600">
        <v>487</v>
      </c>
      <c r="R187" s="590"/>
      <c r="S187" s="601">
        <v>487</v>
      </c>
    </row>
    <row r="188" spans="1:19" ht="14.4" customHeight="1" x14ac:dyDescent="0.3">
      <c r="A188" s="584" t="s">
        <v>1395</v>
      </c>
      <c r="B188" s="585" t="s">
        <v>1396</v>
      </c>
      <c r="C188" s="585" t="s">
        <v>468</v>
      </c>
      <c r="D188" s="585" t="s">
        <v>589</v>
      </c>
      <c r="E188" s="585" t="s">
        <v>1411</v>
      </c>
      <c r="F188" s="585" t="s">
        <v>1497</v>
      </c>
      <c r="G188" s="585" t="s">
        <v>1498</v>
      </c>
      <c r="H188" s="600"/>
      <c r="I188" s="600"/>
      <c r="J188" s="585"/>
      <c r="K188" s="585"/>
      <c r="L188" s="600">
        <v>4</v>
      </c>
      <c r="M188" s="600">
        <v>1324</v>
      </c>
      <c r="N188" s="585">
        <v>1</v>
      </c>
      <c r="O188" s="585">
        <v>331</v>
      </c>
      <c r="P188" s="600"/>
      <c r="Q188" s="600"/>
      <c r="R188" s="590"/>
      <c r="S188" s="601"/>
    </row>
    <row r="189" spans="1:19" ht="14.4" customHeight="1" x14ac:dyDescent="0.3">
      <c r="A189" s="584" t="s">
        <v>1395</v>
      </c>
      <c r="B189" s="585" t="s">
        <v>1396</v>
      </c>
      <c r="C189" s="585" t="s">
        <v>468</v>
      </c>
      <c r="D189" s="585" t="s">
        <v>589</v>
      </c>
      <c r="E189" s="585" t="s">
        <v>1411</v>
      </c>
      <c r="F189" s="585" t="s">
        <v>1499</v>
      </c>
      <c r="G189" s="585" t="s">
        <v>1500</v>
      </c>
      <c r="H189" s="600"/>
      <c r="I189" s="600"/>
      <c r="J189" s="585"/>
      <c r="K189" s="585"/>
      <c r="L189" s="600">
        <v>1</v>
      </c>
      <c r="M189" s="600">
        <v>1034</v>
      </c>
      <c r="N189" s="585">
        <v>1</v>
      </c>
      <c r="O189" s="585">
        <v>1034</v>
      </c>
      <c r="P189" s="600"/>
      <c r="Q189" s="600"/>
      <c r="R189" s="590"/>
      <c r="S189" s="601"/>
    </row>
    <row r="190" spans="1:19" ht="14.4" customHeight="1" x14ac:dyDescent="0.3">
      <c r="A190" s="584" t="s">
        <v>1395</v>
      </c>
      <c r="B190" s="585" t="s">
        <v>1396</v>
      </c>
      <c r="C190" s="585" t="s">
        <v>468</v>
      </c>
      <c r="D190" s="585" t="s">
        <v>589</v>
      </c>
      <c r="E190" s="585" t="s">
        <v>1411</v>
      </c>
      <c r="F190" s="585" t="s">
        <v>1503</v>
      </c>
      <c r="G190" s="585" t="s">
        <v>1504</v>
      </c>
      <c r="H190" s="600"/>
      <c r="I190" s="600"/>
      <c r="J190" s="585"/>
      <c r="K190" s="585"/>
      <c r="L190" s="600"/>
      <c r="M190" s="600"/>
      <c r="N190" s="585"/>
      <c r="O190" s="585"/>
      <c r="P190" s="600">
        <v>1</v>
      </c>
      <c r="Q190" s="600">
        <v>1424</v>
      </c>
      <c r="R190" s="590"/>
      <c r="S190" s="601">
        <v>1424</v>
      </c>
    </row>
    <row r="191" spans="1:19" ht="14.4" customHeight="1" x14ac:dyDescent="0.3">
      <c r="A191" s="584" t="s">
        <v>1395</v>
      </c>
      <c r="B191" s="585" t="s">
        <v>1396</v>
      </c>
      <c r="C191" s="585" t="s">
        <v>468</v>
      </c>
      <c r="D191" s="585" t="s">
        <v>589</v>
      </c>
      <c r="E191" s="585" t="s">
        <v>1411</v>
      </c>
      <c r="F191" s="585" t="s">
        <v>1507</v>
      </c>
      <c r="G191" s="585" t="s">
        <v>1508</v>
      </c>
      <c r="H191" s="600"/>
      <c r="I191" s="600"/>
      <c r="J191" s="585"/>
      <c r="K191" s="585"/>
      <c r="L191" s="600">
        <v>1</v>
      </c>
      <c r="M191" s="600">
        <v>251</v>
      </c>
      <c r="N191" s="585">
        <v>1</v>
      </c>
      <c r="O191" s="585">
        <v>251</v>
      </c>
      <c r="P191" s="600">
        <v>1</v>
      </c>
      <c r="Q191" s="600">
        <v>251</v>
      </c>
      <c r="R191" s="590">
        <v>1</v>
      </c>
      <c r="S191" s="601">
        <v>251</v>
      </c>
    </row>
    <row r="192" spans="1:19" ht="14.4" customHeight="1" x14ac:dyDescent="0.3">
      <c r="A192" s="584" t="s">
        <v>1395</v>
      </c>
      <c r="B192" s="585" t="s">
        <v>1396</v>
      </c>
      <c r="C192" s="585" t="s">
        <v>468</v>
      </c>
      <c r="D192" s="585" t="s">
        <v>589</v>
      </c>
      <c r="E192" s="585" t="s">
        <v>1411</v>
      </c>
      <c r="F192" s="585" t="s">
        <v>1512</v>
      </c>
      <c r="G192" s="585" t="s">
        <v>1513</v>
      </c>
      <c r="H192" s="600"/>
      <c r="I192" s="600"/>
      <c r="J192" s="585"/>
      <c r="K192" s="585"/>
      <c r="L192" s="600">
        <v>1</v>
      </c>
      <c r="M192" s="600">
        <v>374</v>
      </c>
      <c r="N192" s="585">
        <v>1</v>
      </c>
      <c r="O192" s="585">
        <v>374</v>
      </c>
      <c r="P192" s="600">
        <v>1</v>
      </c>
      <c r="Q192" s="600">
        <v>375</v>
      </c>
      <c r="R192" s="590">
        <v>1.0026737967914439</v>
      </c>
      <c r="S192" s="601">
        <v>375</v>
      </c>
    </row>
    <row r="193" spans="1:19" ht="14.4" customHeight="1" x14ac:dyDescent="0.3">
      <c r="A193" s="584" t="s">
        <v>1395</v>
      </c>
      <c r="B193" s="585" t="s">
        <v>1396</v>
      </c>
      <c r="C193" s="585" t="s">
        <v>468</v>
      </c>
      <c r="D193" s="585" t="s">
        <v>589</v>
      </c>
      <c r="E193" s="585" t="s">
        <v>1411</v>
      </c>
      <c r="F193" s="585" t="s">
        <v>1514</v>
      </c>
      <c r="G193" s="585" t="s">
        <v>1515</v>
      </c>
      <c r="H193" s="600">
        <v>1</v>
      </c>
      <c r="I193" s="600">
        <v>111</v>
      </c>
      <c r="J193" s="585"/>
      <c r="K193" s="585">
        <v>111</v>
      </c>
      <c r="L193" s="600"/>
      <c r="M193" s="600"/>
      <c r="N193" s="585"/>
      <c r="O193" s="585"/>
      <c r="P193" s="600"/>
      <c r="Q193" s="600"/>
      <c r="R193" s="590"/>
      <c r="S193" s="601"/>
    </row>
    <row r="194" spans="1:19" ht="14.4" customHeight="1" x14ac:dyDescent="0.3">
      <c r="A194" s="584" t="s">
        <v>1395</v>
      </c>
      <c r="B194" s="585" t="s">
        <v>1396</v>
      </c>
      <c r="C194" s="585" t="s">
        <v>468</v>
      </c>
      <c r="D194" s="585" t="s">
        <v>584</v>
      </c>
      <c r="E194" s="585" t="s">
        <v>1397</v>
      </c>
      <c r="F194" s="585" t="s">
        <v>1398</v>
      </c>
      <c r="G194" s="585" t="s">
        <v>1399</v>
      </c>
      <c r="H194" s="600"/>
      <c r="I194" s="600"/>
      <c r="J194" s="585"/>
      <c r="K194" s="585"/>
      <c r="L194" s="600"/>
      <c r="M194" s="600"/>
      <c r="N194" s="585"/>
      <c r="O194" s="585"/>
      <c r="P194" s="600">
        <v>0.8</v>
      </c>
      <c r="Q194" s="600">
        <v>92.88</v>
      </c>
      <c r="R194" s="590"/>
      <c r="S194" s="601">
        <v>116.1</v>
      </c>
    </row>
    <row r="195" spans="1:19" ht="14.4" customHeight="1" x14ac:dyDescent="0.3">
      <c r="A195" s="584" t="s">
        <v>1395</v>
      </c>
      <c r="B195" s="585" t="s">
        <v>1396</v>
      </c>
      <c r="C195" s="585" t="s">
        <v>468</v>
      </c>
      <c r="D195" s="585" t="s">
        <v>584</v>
      </c>
      <c r="E195" s="585" t="s">
        <v>1397</v>
      </c>
      <c r="F195" s="585" t="s">
        <v>1400</v>
      </c>
      <c r="G195" s="585" t="s">
        <v>1401</v>
      </c>
      <c r="H195" s="600"/>
      <c r="I195" s="600"/>
      <c r="J195" s="585"/>
      <c r="K195" s="585"/>
      <c r="L195" s="600"/>
      <c r="M195" s="600"/>
      <c r="N195" s="585"/>
      <c r="O195" s="585"/>
      <c r="P195" s="600">
        <v>0.5</v>
      </c>
      <c r="Q195" s="600">
        <v>34.85</v>
      </c>
      <c r="R195" s="590"/>
      <c r="S195" s="601">
        <v>69.7</v>
      </c>
    </row>
    <row r="196" spans="1:19" ht="14.4" customHeight="1" x14ac:dyDescent="0.3">
      <c r="A196" s="584" t="s">
        <v>1395</v>
      </c>
      <c r="B196" s="585" t="s">
        <v>1396</v>
      </c>
      <c r="C196" s="585" t="s">
        <v>468</v>
      </c>
      <c r="D196" s="585" t="s">
        <v>584</v>
      </c>
      <c r="E196" s="585" t="s">
        <v>1411</v>
      </c>
      <c r="F196" s="585" t="s">
        <v>1412</v>
      </c>
      <c r="G196" s="585" t="s">
        <v>1413</v>
      </c>
      <c r="H196" s="600"/>
      <c r="I196" s="600"/>
      <c r="J196" s="585"/>
      <c r="K196" s="585"/>
      <c r="L196" s="600"/>
      <c r="M196" s="600"/>
      <c r="N196" s="585"/>
      <c r="O196" s="585"/>
      <c r="P196" s="600">
        <v>1</v>
      </c>
      <c r="Q196" s="600">
        <v>78</v>
      </c>
      <c r="R196" s="590"/>
      <c r="S196" s="601">
        <v>78</v>
      </c>
    </row>
    <row r="197" spans="1:19" ht="14.4" customHeight="1" x14ac:dyDescent="0.3">
      <c r="A197" s="584" t="s">
        <v>1395</v>
      </c>
      <c r="B197" s="585" t="s">
        <v>1396</v>
      </c>
      <c r="C197" s="585" t="s">
        <v>468</v>
      </c>
      <c r="D197" s="585" t="s">
        <v>584</v>
      </c>
      <c r="E197" s="585" t="s">
        <v>1411</v>
      </c>
      <c r="F197" s="585" t="s">
        <v>1416</v>
      </c>
      <c r="G197" s="585" t="s">
        <v>1417</v>
      </c>
      <c r="H197" s="600"/>
      <c r="I197" s="600"/>
      <c r="J197" s="585"/>
      <c r="K197" s="585"/>
      <c r="L197" s="600"/>
      <c r="M197" s="600"/>
      <c r="N197" s="585"/>
      <c r="O197" s="585"/>
      <c r="P197" s="600">
        <v>274</v>
      </c>
      <c r="Q197" s="600">
        <v>29044</v>
      </c>
      <c r="R197" s="590"/>
      <c r="S197" s="601">
        <v>106</v>
      </c>
    </row>
    <row r="198" spans="1:19" ht="14.4" customHeight="1" x14ac:dyDescent="0.3">
      <c r="A198" s="584" t="s">
        <v>1395</v>
      </c>
      <c r="B198" s="585" t="s">
        <v>1396</v>
      </c>
      <c r="C198" s="585" t="s">
        <v>468</v>
      </c>
      <c r="D198" s="585" t="s">
        <v>584</v>
      </c>
      <c r="E198" s="585" t="s">
        <v>1411</v>
      </c>
      <c r="F198" s="585" t="s">
        <v>1420</v>
      </c>
      <c r="G198" s="585" t="s">
        <v>1421</v>
      </c>
      <c r="H198" s="600"/>
      <c r="I198" s="600"/>
      <c r="J198" s="585"/>
      <c r="K198" s="585"/>
      <c r="L198" s="600"/>
      <c r="M198" s="600"/>
      <c r="N198" s="585"/>
      <c r="O198" s="585"/>
      <c r="P198" s="600">
        <v>6</v>
      </c>
      <c r="Q198" s="600">
        <v>222</v>
      </c>
      <c r="R198" s="590"/>
      <c r="S198" s="601">
        <v>37</v>
      </c>
    </row>
    <row r="199" spans="1:19" ht="14.4" customHeight="1" x14ac:dyDescent="0.3">
      <c r="A199" s="584" t="s">
        <v>1395</v>
      </c>
      <c r="B199" s="585" t="s">
        <v>1396</v>
      </c>
      <c r="C199" s="585" t="s">
        <v>468</v>
      </c>
      <c r="D199" s="585" t="s">
        <v>584</v>
      </c>
      <c r="E199" s="585" t="s">
        <v>1411</v>
      </c>
      <c r="F199" s="585" t="s">
        <v>1428</v>
      </c>
      <c r="G199" s="585" t="s">
        <v>1429</v>
      </c>
      <c r="H199" s="600"/>
      <c r="I199" s="600"/>
      <c r="J199" s="585"/>
      <c r="K199" s="585"/>
      <c r="L199" s="600"/>
      <c r="M199" s="600"/>
      <c r="N199" s="585"/>
      <c r="O199" s="585"/>
      <c r="P199" s="600">
        <v>87</v>
      </c>
      <c r="Q199" s="600">
        <v>21924</v>
      </c>
      <c r="R199" s="590"/>
      <c r="S199" s="601">
        <v>252</v>
      </c>
    </row>
    <row r="200" spans="1:19" ht="14.4" customHeight="1" x14ac:dyDescent="0.3">
      <c r="A200" s="584" t="s">
        <v>1395</v>
      </c>
      <c r="B200" s="585" t="s">
        <v>1396</v>
      </c>
      <c r="C200" s="585" t="s">
        <v>468</v>
      </c>
      <c r="D200" s="585" t="s">
        <v>584</v>
      </c>
      <c r="E200" s="585" t="s">
        <v>1411</v>
      </c>
      <c r="F200" s="585" t="s">
        <v>1430</v>
      </c>
      <c r="G200" s="585" t="s">
        <v>1431</v>
      </c>
      <c r="H200" s="600"/>
      <c r="I200" s="600"/>
      <c r="J200" s="585"/>
      <c r="K200" s="585"/>
      <c r="L200" s="600"/>
      <c r="M200" s="600"/>
      <c r="N200" s="585"/>
      <c r="O200" s="585"/>
      <c r="P200" s="600">
        <v>342</v>
      </c>
      <c r="Q200" s="600">
        <v>43434</v>
      </c>
      <c r="R200" s="590"/>
      <c r="S200" s="601">
        <v>127</v>
      </c>
    </row>
    <row r="201" spans="1:19" ht="14.4" customHeight="1" x14ac:dyDescent="0.3">
      <c r="A201" s="584" t="s">
        <v>1395</v>
      </c>
      <c r="B201" s="585" t="s">
        <v>1396</v>
      </c>
      <c r="C201" s="585" t="s">
        <v>468</v>
      </c>
      <c r="D201" s="585" t="s">
        <v>584</v>
      </c>
      <c r="E201" s="585" t="s">
        <v>1411</v>
      </c>
      <c r="F201" s="585" t="s">
        <v>1438</v>
      </c>
      <c r="G201" s="585" t="s">
        <v>1439</v>
      </c>
      <c r="H201" s="600"/>
      <c r="I201" s="600"/>
      <c r="J201" s="585"/>
      <c r="K201" s="585"/>
      <c r="L201" s="600"/>
      <c r="M201" s="600"/>
      <c r="N201" s="585"/>
      <c r="O201" s="585"/>
      <c r="P201" s="600">
        <v>1</v>
      </c>
      <c r="Q201" s="600">
        <v>680</v>
      </c>
      <c r="R201" s="590"/>
      <c r="S201" s="601">
        <v>680</v>
      </c>
    </row>
    <row r="202" spans="1:19" ht="14.4" customHeight="1" x14ac:dyDescent="0.3">
      <c r="A202" s="584" t="s">
        <v>1395</v>
      </c>
      <c r="B202" s="585" t="s">
        <v>1396</v>
      </c>
      <c r="C202" s="585" t="s">
        <v>468</v>
      </c>
      <c r="D202" s="585" t="s">
        <v>584</v>
      </c>
      <c r="E202" s="585" t="s">
        <v>1411</v>
      </c>
      <c r="F202" s="585" t="s">
        <v>1448</v>
      </c>
      <c r="G202" s="585" t="s">
        <v>1449</v>
      </c>
      <c r="H202" s="600"/>
      <c r="I202" s="600"/>
      <c r="J202" s="585"/>
      <c r="K202" s="585"/>
      <c r="L202" s="600"/>
      <c r="M202" s="600"/>
      <c r="N202" s="585"/>
      <c r="O202" s="585"/>
      <c r="P202" s="600">
        <v>378</v>
      </c>
      <c r="Q202" s="600">
        <v>12600.01</v>
      </c>
      <c r="R202" s="590"/>
      <c r="S202" s="601">
        <v>33.333359788359786</v>
      </c>
    </row>
    <row r="203" spans="1:19" ht="14.4" customHeight="1" x14ac:dyDescent="0.3">
      <c r="A203" s="584" t="s">
        <v>1395</v>
      </c>
      <c r="B203" s="585" t="s">
        <v>1396</v>
      </c>
      <c r="C203" s="585" t="s">
        <v>468</v>
      </c>
      <c r="D203" s="585" t="s">
        <v>584</v>
      </c>
      <c r="E203" s="585" t="s">
        <v>1411</v>
      </c>
      <c r="F203" s="585" t="s">
        <v>1450</v>
      </c>
      <c r="G203" s="585" t="s">
        <v>1451</v>
      </c>
      <c r="H203" s="600"/>
      <c r="I203" s="600"/>
      <c r="J203" s="585"/>
      <c r="K203" s="585"/>
      <c r="L203" s="600"/>
      <c r="M203" s="600"/>
      <c r="N203" s="585"/>
      <c r="O203" s="585"/>
      <c r="P203" s="600">
        <v>9</v>
      </c>
      <c r="Q203" s="600">
        <v>1044</v>
      </c>
      <c r="R203" s="590"/>
      <c r="S203" s="601">
        <v>116</v>
      </c>
    </row>
    <row r="204" spans="1:19" ht="14.4" customHeight="1" x14ac:dyDescent="0.3">
      <c r="A204" s="584" t="s">
        <v>1395</v>
      </c>
      <c r="B204" s="585" t="s">
        <v>1396</v>
      </c>
      <c r="C204" s="585" t="s">
        <v>468</v>
      </c>
      <c r="D204" s="585" t="s">
        <v>584</v>
      </c>
      <c r="E204" s="585" t="s">
        <v>1411</v>
      </c>
      <c r="F204" s="585" t="s">
        <v>1452</v>
      </c>
      <c r="G204" s="585" t="s">
        <v>1453</v>
      </c>
      <c r="H204" s="600"/>
      <c r="I204" s="600"/>
      <c r="J204" s="585"/>
      <c r="K204" s="585"/>
      <c r="L204" s="600"/>
      <c r="M204" s="600"/>
      <c r="N204" s="585"/>
      <c r="O204" s="585"/>
      <c r="P204" s="600">
        <v>12</v>
      </c>
      <c r="Q204" s="600">
        <v>1032</v>
      </c>
      <c r="R204" s="590"/>
      <c r="S204" s="601">
        <v>86</v>
      </c>
    </row>
    <row r="205" spans="1:19" ht="14.4" customHeight="1" x14ac:dyDescent="0.3">
      <c r="A205" s="584" t="s">
        <v>1395</v>
      </c>
      <c r="B205" s="585" t="s">
        <v>1396</v>
      </c>
      <c r="C205" s="585" t="s">
        <v>468</v>
      </c>
      <c r="D205" s="585" t="s">
        <v>584</v>
      </c>
      <c r="E205" s="585" t="s">
        <v>1411</v>
      </c>
      <c r="F205" s="585" t="s">
        <v>1454</v>
      </c>
      <c r="G205" s="585" t="s">
        <v>1455</v>
      </c>
      <c r="H205" s="600"/>
      <c r="I205" s="600"/>
      <c r="J205" s="585"/>
      <c r="K205" s="585"/>
      <c r="L205" s="600"/>
      <c r="M205" s="600"/>
      <c r="N205" s="585"/>
      <c r="O205" s="585"/>
      <c r="P205" s="600">
        <v>8</v>
      </c>
      <c r="Q205" s="600">
        <v>256</v>
      </c>
      <c r="R205" s="590"/>
      <c r="S205" s="601">
        <v>32</v>
      </c>
    </row>
    <row r="206" spans="1:19" ht="14.4" customHeight="1" x14ac:dyDescent="0.3">
      <c r="A206" s="584" t="s">
        <v>1395</v>
      </c>
      <c r="B206" s="585" t="s">
        <v>1396</v>
      </c>
      <c r="C206" s="585" t="s">
        <v>468</v>
      </c>
      <c r="D206" s="585" t="s">
        <v>584</v>
      </c>
      <c r="E206" s="585" t="s">
        <v>1411</v>
      </c>
      <c r="F206" s="585" t="s">
        <v>1456</v>
      </c>
      <c r="G206" s="585" t="s">
        <v>1457</v>
      </c>
      <c r="H206" s="600"/>
      <c r="I206" s="600"/>
      <c r="J206" s="585"/>
      <c r="K206" s="585"/>
      <c r="L206" s="600"/>
      <c r="M206" s="600"/>
      <c r="N206" s="585"/>
      <c r="O206" s="585"/>
      <c r="P206" s="600">
        <v>9</v>
      </c>
      <c r="Q206" s="600">
        <v>13761</v>
      </c>
      <c r="R206" s="590"/>
      <c r="S206" s="601">
        <v>1529</v>
      </c>
    </row>
    <row r="207" spans="1:19" ht="14.4" customHeight="1" x14ac:dyDescent="0.3">
      <c r="A207" s="584" t="s">
        <v>1395</v>
      </c>
      <c r="B207" s="585" t="s">
        <v>1396</v>
      </c>
      <c r="C207" s="585" t="s">
        <v>468</v>
      </c>
      <c r="D207" s="585" t="s">
        <v>584</v>
      </c>
      <c r="E207" s="585" t="s">
        <v>1411</v>
      </c>
      <c r="F207" s="585" t="s">
        <v>1463</v>
      </c>
      <c r="G207" s="585" t="s">
        <v>1464</v>
      </c>
      <c r="H207" s="600"/>
      <c r="I207" s="600"/>
      <c r="J207" s="585"/>
      <c r="K207" s="585"/>
      <c r="L207" s="600"/>
      <c r="M207" s="600"/>
      <c r="N207" s="585"/>
      <c r="O207" s="585"/>
      <c r="P207" s="600">
        <v>1</v>
      </c>
      <c r="Q207" s="600">
        <v>158</v>
      </c>
      <c r="R207" s="590"/>
      <c r="S207" s="601">
        <v>158</v>
      </c>
    </row>
    <row r="208" spans="1:19" ht="14.4" customHeight="1" x14ac:dyDescent="0.3">
      <c r="A208" s="584" t="s">
        <v>1395</v>
      </c>
      <c r="B208" s="585" t="s">
        <v>1396</v>
      </c>
      <c r="C208" s="585" t="s">
        <v>468</v>
      </c>
      <c r="D208" s="585" t="s">
        <v>584</v>
      </c>
      <c r="E208" s="585" t="s">
        <v>1411</v>
      </c>
      <c r="F208" s="585" t="s">
        <v>1465</v>
      </c>
      <c r="G208" s="585" t="s">
        <v>1466</v>
      </c>
      <c r="H208" s="600"/>
      <c r="I208" s="600"/>
      <c r="J208" s="585"/>
      <c r="K208" s="585"/>
      <c r="L208" s="600"/>
      <c r="M208" s="600"/>
      <c r="N208" s="585"/>
      <c r="O208" s="585"/>
      <c r="P208" s="600">
        <v>1</v>
      </c>
      <c r="Q208" s="600">
        <v>1536</v>
      </c>
      <c r="R208" s="590"/>
      <c r="S208" s="601">
        <v>1536</v>
      </c>
    </row>
    <row r="209" spans="1:19" ht="14.4" customHeight="1" x14ac:dyDescent="0.3">
      <c r="A209" s="584" t="s">
        <v>1395</v>
      </c>
      <c r="B209" s="585" t="s">
        <v>1396</v>
      </c>
      <c r="C209" s="585" t="s">
        <v>468</v>
      </c>
      <c r="D209" s="585" t="s">
        <v>584</v>
      </c>
      <c r="E209" s="585" t="s">
        <v>1411</v>
      </c>
      <c r="F209" s="585" t="s">
        <v>1471</v>
      </c>
      <c r="G209" s="585" t="s">
        <v>1472</v>
      </c>
      <c r="H209" s="600"/>
      <c r="I209" s="600"/>
      <c r="J209" s="585"/>
      <c r="K209" s="585"/>
      <c r="L209" s="600"/>
      <c r="M209" s="600"/>
      <c r="N209" s="585"/>
      <c r="O209" s="585"/>
      <c r="P209" s="600">
        <v>1</v>
      </c>
      <c r="Q209" s="600">
        <v>124</v>
      </c>
      <c r="R209" s="590"/>
      <c r="S209" s="601">
        <v>124</v>
      </c>
    </row>
    <row r="210" spans="1:19" ht="14.4" customHeight="1" x14ac:dyDescent="0.3">
      <c r="A210" s="584" t="s">
        <v>1395</v>
      </c>
      <c r="B210" s="585" t="s">
        <v>1396</v>
      </c>
      <c r="C210" s="585" t="s">
        <v>468</v>
      </c>
      <c r="D210" s="585" t="s">
        <v>584</v>
      </c>
      <c r="E210" s="585" t="s">
        <v>1411</v>
      </c>
      <c r="F210" s="585" t="s">
        <v>1481</v>
      </c>
      <c r="G210" s="585" t="s">
        <v>1482</v>
      </c>
      <c r="H210" s="600"/>
      <c r="I210" s="600"/>
      <c r="J210" s="585"/>
      <c r="K210" s="585"/>
      <c r="L210" s="600"/>
      <c r="M210" s="600"/>
      <c r="N210" s="585"/>
      <c r="O210" s="585"/>
      <c r="P210" s="600">
        <v>14</v>
      </c>
      <c r="Q210" s="600">
        <v>1904</v>
      </c>
      <c r="R210" s="590"/>
      <c r="S210" s="601">
        <v>136</v>
      </c>
    </row>
    <row r="211" spans="1:19" ht="14.4" customHeight="1" x14ac:dyDescent="0.3">
      <c r="A211" s="584" t="s">
        <v>1395</v>
      </c>
      <c r="B211" s="585" t="s">
        <v>1396</v>
      </c>
      <c r="C211" s="585" t="s">
        <v>468</v>
      </c>
      <c r="D211" s="585" t="s">
        <v>584</v>
      </c>
      <c r="E211" s="585" t="s">
        <v>1411</v>
      </c>
      <c r="F211" s="585" t="s">
        <v>1489</v>
      </c>
      <c r="G211" s="585" t="s">
        <v>1490</v>
      </c>
      <c r="H211" s="600"/>
      <c r="I211" s="600"/>
      <c r="J211" s="585"/>
      <c r="K211" s="585"/>
      <c r="L211" s="600"/>
      <c r="M211" s="600"/>
      <c r="N211" s="585"/>
      <c r="O211" s="585"/>
      <c r="P211" s="600">
        <v>5</v>
      </c>
      <c r="Q211" s="600">
        <v>2250</v>
      </c>
      <c r="R211" s="590"/>
      <c r="S211" s="601">
        <v>450</v>
      </c>
    </row>
    <row r="212" spans="1:19" ht="14.4" customHeight="1" x14ac:dyDescent="0.3">
      <c r="A212" s="584" t="s">
        <v>1395</v>
      </c>
      <c r="B212" s="585" t="s">
        <v>1396</v>
      </c>
      <c r="C212" s="585" t="s">
        <v>468</v>
      </c>
      <c r="D212" s="585" t="s">
        <v>584</v>
      </c>
      <c r="E212" s="585" t="s">
        <v>1411</v>
      </c>
      <c r="F212" s="585" t="s">
        <v>1503</v>
      </c>
      <c r="G212" s="585" t="s">
        <v>1504</v>
      </c>
      <c r="H212" s="600"/>
      <c r="I212" s="600"/>
      <c r="J212" s="585"/>
      <c r="K212" s="585"/>
      <c r="L212" s="600"/>
      <c r="M212" s="600"/>
      <c r="N212" s="585"/>
      <c r="O212" s="585"/>
      <c r="P212" s="600">
        <v>7</v>
      </c>
      <c r="Q212" s="600">
        <v>9968</v>
      </c>
      <c r="R212" s="590"/>
      <c r="S212" s="601">
        <v>1424</v>
      </c>
    </row>
    <row r="213" spans="1:19" ht="14.4" customHeight="1" x14ac:dyDescent="0.3">
      <c r="A213" s="584" t="s">
        <v>1395</v>
      </c>
      <c r="B213" s="585" t="s">
        <v>1396</v>
      </c>
      <c r="C213" s="585" t="s">
        <v>468</v>
      </c>
      <c r="D213" s="585" t="s">
        <v>584</v>
      </c>
      <c r="E213" s="585" t="s">
        <v>1411</v>
      </c>
      <c r="F213" s="585" t="s">
        <v>1507</v>
      </c>
      <c r="G213" s="585" t="s">
        <v>1508</v>
      </c>
      <c r="H213" s="600"/>
      <c r="I213" s="600"/>
      <c r="J213" s="585"/>
      <c r="K213" s="585"/>
      <c r="L213" s="600"/>
      <c r="M213" s="600"/>
      <c r="N213" s="585"/>
      <c r="O213" s="585"/>
      <c r="P213" s="600">
        <v>1</v>
      </c>
      <c r="Q213" s="600">
        <v>251</v>
      </c>
      <c r="R213" s="590"/>
      <c r="S213" s="601">
        <v>251</v>
      </c>
    </row>
    <row r="214" spans="1:19" ht="14.4" customHeight="1" x14ac:dyDescent="0.3">
      <c r="A214" s="584" t="s">
        <v>1395</v>
      </c>
      <c r="B214" s="585" t="s">
        <v>1396</v>
      </c>
      <c r="C214" s="585" t="s">
        <v>468</v>
      </c>
      <c r="D214" s="585" t="s">
        <v>584</v>
      </c>
      <c r="E214" s="585" t="s">
        <v>1411</v>
      </c>
      <c r="F214" s="585" t="s">
        <v>1510</v>
      </c>
      <c r="G214" s="585" t="s">
        <v>1511</v>
      </c>
      <c r="H214" s="600"/>
      <c r="I214" s="600"/>
      <c r="J214" s="585"/>
      <c r="K214" s="585"/>
      <c r="L214" s="600"/>
      <c r="M214" s="600"/>
      <c r="N214" s="585"/>
      <c r="O214" s="585"/>
      <c r="P214" s="600">
        <v>3</v>
      </c>
      <c r="Q214" s="600">
        <v>10074</v>
      </c>
      <c r="R214" s="590"/>
      <c r="S214" s="601">
        <v>3358</v>
      </c>
    </row>
    <row r="215" spans="1:19" ht="14.4" customHeight="1" x14ac:dyDescent="0.3">
      <c r="A215" s="584" t="s">
        <v>1395</v>
      </c>
      <c r="B215" s="585" t="s">
        <v>1396</v>
      </c>
      <c r="C215" s="585" t="s">
        <v>468</v>
      </c>
      <c r="D215" s="585" t="s">
        <v>581</v>
      </c>
      <c r="E215" s="585" t="s">
        <v>1397</v>
      </c>
      <c r="F215" s="585" t="s">
        <v>1400</v>
      </c>
      <c r="G215" s="585" t="s">
        <v>1401</v>
      </c>
      <c r="H215" s="600"/>
      <c r="I215" s="600"/>
      <c r="J215" s="585"/>
      <c r="K215" s="585"/>
      <c r="L215" s="600"/>
      <c r="M215" s="600"/>
      <c r="N215" s="585"/>
      <c r="O215" s="585"/>
      <c r="P215" s="600">
        <v>0.3</v>
      </c>
      <c r="Q215" s="600">
        <v>20.91</v>
      </c>
      <c r="R215" s="590"/>
      <c r="S215" s="601">
        <v>69.7</v>
      </c>
    </row>
    <row r="216" spans="1:19" ht="14.4" customHeight="1" x14ac:dyDescent="0.3">
      <c r="A216" s="584" t="s">
        <v>1395</v>
      </c>
      <c r="B216" s="585" t="s">
        <v>1396</v>
      </c>
      <c r="C216" s="585" t="s">
        <v>468</v>
      </c>
      <c r="D216" s="585" t="s">
        <v>581</v>
      </c>
      <c r="E216" s="585" t="s">
        <v>1397</v>
      </c>
      <c r="F216" s="585" t="s">
        <v>1402</v>
      </c>
      <c r="G216" s="585" t="s">
        <v>1403</v>
      </c>
      <c r="H216" s="600"/>
      <c r="I216" s="600"/>
      <c r="J216" s="585"/>
      <c r="K216" s="585"/>
      <c r="L216" s="600"/>
      <c r="M216" s="600"/>
      <c r="N216" s="585"/>
      <c r="O216" s="585"/>
      <c r="P216" s="600">
        <v>0.2</v>
      </c>
      <c r="Q216" s="600">
        <v>73.540000000000006</v>
      </c>
      <c r="R216" s="590"/>
      <c r="S216" s="601">
        <v>367.7</v>
      </c>
    </row>
    <row r="217" spans="1:19" ht="14.4" customHeight="1" x14ac:dyDescent="0.3">
      <c r="A217" s="584" t="s">
        <v>1395</v>
      </c>
      <c r="B217" s="585" t="s">
        <v>1396</v>
      </c>
      <c r="C217" s="585" t="s">
        <v>468</v>
      </c>
      <c r="D217" s="585" t="s">
        <v>581</v>
      </c>
      <c r="E217" s="585" t="s">
        <v>1397</v>
      </c>
      <c r="F217" s="585" t="s">
        <v>1407</v>
      </c>
      <c r="G217" s="585" t="s">
        <v>494</v>
      </c>
      <c r="H217" s="600"/>
      <c r="I217" s="600"/>
      <c r="J217" s="585"/>
      <c r="K217" s="585"/>
      <c r="L217" s="600"/>
      <c r="M217" s="600"/>
      <c r="N217" s="585"/>
      <c r="O217" s="585"/>
      <c r="P217" s="600">
        <v>0.02</v>
      </c>
      <c r="Q217" s="600">
        <v>2.4300000000000002</v>
      </c>
      <c r="R217" s="590"/>
      <c r="S217" s="601">
        <v>121.5</v>
      </c>
    </row>
    <row r="218" spans="1:19" ht="14.4" customHeight="1" x14ac:dyDescent="0.3">
      <c r="A218" s="584" t="s">
        <v>1395</v>
      </c>
      <c r="B218" s="585" t="s">
        <v>1396</v>
      </c>
      <c r="C218" s="585" t="s">
        <v>468</v>
      </c>
      <c r="D218" s="585" t="s">
        <v>581</v>
      </c>
      <c r="E218" s="585" t="s">
        <v>1397</v>
      </c>
      <c r="F218" s="585" t="s">
        <v>1409</v>
      </c>
      <c r="G218" s="585" t="s">
        <v>1410</v>
      </c>
      <c r="H218" s="600"/>
      <c r="I218" s="600"/>
      <c r="J218" s="585"/>
      <c r="K218" s="585"/>
      <c r="L218" s="600"/>
      <c r="M218" s="600"/>
      <c r="N218" s="585"/>
      <c r="O218" s="585"/>
      <c r="P218" s="600">
        <v>0.1</v>
      </c>
      <c r="Q218" s="600">
        <v>36.770000000000003</v>
      </c>
      <c r="R218" s="590"/>
      <c r="S218" s="601">
        <v>367.7</v>
      </c>
    </row>
    <row r="219" spans="1:19" ht="14.4" customHeight="1" x14ac:dyDescent="0.3">
      <c r="A219" s="584" t="s">
        <v>1395</v>
      </c>
      <c r="B219" s="585" t="s">
        <v>1396</v>
      </c>
      <c r="C219" s="585" t="s">
        <v>468</v>
      </c>
      <c r="D219" s="585" t="s">
        <v>581</v>
      </c>
      <c r="E219" s="585" t="s">
        <v>1411</v>
      </c>
      <c r="F219" s="585" t="s">
        <v>1416</v>
      </c>
      <c r="G219" s="585" t="s">
        <v>1417</v>
      </c>
      <c r="H219" s="600"/>
      <c r="I219" s="600"/>
      <c r="J219" s="585"/>
      <c r="K219" s="585"/>
      <c r="L219" s="600"/>
      <c r="M219" s="600"/>
      <c r="N219" s="585"/>
      <c r="O219" s="585"/>
      <c r="P219" s="600">
        <v>433</v>
      </c>
      <c r="Q219" s="600">
        <v>45898</v>
      </c>
      <c r="R219" s="590"/>
      <c r="S219" s="601">
        <v>106</v>
      </c>
    </row>
    <row r="220" spans="1:19" ht="14.4" customHeight="1" x14ac:dyDescent="0.3">
      <c r="A220" s="584" t="s">
        <v>1395</v>
      </c>
      <c r="B220" s="585" t="s">
        <v>1396</v>
      </c>
      <c r="C220" s="585" t="s">
        <v>468</v>
      </c>
      <c r="D220" s="585" t="s">
        <v>581</v>
      </c>
      <c r="E220" s="585" t="s">
        <v>1411</v>
      </c>
      <c r="F220" s="585" t="s">
        <v>1420</v>
      </c>
      <c r="G220" s="585" t="s">
        <v>1421</v>
      </c>
      <c r="H220" s="600"/>
      <c r="I220" s="600"/>
      <c r="J220" s="585"/>
      <c r="K220" s="585"/>
      <c r="L220" s="600"/>
      <c r="M220" s="600"/>
      <c r="N220" s="585"/>
      <c r="O220" s="585"/>
      <c r="P220" s="600">
        <v>8</v>
      </c>
      <c r="Q220" s="600">
        <v>296</v>
      </c>
      <c r="R220" s="590"/>
      <c r="S220" s="601">
        <v>37</v>
      </c>
    </row>
    <row r="221" spans="1:19" ht="14.4" customHeight="1" x14ac:dyDescent="0.3">
      <c r="A221" s="584" t="s">
        <v>1395</v>
      </c>
      <c r="B221" s="585" t="s">
        <v>1396</v>
      </c>
      <c r="C221" s="585" t="s">
        <v>468</v>
      </c>
      <c r="D221" s="585" t="s">
        <v>581</v>
      </c>
      <c r="E221" s="585" t="s">
        <v>1411</v>
      </c>
      <c r="F221" s="585" t="s">
        <v>1428</v>
      </c>
      <c r="G221" s="585" t="s">
        <v>1429</v>
      </c>
      <c r="H221" s="600"/>
      <c r="I221" s="600"/>
      <c r="J221" s="585"/>
      <c r="K221" s="585"/>
      <c r="L221" s="600"/>
      <c r="M221" s="600"/>
      <c r="N221" s="585"/>
      <c r="O221" s="585"/>
      <c r="P221" s="600">
        <v>132</v>
      </c>
      <c r="Q221" s="600">
        <v>33264</v>
      </c>
      <c r="R221" s="590"/>
      <c r="S221" s="601">
        <v>252</v>
      </c>
    </row>
    <row r="222" spans="1:19" ht="14.4" customHeight="1" x14ac:dyDescent="0.3">
      <c r="A222" s="584" t="s">
        <v>1395</v>
      </c>
      <c r="B222" s="585" t="s">
        <v>1396</v>
      </c>
      <c r="C222" s="585" t="s">
        <v>468</v>
      </c>
      <c r="D222" s="585" t="s">
        <v>581</v>
      </c>
      <c r="E222" s="585" t="s">
        <v>1411</v>
      </c>
      <c r="F222" s="585" t="s">
        <v>1430</v>
      </c>
      <c r="G222" s="585" t="s">
        <v>1431</v>
      </c>
      <c r="H222" s="600"/>
      <c r="I222" s="600"/>
      <c r="J222" s="585"/>
      <c r="K222" s="585"/>
      <c r="L222" s="600"/>
      <c r="M222" s="600"/>
      <c r="N222" s="585"/>
      <c r="O222" s="585"/>
      <c r="P222" s="600">
        <v>556</v>
      </c>
      <c r="Q222" s="600">
        <v>70612</v>
      </c>
      <c r="R222" s="590"/>
      <c r="S222" s="601">
        <v>127</v>
      </c>
    </row>
    <row r="223" spans="1:19" ht="14.4" customHeight="1" x14ac:dyDescent="0.3">
      <c r="A223" s="584" t="s">
        <v>1395</v>
      </c>
      <c r="B223" s="585" t="s">
        <v>1396</v>
      </c>
      <c r="C223" s="585" t="s">
        <v>468</v>
      </c>
      <c r="D223" s="585" t="s">
        <v>581</v>
      </c>
      <c r="E223" s="585" t="s">
        <v>1411</v>
      </c>
      <c r="F223" s="585" t="s">
        <v>1432</v>
      </c>
      <c r="G223" s="585" t="s">
        <v>1433</v>
      </c>
      <c r="H223" s="600"/>
      <c r="I223" s="600"/>
      <c r="J223" s="585"/>
      <c r="K223" s="585"/>
      <c r="L223" s="600"/>
      <c r="M223" s="600"/>
      <c r="N223" s="585"/>
      <c r="O223" s="585"/>
      <c r="P223" s="600">
        <v>2</v>
      </c>
      <c r="Q223" s="600">
        <v>1084</v>
      </c>
      <c r="R223" s="590"/>
      <c r="S223" s="601">
        <v>542</v>
      </c>
    </row>
    <row r="224" spans="1:19" ht="14.4" customHeight="1" x14ac:dyDescent="0.3">
      <c r="A224" s="584" t="s">
        <v>1395</v>
      </c>
      <c r="B224" s="585" t="s">
        <v>1396</v>
      </c>
      <c r="C224" s="585" t="s">
        <v>468</v>
      </c>
      <c r="D224" s="585" t="s">
        <v>581</v>
      </c>
      <c r="E224" s="585" t="s">
        <v>1411</v>
      </c>
      <c r="F224" s="585" t="s">
        <v>1436</v>
      </c>
      <c r="G224" s="585" t="s">
        <v>1437</v>
      </c>
      <c r="H224" s="600"/>
      <c r="I224" s="600"/>
      <c r="J224" s="585"/>
      <c r="K224" s="585"/>
      <c r="L224" s="600"/>
      <c r="M224" s="600"/>
      <c r="N224" s="585"/>
      <c r="O224" s="585"/>
      <c r="P224" s="600">
        <v>1</v>
      </c>
      <c r="Q224" s="600">
        <v>502</v>
      </c>
      <c r="R224" s="590"/>
      <c r="S224" s="601">
        <v>502</v>
      </c>
    </row>
    <row r="225" spans="1:19" ht="14.4" customHeight="1" x14ac:dyDescent="0.3">
      <c r="A225" s="584" t="s">
        <v>1395</v>
      </c>
      <c r="B225" s="585" t="s">
        <v>1396</v>
      </c>
      <c r="C225" s="585" t="s">
        <v>468</v>
      </c>
      <c r="D225" s="585" t="s">
        <v>581</v>
      </c>
      <c r="E225" s="585" t="s">
        <v>1411</v>
      </c>
      <c r="F225" s="585" t="s">
        <v>1448</v>
      </c>
      <c r="G225" s="585" t="s">
        <v>1449</v>
      </c>
      <c r="H225" s="600"/>
      <c r="I225" s="600"/>
      <c r="J225" s="585"/>
      <c r="K225" s="585"/>
      <c r="L225" s="600"/>
      <c r="M225" s="600"/>
      <c r="N225" s="585"/>
      <c r="O225" s="585"/>
      <c r="P225" s="600">
        <v>591</v>
      </c>
      <c r="Q225" s="600">
        <v>19700</v>
      </c>
      <c r="R225" s="590"/>
      <c r="S225" s="601">
        <v>33.333333333333336</v>
      </c>
    </row>
    <row r="226" spans="1:19" ht="14.4" customHeight="1" x14ac:dyDescent="0.3">
      <c r="A226" s="584" t="s">
        <v>1395</v>
      </c>
      <c r="B226" s="585" t="s">
        <v>1396</v>
      </c>
      <c r="C226" s="585" t="s">
        <v>468</v>
      </c>
      <c r="D226" s="585" t="s">
        <v>581</v>
      </c>
      <c r="E226" s="585" t="s">
        <v>1411</v>
      </c>
      <c r="F226" s="585" t="s">
        <v>1450</v>
      </c>
      <c r="G226" s="585" t="s">
        <v>1451</v>
      </c>
      <c r="H226" s="600"/>
      <c r="I226" s="600"/>
      <c r="J226" s="585"/>
      <c r="K226" s="585"/>
      <c r="L226" s="600"/>
      <c r="M226" s="600"/>
      <c r="N226" s="585"/>
      <c r="O226" s="585"/>
      <c r="P226" s="600">
        <v>5</v>
      </c>
      <c r="Q226" s="600">
        <v>580</v>
      </c>
      <c r="R226" s="590"/>
      <c r="S226" s="601">
        <v>116</v>
      </c>
    </row>
    <row r="227" spans="1:19" ht="14.4" customHeight="1" x14ac:dyDescent="0.3">
      <c r="A227" s="584" t="s">
        <v>1395</v>
      </c>
      <c r="B227" s="585" t="s">
        <v>1396</v>
      </c>
      <c r="C227" s="585" t="s">
        <v>468</v>
      </c>
      <c r="D227" s="585" t="s">
        <v>581</v>
      </c>
      <c r="E227" s="585" t="s">
        <v>1411</v>
      </c>
      <c r="F227" s="585" t="s">
        <v>1452</v>
      </c>
      <c r="G227" s="585" t="s">
        <v>1453</v>
      </c>
      <c r="H227" s="600"/>
      <c r="I227" s="600"/>
      <c r="J227" s="585"/>
      <c r="K227" s="585"/>
      <c r="L227" s="600"/>
      <c r="M227" s="600"/>
      <c r="N227" s="585"/>
      <c r="O227" s="585"/>
      <c r="P227" s="600">
        <v>5</v>
      </c>
      <c r="Q227" s="600">
        <v>430</v>
      </c>
      <c r="R227" s="590"/>
      <c r="S227" s="601">
        <v>86</v>
      </c>
    </row>
    <row r="228" spans="1:19" ht="14.4" customHeight="1" x14ac:dyDescent="0.3">
      <c r="A228" s="584" t="s">
        <v>1395</v>
      </c>
      <c r="B228" s="585" t="s">
        <v>1396</v>
      </c>
      <c r="C228" s="585" t="s">
        <v>468</v>
      </c>
      <c r="D228" s="585" t="s">
        <v>581</v>
      </c>
      <c r="E228" s="585" t="s">
        <v>1411</v>
      </c>
      <c r="F228" s="585" t="s">
        <v>1454</v>
      </c>
      <c r="G228" s="585" t="s">
        <v>1455</v>
      </c>
      <c r="H228" s="600"/>
      <c r="I228" s="600"/>
      <c r="J228" s="585"/>
      <c r="K228" s="585"/>
      <c r="L228" s="600"/>
      <c r="M228" s="600"/>
      <c r="N228" s="585"/>
      <c r="O228" s="585"/>
      <c r="P228" s="600">
        <v>11</v>
      </c>
      <c r="Q228" s="600">
        <v>352</v>
      </c>
      <c r="R228" s="590"/>
      <c r="S228" s="601">
        <v>32</v>
      </c>
    </row>
    <row r="229" spans="1:19" ht="14.4" customHeight="1" x14ac:dyDescent="0.3">
      <c r="A229" s="584" t="s">
        <v>1395</v>
      </c>
      <c r="B229" s="585" t="s">
        <v>1396</v>
      </c>
      <c r="C229" s="585" t="s">
        <v>468</v>
      </c>
      <c r="D229" s="585" t="s">
        <v>581</v>
      </c>
      <c r="E229" s="585" t="s">
        <v>1411</v>
      </c>
      <c r="F229" s="585" t="s">
        <v>1456</v>
      </c>
      <c r="G229" s="585" t="s">
        <v>1457</v>
      </c>
      <c r="H229" s="600"/>
      <c r="I229" s="600"/>
      <c r="J229" s="585"/>
      <c r="K229" s="585"/>
      <c r="L229" s="600"/>
      <c r="M229" s="600"/>
      <c r="N229" s="585"/>
      <c r="O229" s="585"/>
      <c r="P229" s="600">
        <v>3</v>
      </c>
      <c r="Q229" s="600">
        <v>4587</v>
      </c>
      <c r="R229" s="590"/>
      <c r="S229" s="601">
        <v>1529</v>
      </c>
    </row>
    <row r="230" spans="1:19" ht="14.4" customHeight="1" x14ac:dyDescent="0.3">
      <c r="A230" s="584" t="s">
        <v>1395</v>
      </c>
      <c r="B230" s="585" t="s">
        <v>1396</v>
      </c>
      <c r="C230" s="585" t="s">
        <v>468</v>
      </c>
      <c r="D230" s="585" t="s">
        <v>581</v>
      </c>
      <c r="E230" s="585" t="s">
        <v>1411</v>
      </c>
      <c r="F230" s="585" t="s">
        <v>1462</v>
      </c>
      <c r="G230" s="585" t="s">
        <v>1433</v>
      </c>
      <c r="H230" s="600"/>
      <c r="I230" s="600"/>
      <c r="J230" s="585"/>
      <c r="K230" s="585"/>
      <c r="L230" s="600"/>
      <c r="M230" s="600"/>
      <c r="N230" s="585"/>
      <c r="O230" s="585"/>
      <c r="P230" s="600">
        <v>1</v>
      </c>
      <c r="Q230" s="600">
        <v>689</v>
      </c>
      <c r="R230" s="590"/>
      <c r="S230" s="601">
        <v>689</v>
      </c>
    </row>
    <row r="231" spans="1:19" ht="14.4" customHeight="1" x14ac:dyDescent="0.3">
      <c r="A231" s="584" t="s">
        <v>1395</v>
      </c>
      <c r="B231" s="585" t="s">
        <v>1396</v>
      </c>
      <c r="C231" s="585" t="s">
        <v>468</v>
      </c>
      <c r="D231" s="585" t="s">
        <v>581</v>
      </c>
      <c r="E231" s="585" t="s">
        <v>1411</v>
      </c>
      <c r="F231" s="585" t="s">
        <v>1471</v>
      </c>
      <c r="G231" s="585" t="s">
        <v>1472</v>
      </c>
      <c r="H231" s="600"/>
      <c r="I231" s="600"/>
      <c r="J231" s="585"/>
      <c r="K231" s="585"/>
      <c r="L231" s="600"/>
      <c r="M231" s="600"/>
      <c r="N231" s="585"/>
      <c r="O231" s="585"/>
      <c r="P231" s="600">
        <v>2</v>
      </c>
      <c r="Q231" s="600">
        <v>248</v>
      </c>
      <c r="R231" s="590"/>
      <c r="S231" s="601">
        <v>124</v>
      </c>
    </row>
    <row r="232" spans="1:19" ht="14.4" customHeight="1" x14ac:dyDescent="0.3">
      <c r="A232" s="584" t="s">
        <v>1395</v>
      </c>
      <c r="B232" s="585" t="s">
        <v>1396</v>
      </c>
      <c r="C232" s="585" t="s">
        <v>468</v>
      </c>
      <c r="D232" s="585" t="s">
        <v>581</v>
      </c>
      <c r="E232" s="585" t="s">
        <v>1411</v>
      </c>
      <c r="F232" s="585" t="s">
        <v>1481</v>
      </c>
      <c r="G232" s="585" t="s">
        <v>1482</v>
      </c>
      <c r="H232" s="600"/>
      <c r="I232" s="600"/>
      <c r="J232" s="585"/>
      <c r="K232" s="585"/>
      <c r="L232" s="600"/>
      <c r="M232" s="600"/>
      <c r="N232" s="585"/>
      <c r="O232" s="585"/>
      <c r="P232" s="600">
        <v>73</v>
      </c>
      <c r="Q232" s="600">
        <v>9928</v>
      </c>
      <c r="R232" s="590"/>
      <c r="S232" s="601">
        <v>136</v>
      </c>
    </row>
    <row r="233" spans="1:19" ht="14.4" customHeight="1" x14ac:dyDescent="0.3">
      <c r="A233" s="584" t="s">
        <v>1395</v>
      </c>
      <c r="B233" s="585" t="s">
        <v>1396</v>
      </c>
      <c r="C233" s="585" t="s">
        <v>468</v>
      </c>
      <c r="D233" s="585" t="s">
        <v>581</v>
      </c>
      <c r="E233" s="585" t="s">
        <v>1411</v>
      </c>
      <c r="F233" s="585" t="s">
        <v>1483</v>
      </c>
      <c r="G233" s="585" t="s">
        <v>1484</v>
      </c>
      <c r="H233" s="600"/>
      <c r="I233" s="600"/>
      <c r="J233" s="585"/>
      <c r="K233" s="585"/>
      <c r="L233" s="600"/>
      <c r="M233" s="600"/>
      <c r="N233" s="585"/>
      <c r="O233" s="585"/>
      <c r="P233" s="600">
        <v>2</v>
      </c>
      <c r="Q233" s="600">
        <v>782</v>
      </c>
      <c r="R233" s="590"/>
      <c r="S233" s="601">
        <v>391</v>
      </c>
    </row>
    <row r="234" spans="1:19" ht="14.4" customHeight="1" x14ac:dyDescent="0.3">
      <c r="A234" s="584" t="s">
        <v>1395</v>
      </c>
      <c r="B234" s="585" t="s">
        <v>1396</v>
      </c>
      <c r="C234" s="585" t="s">
        <v>468</v>
      </c>
      <c r="D234" s="585" t="s">
        <v>581</v>
      </c>
      <c r="E234" s="585" t="s">
        <v>1411</v>
      </c>
      <c r="F234" s="585" t="s">
        <v>1503</v>
      </c>
      <c r="G234" s="585" t="s">
        <v>1504</v>
      </c>
      <c r="H234" s="600"/>
      <c r="I234" s="600"/>
      <c r="J234" s="585"/>
      <c r="K234" s="585"/>
      <c r="L234" s="600"/>
      <c r="M234" s="600"/>
      <c r="N234" s="585"/>
      <c r="O234" s="585"/>
      <c r="P234" s="600">
        <v>1</v>
      </c>
      <c r="Q234" s="600">
        <v>1424</v>
      </c>
      <c r="R234" s="590"/>
      <c r="S234" s="601">
        <v>1424</v>
      </c>
    </row>
    <row r="235" spans="1:19" ht="14.4" customHeight="1" x14ac:dyDescent="0.3">
      <c r="A235" s="584" t="s">
        <v>1395</v>
      </c>
      <c r="B235" s="585" t="s">
        <v>1396</v>
      </c>
      <c r="C235" s="585" t="s">
        <v>468</v>
      </c>
      <c r="D235" s="585" t="s">
        <v>581</v>
      </c>
      <c r="E235" s="585" t="s">
        <v>1411</v>
      </c>
      <c r="F235" s="585" t="s">
        <v>1510</v>
      </c>
      <c r="G235" s="585" t="s">
        <v>1511</v>
      </c>
      <c r="H235" s="600"/>
      <c r="I235" s="600"/>
      <c r="J235" s="585"/>
      <c r="K235" s="585"/>
      <c r="L235" s="600"/>
      <c r="M235" s="600"/>
      <c r="N235" s="585"/>
      <c r="O235" s="585"/>
      <c r="P235" s="600">
        <v>1</v>
      </c>
      <c r="Q235" s="600">
        <v>3358</v>
      </c>
      <c r="R235" s="590"/>
      <c r="S235" s="601">
        <v>3358</v>
      </c>
    </row>
    <row r="236" spans="1:19" ht="14.4" customHeight="1" x14ac:dyDescent="0.3">
      <c r="A236" s="584" t="s">
        <v>1395</v>
      </c>
      <c r="B236" s="585" t="s">
        <v>1396</v>
      </c>
      <c r="C236" s="585" t="s">
        <v>468</v>
      </c>
      <c r="D236" s="585" t="s">
        <v>583</v>
      </c>
      <c r="E236" s="585" t="s">
        <v>1397</v>
      </c>
      <c r="F236" s="585" t="s">
        <v>1398</v>
      </c>
      <c r="G236" s="585" t="s">
        <v>1399</v>
      </c>
      <c r="H236" s="600"/>
      <c r="I236" s="600"/>
      <c r="J236" s="585"/>
      <c r="K236" s="585"/>
      <c r="L236" s="600"/>
      <c r="M236" s="600"/>
      <c r="N236" s="585"/>
      <c r="O236" s="585"/>
      <c r="P236" s="600">
        <v>0.2</v>
      </c>
      <c r="Q236" s="600">
        <v>23.22</v>
      </c>
      <c r="R236" s="590"/>
      <c r="S236" s="601">
        <v>116.1</v>
      </c>
    </row>
    <row r="237" spans="1:19" ht="14.4" customHeight="1" x14ac:dyDescent="0.3">
      <c r="A237" s="584" t="s">
        <v>1395</v>
      </c>
      <c r="B237" s="585" t="s">
        <v>1396</v>
      </c>
      <c r="C237" s="585" t="s">
        <v>468</v>
      </c>
      <c r="D237" s="585" t="s">
        <v>583</v>
      </c>
      <c r="E237" s="585" t="s">
        <v>1397</v>
      </c>
      <c r="F237" s="585" t="s">
        <v>1402</v>
      </c>
      <c r="G237" s="585" t="s">
        <v>1403</v>
      </c>
      <c r="H237" s="600"/>
      <c r="I237" s="600"/>
      <c r="J237" s="585"/>
      <c r="K237" s="585"/>
      <c r="L237" s="600"/>
      <c r="M237" s="600"/>
      <c r="N237" s="585"/>
      <c r="O237" s="585"/>
      <c r="P237" s="600">
        <v>0.2</v>
      </c>
      <c r="Q237" s="600">
        <v>73.540000000000006</v>
      </c>
      <c r="R237" s="590"/>
      <c r="S237" s="601">
        <v>367.7</v>
      </c>
    </row>
    <row r="238" spans="1:19" ht="14.4" customHeight="1" x14ac:dyDescent="0.3">
      <c r="A238" s="584" t="s">
        <v>1395</v>
      </c>
      <c r="B238" s="585" t="s">
        <v>1396</v>
      </c>
      <c r="C238" s="585" t="s">
        <v>468</v>
      </c>
      <c r="D238" s="585" t="s">
        <v>583</v>
      </c>
      <c r="E238" s="585" t="s">
        <v>1411</v>
      </c>
      <c r="F238" s="585" t="s">
        <v>1416</v>
      </c>
      <c r="G238" s="585" t="s">
        <v>1417</v>
      </c>
      <c r="H238" s="600"/>
      <c r="I238" s="600"/>
      <c r="J238" s="585"/>
      <c r="K238" s="585"/>
      <c r="L238" s="600"/>
      <c r="M238" s="600"/>
      <c r="N238" s="585"/>
      <c r="O238" s="585"/>
      <c r="P238" s="600">
        <v>430</v>
      </c>
      <c r="Q238" s="600">
        <v>45580</v>
      </c>
      <c r="R238" s="590"/>
      <c r="S238" s="601">
        <v>106</v>
      </c>
    </row>
    <row r="239" spans="1:19" ht="14.4" customHeight="1" x14ac:dyDescent="0.3">
      <c r="A239" s="584" t="s">
        <v>1395</v>
      </c>
      <c r="B239" s="585" t="s">
        <v>1396</v>
      </c>
      <c r="C239" s="585" t="s">
        <v>468</v>
      </c>
      <c r="D239" s="585" t="s">
        <v>583</v>
      </c>
      <c r="E239" s="585" t="s">
        <v>1411</v>
      </c>
      <c r="F239" s="585" t="s">
        <v>1420</v>
      </c>
      <c r="G239" s="585" t="s">
        <v>1421</v>
      </c>
      <c r="H239" s="600"/>
      <c r="I239" s="600"/>
      <c r="J239" s="585"/>
      <c r="K239" s="585"/>
      <c r="L239" s="600"/>
      <c r="M239" s="600"/>
      <c r="N239" s="585"/>
      <c r="O239" s="585"/>
      <c r="P239" s="600">
        <v>34</v>
      </c>
      <c r="Q239" s="600">
        <v>1258</v>
      </c>
      <c r="R239" s="590"/>
      <c r="S239" s="601">
        <v>37</v>
      </c>
    </row>
    <row r="240" spans="1:19" ht="14.4" customHeight="1" x14ac:dyDescent="0.3">
      <c r="A240" s="584" t="s">
        <v>1395</v>
      </c>
      <c r="B240" s="585" t="s">
        <v>1396</v>
      </c>
      <c r="C240" s="585" t="s">
        <v>468</v>
      </c>
      <c r="D240" s="585" t="s">
        <v>583</v>
      </c>
      <c r="E240" s="585" t="s">
        <v>1411</v>
      </c>
      <c r="F240" s="585" t="s">
        <v>1428</v>
      </c>
      <c r="G240" s="585" t="s">
        <v>1429</v>
      </c>
      <c r="H240" s="600"/>
      <c r="I240" s="600"/>
      <c r="J240" s="585"/>
      <c r="K240" s="585"/>
      <c r="L240" s="600"/>
      <c r="M240" s="600"/>
      <c r="N240" s="585"/>
      <c r="O240" s="585"/>
      <c r="P240" s="600">
        <v>76</v>
      </c>
      <c r="Q240" s="600">
        <v>19152</v>
      </c>
      <c r="R240" s="590"/>
      <c r="S240" s="601">
        <v>252</v>
      </c>
    </row>
    <row r="241" spans="1:19" ht="14.4" customHeight="1" x14ac:dyDescent="0.3">
      <c r="A241" s="584" t="s">
        <v>1395</v>
      </c>
      <c r="B241" s="585" t="s">
        <v>1396</v>
      </c>
      <c r="C241" s="585" t="s">
        <v>468</v>
      </c>
      <c r="D241" s="585" t="s">
        <v>583</v>
      </c>
      <c r="E241" s="585" t="s">
        <v>1411</v>
      </c>
      <c r="F241" s="585" t="s">
        <v>1430</v>
      </c>
      <c r="G241" s="585" t="s">
        <v>1431</v>
      </c>
      <c r="H241" s="600"/>
      <c r="I241" s="600"/>
      <c r="J241" s="585"/>
      <c r="K241" s="585"/>
      <c r="L241" s="600"/>
      <c r="M241" s="600"/>
      <c r="N241" s="585"/>
      <c r="O241" s="585"/>
      <c r="P241" s="600">
        <v>531</v>
      </c>
      <c r="Q241" s="600">
        <v>67437</v>
      </c>
      <c r="R241" s="590"/>
      <c r="S241" s="601">
        <v>127</v>
      </c>
    </row>
    <row r="242" spans="1:19" ht="14.4" customHeight="1" x14ac:dyDescent="0.3">
      <c r="A242" s="584" t="s">
        <v>1395</v>
      </c>
      <c r="B242" s="585" t="s">
        <v>1396</v>
      </c>
      <c r="C242" s="585" t="s">
        <v>468</v>
      </c>
      <c r="D242" s="585" t="s">
        <v>583</v>
      </c>
      <c r="E242" s="585" t="s">
        <v>1411</v>
      </c>
      <c r="F242" s="585" t="s">
        <v>1432</v>
      </c>
      <c r="G242" s="585" t="s">
        <v>1433</v>
      </c>
      <c r="H242" s="600"/>
      <c r="I242" s="600"/>
      <c r="J242" s="585"/>
      <c r="K242" s="585"/>
      <c r="L242" s="600"/>
      <c r="M242" s="600"/>
      <c r="N242" s="585"/>
      <c r="O242" s="585"/>
      <c r="P242" s="600">
        <v>2</v>
      </c>
      <c r="Q242" s="600">
        <v>1084</v>
      </c>
      <c r="R242" s="590"/>
      <c r="S242" s="601">
        <v>542</v>
      </c>
    </row>
    <row r="243" spans="1:19" ht="14.4" customHeight="1" x14ac:dyDescent="0.3">
      <c r="A243" s="584" t="s">
        <v>1395</v>
      </c>
      <c r="B243" s="585" t="s">
        <v>1396</v>
      </c>
      <c r="C243" s="585" t="s">
        <v>468</v>
      </c>
      <c r="D243" s="585" t="s">
        <v>583</v>
      </c>
      <c r="E243" s="585" t="s">
        <v>1411</v>
      </c>
      <c r="F243" s="585" t="s">
        <v>1434</v>
      </c>
      <c r="G243" s="585" t="s">
        <v>1435</v>
      </c>
      <c r="H243" s="600"/>
      <c r="I243" s="600"/>
      <c r="J243" s="585"/>
      <c r="K243" s="585"/>
      <c r="L243" s="600"/>
      <c r="M243" s="600"/>
      <c r="N243" s="585"/>
      <c r="O243" s="585"/>
      <c r="P243" s="600">
        <v>1</v>
      </c>
      <c r="Q243" s="600">
        <v>1547</v>
      </c>
      <c r="R243" s="590"/>
      <c r="S243" s="601">
        <v>1547</v>
      </c>
    </row>
    <row r="244" spans="1:19" ht="14.4" customHeight="1" x14ac:dyDescent="0.3">
      <c r="A244" s="584" t="s">
        <v>1395</v>
      </c>
      <c r="B244" s="585" t="s">
        <v>1396</v>
      </c>
      <c r="C244" s="585" t="s">
        <v>468</v>
      </c>
      <c r="D244" s="585" t="s">
        <v>583</v>
      </c>
      <c r="E244" s="585" t="s">
        <v>1411</v>
      </c>
      <c r="F244" s="585" t="s">
        <v>1436</v>
      </c>
      <c r="G244" s="585" t="s">
        <v>1437</v>
      </c>
      <c r="H244" s="600"/>
      <c r="I244" s="600"/>
      <c r="J244" s="585"/>
      <c r="K244" s="585"/>
      <c r="L244" s="600"/>
      <c r="M244" s="600"/>
      <c r="N244" s="585"/>
      <c r="O244" s="585"/>
      <c r="P244" s="600">
        <v>1</v>
      </c>
      <c r="Q244" s="600">
        <v>502</v>
      </c>
      <c r="R244" s="590"/>
      <c r="S244" s="601">
        <v>502</v>
      </c>
    </row>
    <row r="245" spans="1:19" ht="14.4" customHeight="1" x14ac:dyDescent="0.3">
      <c r="A245" s="584" t="s">
        <v>1395</v>
      </c>
      <c r="B245" s="585" t="s">
        <v>1396</v>
      </c>
      <c r="C245" s="585" t="s">
        <v>468</v>
      </c>
      <c r="D245" s="585" t="s">
        <v>583</v>
      </c>
      <c r="E245" s="585" t="s">
        <v>1411</v>
      </c>
      <c r="F245" s="585" t="s">
        <v>1438</v>
      </c>
      <c r="G245" s="585" t="s">
        <v>1439</v>
      </c>
      <c r="H245" s="600"/>
      <c r="I245" s="600"/>
      <c r="J245" s="585"/>
      <c r="K245" s="585"/>
      <c r="L245" s="600"/>
      <c r="M245" s="600"/>
      <c r="N245" s="585"/>
      <c r="O245" s="585"/>
      <c r="P245" s="600">
        <v>1</v>
      </c>
      <c r="Q245" s="600">
        <v>680</v>
      </c>
      <c r="R245" s="590"/>
      <c r="S245" s="601">
        <v>680</v>
      </c>
    </row>
    <row r="246" spans="1:19" ht="14.4" customHeight="1" x14ac:dyDescent="0.3">
      <c r="A246" s="584" t="s">
        <v>1395</v>
      </c>
      <c r="B246" s="585" t="s">
        <v>1396</v>
      </c>
      <c r="C246" s="585" t="s">
        <v>468</v>
      </c>
      <c r="D246" s="585" t="s">
        <v>583</v>
      </c>
      <c r="E246" s="585" t="s">
        <v>1411</v>
      </c>
      <c r="F246" s="585" t="s">
        <v>1448</v>
      </c>
      <c r="G246" s="585" t="s">
        <v>1449</v>
      </c>
      <c r="H246" s="600"/>
      <c r="I246" s="600"/>
      <c r="J246" s="585"/>
      <c r="K246" s="585"/>
      <c r="L246" s="600"/>
      <c r="M246" s="600"/>
      <c r="N246" s="585"/>
      <c r="O246" s="585"/>
      <c r="P246" s="600">
        <v>510</v>
      </c>
      <c r="Q246" s="600">
        <v>16999.989999999998</v>
      </c>
      <c r="R246" s="590"/>
      <c r="S246" s="601">
        <v>33.333313725490193</v>
      </c>
    </row>
    <row r="247" spans="1:19" ht="14.4" customHeight="1" x14ac:dyDescent="0.3">
      <c r="A247" s="584" t="s">
        <v>1395</v>
      </c>
      <c r="B247" s="585" t="s">
        <v>1396</v>
      </c>
      <c r="C247" s="585" t="s">
        <v>468</v>
      </c>
      <c r="D247" s="585" t="s">
        <v>583</v>
      </c>
      <c r="E247" s="585" t="s">
        <v>1411</v>
      </c>
      <c r="F247" s="585" t="s">
        <v>1450</v>
      </c>
      <c r="G247" s="585" t="s">
        <v>1451</v>
      </c>
      <c r="H247" s="600"/>
      <c r="I247" s="600"/>
      <c r="J247" s="585"/>
      <c r="K247" s="585"/>
      <c r="L247" s="600"/>
      <c r="M247" s="600"/>
      <c r="N247" s="585"/>
      <c r="O247" s="585"/>
      <c r="P247" s="600">
        <v>9</v>
      </c>
      <c r="Q247" s="600">
        <v>1044</v>
      </c>
      <c r="R247" s="590"/>
      <c r="S247" s="601">
        <v>116</v>
      </c>
    </row>
    <row r="248" spans="1:19" ht="14.4" customHeight="1" x14ac:dyDescent="0.3">
      <c r="A248" s="584" t="s">
        <v>1395</v>
      </c>
      <c r="B248" s="585" t="s">
        <v>1396</v>
      </c>
      <c r="C248" s="585" t="s">
        <v>468</v>
      </c>
      <c r="D248" s="585" t="s">
        <v>583</v>
      </c>
      <c r="E248" s="585" t="s">
        <v>1411</v>
      </c>
      <c r="F248" s="585" t="s">
        <v>1452</v>
      </c>
      <c r="G248" s="585" t="s">
        <v>1453</v>
      </c>
      <c r="H248" s="600"/>
      <c r="I248" s="600"/>
      <c r="J248" s="585"/>
      <c r="K248" s="585"/>
      <c r="L248" s="600"/>
      <c r="M248" s="600"/>
      <c r="N248" s="585"/>
      <c r="O248" s="585"/>
      <c r="P248" s="600">
        <v>5</v>
      </c>
      <c r="Q248" s="600">
        <v>430</v>
      </c>
      <c r="R248" s="590"/>
      <c r="S248" s="601">
        <v>86</v>
      </c>
    </row>
    <row r="249" spans="1:19" ht="14.4" customHeight="1" x14ac:dyDescent="0.3">
      <c r="A249" s="584" t="s">
        <v>1395</v>
      </c>
      <c r="B249" s="585" t="s">
        <v>1396</v>
      </c>
      <c r="C249" s="585" t="s">
        <v>468</v>
      </c>
      <c r="D249" s="585" t="s">
        <v>583</v>
      </c>
      <c r="E249" s="585" t="s">
        <v>1411</v>
      </c>
      <c r="F249" s="585" t="s">
        <v>1454</v>
      </c>
      <c r="G249" s="585" t="s">
        <v>1455</v>
      </c>
      <c r="H249" s="600"/>
      <c r="I249" s="600"/>
      <c r="J249" s="585"/>
      <c r="K249" s="585"/>
      <c r="L249" s="600"/>
      <c r="M249" s="600"/>
      <c r="N249" s="585"/>
      <c r="O249" s="585"/>
      <c r="P249" s="600">
        <v>23</v>
      </c>
      <c r="Q249" s="600">
        <v>736</v>
      </c>
      <c r="R249" s="590"/>
      <c r="S249" s="601">
        <v>32</v>
      </c>
    </row>
    <row r="250" spans="1:19" ht="14.4" customHeight="1" x14ac:dyDescent="0.3">
      <c r="A250" s="584" t="s">
        <v>1395</v>
      </c>
      <c r="B250" s="585" t="s">
        <v>1396</v>
      </c>
      <c r="C250" s="585" t="s">
        <v>468</v>
      </c>
      <c r="D250" s="585" t="s">
        <v>583</v>
      </c>
      <c r="E250" s="585" t="s">
        <v>1411</v>
      </c>
      <c r="F250" s="585" t="s">
        <v>1463</v>
      </c>
      <c r="G250" s="585" t="s">
        <v>1464</v>
      </c>
      <c r="H250" s="600"/>
      <c r="I250" s="600"/>
      <c r="J250" s="585"/>
      <c r="K250" s="585"/>
      <c r="L250" s="600"/>
      <c r="M250" s="600"/>
      <c r="N250" s="585"/>
      <c r="O250" s="585"/>
      <c r="P250" s="600">
        <v>1</v>
      </c>
      <c r="Q250" s="600">
        <v>158</v>
      </c>
      <c r="R250" s="590"/>
      <c r="S250" s="601">
        <v>158</v>
      </c>
    </row>
    <row r="251" spans="1:19" ht="14.4" customHeight="1" x14ac:dyDescent="0.3">
      <c r="A251" s="584" t="s">
        <v>1395</v>
      </c>
      <c r="B251" s="585" t="s">
        <v>1396</v>
      </c>
      <c r="C251" s="585" t="s">
        <v>468</v>
      </c>
      <c r="D251" s="585" t="s">
        <v>583</v>
      </c>
      <c r="E251" s="585" t="s">
        <v>1411</v>
      </c>
      <c r="F251" s="585" t="s">
        <v>1467</v>
      </c>
      <c r="G251" s="585" t="s">
        <v>1468</v>
      </c>
      <c r="H251" s="600"/>
      <c r="I251" s="600"/>
      <c r="J251" s="585"/>
      <c r="K251" s="585"/>
      <c r="L251" s="600"/>
      <c r="M251" s="600"/>
      <c r="N251" s="585"/>
      <c r="O251" s="585"/>
      <c r="P251" s="600">
        <v>1</v>
      </c>
      <c r="Q251" s="600">
        <v>446</v>
      </c>
      <c r="R251" s="590"/>
      <c r="S251" s="601">
        <v>446</v>
      </c>
    </row>
    <row r="252" spans="1:19" ht="14.4" customHeight="1" x14ac:dyDescent="0.3">
      <c r="A252" s="584" t="s">
        <v>1395</v>
      </c>
      <c r="B252" s="585" t="s">
        <v>1396</v>
      </c>
      <c r="C252" s="585" t="s">
        <v>468</v>
      </c>
      <c r="D252" s="585" t="s">
        <v>583</v>
      </c>
      <c r="E252" s="585" t="s">
        <v>1411</v>
      </c>
      <c r="F252" s="585" t="s">
        <v>1471</v>
      </c>
      <c r="G252" s="585" t="s">
        <v>1472</v>
      </c>
      <c r="H252" s="600"/>
      <c r="I252" s="600"/>
      <c r="J252" s="585"/>
      <c r="K252" s="585"/>
      <c r="L252" s="600"/>
      <c r="M252" s="600"/>
      <c r="N252" s="585"/>
      <c r="O252" s="585"/>
      <c r="P252" s="600">
        <v>2</v>
      </c>
      <c r="Q252" s="600">
        <v>248</v>
      </c>
      <c r="R252" s="590"/>
      <c r="S252" s="601">
        <v>124</v>
      </c>
    </row>
    <row r="253" spans="1:19" ht="14.4" customHeight="1" x14ac:dyDescent="0.3">
      <c r="A253" s="584" t="s">
        <v>1395</v>
      </c>
      <c r="B253" s="585" t="s">
        <v>1396</v>
      </c>
      <c r="C253" s="585" t="s">
        <v>468</v>
      </c>
      <c r="D253" s="585" t="s">
        <v>583</v>
      </c>
      <c r="E253" s="585" t="s">
        <v>1411</v>
      </c>
      <c r="F253" s="585" t="s">
        <v>1489</v>
      </c>
      <c r="G253" s="585" t="s">
        <v>1490</v>
      </c>
      <c r="H253" s="600"/>
      <c r="I253" s="600"/>
      <c r="J253" s="585"/>
      <c r="K253" s="585"/>
      <c r="L253" s="600"/>
      <c r="M253" s="600"/>
      <c r="N253" s="585"/>
      <c r="O253" s="585"/>
      <c r="P253" s="600">
        <v>1</v>
      </c>
      <c r="Q253" s="600">
        <v>450</v>
      </c>
      <c r="R253" s="590"/>
      <c r="S253" s="601">
        <v>450</v>
      </c>
    </row>
    <row r="254" spans="1:19" ht="14.4" customHeight="1" x14ac:dyDescent="0.3">
      <c r="A254" s="584" t="s">
        <v>1395</v>
      </c>
      <c r="B254" s="585" t="s">
        <v>1396</v>
      </c>
      <c r="C254" s="585" t="s">
        <v>468</v>
      </c>
      <c r="D254" s="585" t="s">
        <v>583</v>
      </c>
      <c r="E254" s="585" t="s">
        <v>1411</v>
      </c>
      <c r="F254" s="585" t="s">
        <v>1495</v>
      </c>
      <c r="G254" s="585" t="s">
        <v>1496</v>
      </c>
      <c r="H254" s="600"/>
      <c r="I254" s="600"/>
      <c r="J254" s="585"/>
      <c r="K254" s="585"/>
      <c r="L254" s="600"/>
      <c r="M254" s="600"/>
      <c r="N254" s="585"/>
      <c r="O254" s="585"/>
      <c r="P254" s="600">
        <v>1</v>
      </c>
      <c r="Q254" s="600">
        <v>894</v>
      </c>
      <c r="R254" s="590"/>
      <c r="S254" s="601">
        <v>894</v>
      </c>
    </row>
    <row r="255" spans="1:19" ht="14.4" customHeight="1" x14ac:dyDescent="0.3">
      <c r="A255" s="584" t="s">
        <v>1395</v>
      </c>
      <c r="B255" s="585" t="s">
        <v>1396</v>
      </c>
      <c r="C255" s="585" t="s">
        <v>468</v>
      </c>
      <c r="D255" s="585" t="s">
        <v>583</v>
      </c>
      <c r="E255" s="585" t="s">
        <v>1411</v>
      </c>
      <c r="F255" s="585" t="s">
        <v>1497</v>
      </c>
      <c r="G255" s="585" t="s">
        <v>1498</v>
      </c>
      <c r="H255" s="600"/>
      <c r="I255" s="600"/>
      <c r="J255" s="585"/>
      <c r="K255" s="585"/>
      <c r="L255" s="600"/>
      <c r="M255" s="600"/>
      <c r="N255" s="585"/>
      <c r="O255" s="585"/>
      <c r="P255" s="600">
        <v>1</v>
      </c>
      <c r="Q255" s="600">
        <v>332</v>
      </c>
      <c r="R255" s="590"/>
      <c r="S255" s="601">
        <v>332</v>
      </c>
    </row>
    <row r="256" spans="1:19" ht="14.4" customHeight="1" x14ac:dyDescent="0.3">
      <c r="A256" s="584" t="s">
        <v>1395</v>
      </c>
      <c r="B256" s="585" t="s">
        <v>1396</v>
      </c>
      <c r="C256" s="585" t="s">
        <v>468</v>
      </c>
      <c r="D256" s="585" t="s">
        <v>583</v>
      </c>
      <c r="E256" s="585" t="s">
        <v>1411</v>
      </c>
      <c r="F256" s="585" t="s">
        <v>1501</v>
      </c>
      <c r="G256" s="585" t="s">
        <v>1502</v>
      </c>
      <c r="H256" s="600"/>
      <c r="I256" s="600"/>
      <c r="J256" s="585"/>
      <c r="K256" s="585"/>
      <c r="L256" s="600"/>
      <c r="M256" s="600"/>
      <c r="N256" s="585"/>
      <c r="O256" s="585"/>
      <c r="P256" s="600">
        <v>1</v>
      </c>
      <c r="Q256" s="600">
        <v>841</v>
      </c>
      <c r="R256" s="590"/>
      <c r="S256" s="601">
        <v>841</v>
      </c>
    </row>
    <row r="257" spans="1:19" ht="14.4" customHeight="1" x14ac:dyDescent="0.3">
      <c r="A257" s="584" t="s">
        <v>1395</v>
      </c>
      <c r="B257" s="585" t="s">
        <v>1396</v>
      </c>
      <c r="C257" s="585" t="s">
        <v>468</v>
      </c>
      <c r="D257" s="585" t="s">
        <v>582</v>
      </c>
      <c r="E257" s="585" t="s">
        <v>1411</v>
      </c>
      <c r="F257" s="585" t="s">
        <v>1414</v>
      </c>
      <c r="G257" s="585" t="s">
        <v>1415</v>
      </c>
      <c r="H257" s="600"/>
      <c r="I257" s="600"/>
      <c r="J257" s="585"/>
      <c r="K257" s="585"/>
      <c r="L257" s="600"/>
      <c r="M257" s="600"/>
      <c r="N257" s="585"/>
      <c r="O257" s="585"/>
      <c r="P257" s="600">
        <v>4</v>
      </c>
      <c r="Q257" s="600">
        <v>332</v>
      </c>
      <c r="R257" s="590"/>
      <c r="S257" s="601">
        <v>83</v>
      </c>
    </row>
    <row r="258" spans="1:19" ht="14.4" customHeight="1" x14ac:dyDescent="0.3">
      <c r="A258" s="584" t="s">
        <v>1395</v>
      </c>
      <c r="B258" s="585" t="s">
        <v>1396</v>
      </c>
      <c r="C258" s="585" t="s">
        <v>468</v>
      </c>
      <c r="D258" s="585" t="s">
        <v>582</v>
      </c>
      <c r="E258" s="585" t="s">
        <v>1411</v>
      </c>
      <c r="F258" s="585" t="s">
        <v>1416</v>
      </c>
      <c r="G258" s="585" t="s">
        <v>1417</v>
      </c>
      <c r="H258" s="600"/>
      <c r="I258" s="600"/>
      <c r="J258" s="585"/>
      <c r="K258" s="585"/>
      <c r="L258" s="600"/>
      <c r="M258" s="600"/>
      <c r="N258" s="585"/>
      <c r="O258" s="585"/>
      <c r="P258" s="600">
        <v>29</v>
      </c>
      <c r="Q258" s="600">
        <v>3074</v>
      </c>
      <c r="R258" s="590"/>
      <c r="S258" s="601">
        <v>106</v>
      </c>
    </row>
    <row r="259" spans="1:19" ht="14.4" customHeight="1" x14ac:dyDescent="0.3">
      <c r="A259" s="584" t="s">
        <v>1395</v>
      </c>
      <c r="B259" s="585" t="s">
        <v>1396</v>
      </c>
      <c r="C259" s="585" t="s">
        <v>468</v>
      </c>
      <c r="D259" s="585" t="s">
        <v>582</v>
      </c>
      <c r="E259" s="585" t="s">
        <v>1411</v>
      </c>
      <c r="F259" s="585" t="s">
        <v>1420</v>
      </c>
      <c r="G259" s="585" t="s">
        <v>1421</v>
      </c>
      <c r="H259" s="600"/>
      <c r="I259" s="600"/>
      <c r="J259" s="585"/>
      <c r="K259" s="585"/>
      <c r="L259" s="600"/>
      <c r="M259" s="600"/>
      <c r="N259" s="585"/>
      <c r="O259" s="585"/>
      <c r="P259" s="600">
        <v>4</v>
      </c>
      <c r="Q259" s="600">
        <v>148</v>
      </c>
      <c r="R259" s="590"/>
      <c r="S259" s="601">
        <v>37</v>
      </c>
    </row>
    <row r="260" spans="1:19" ht="14.4" customHeight="1" x14ac:dyDescent="0.3">
      <c r="A260" s="584" t="s">
        <v>1395</v>
      </c>
      <c r="B260" s="585" t="s">
        <v>1396</v>
      </c>
      <c r="C260" s="585" t="s">
        <v>468</v>
      </c>
      <c r="D260" s="585" t="s">
        <v>582</v>
      </c>
      <c r="E260" s="585" t="s">
        <v>1411</v>
      </c>
      <c r="F260" s="585" t="s">
        <v>1428</v>
      </c>
      <c r="G260" s="585" t="s">
        <v>1429</v>
      </c>
      <c r="H260" s="600"/>
      <c r="I260" s="600"/>
      <c r="J260" s="585"/>
      <c r="K260" s="585"/>
      <c r="L260" s="600"/>
      <c r="M260" s="600"/>
      <c r="N260" s="585"/>
      <c r="O260" s="585"/>
      <c r="P260" s="600">
        <v>31</v>
      </c>
      <c r="Q260" s="600">
        <v>7812</v>
      </c>
      <c r="R260" s="590"/>
      <c r="S260" s="601">
        <v>252</v>
      </c>
    </row>
    <row r="261" spans="1:19" ht="14.4" customHeight="1" x14ac:dyDescent="0.3">
      <c r="A261" s="584" t="s">
        <v>1395</v>
      </c>
      <c r="B261" s="585" t="s">
        <v>1396</v>
      </c>
      <c r="C261" s="585" t="s">
        <v>468</v>
      </c>
      <c r="D261" s="585" t="s">
        <v>582</v>
      </c>
      <c r="E261" s="585" t="s">
        <v>1411</v>
      </c>
      <c r="F261" s="585" t="s">
        <v>1430</v>
      </c>
      <c r="G261" s="585" t="s">
        <v>1431</v>
      </c>
      <c r="H261" s="600"/>
      <c r="I261" s="600"/>
      <c r="J261" s="585"/>
      <c r="K261" s="585"/>
      <c r="L261" s="600"/>
      <c r="M261" s="600"/>
      <c r="N261" s="585"/>
      <c r="O261" s="585"/>
      <c r="P261" s="600">
        <v>97</v>
      </c>
      <c r="Q261" s="600">
        <v>12319</v>
      </c>
      <c r="R261" s="590"/>
      <c r="S261" s="601">
        <v>127</v>
      </c>
    </row>
    <row r="262" spans="1:19" ht="14.4" customHeight="1" x14ac:dyDescent="0.3">
      <c r="A262" s="584" t="s">
        <v>1395</v>
      </c>
      <c r="B262" s="585" t="s">
        <v>1396</v>
      </c>
      <c r="C262" s="585" t="s">
        <v>468</v>
      </c>
      <c r="D262" s="585" t="s">
        <v>582</v>
      </c>
      <c r="E262" s="585" t="s">
        <v>1411</v>
      </c>
      <c r="F262" s="585" t="s">
        <v>1436</v>
      </c>
      <c r="G262" s="585" t="s">
        <v>1437</v>
      </c>
      <c r="H262" s="600"/>
      <c r="I262" s="600"/>
      <c r="J262" s="585"/>
      <c r="K262" s="585"/>
      <c r="L262" s="600"/>
      <c r="M262" s="600"/>
      <c r="N262" s="585"/>
      <c r="O262" s="585"/>
      <c r="P262" s="600">
        <v>1</v>
      </c>
      <c r="Q262" s="600">
        <v>502</v>
      </c>
      <c r="R262" s="590"/>
      <c r="S262" s="601">
        <v>502</v>
      </c>
    </row>
    <row r="263" spans="1:19" ht="14.4" customHeight="1" x14ac:dyDescent="0.3">
      <c r="A263" s="584" t="s">
        <v>1395</v>
      </c>
      <c r="B263" s="585" t="s">
        <v>1396</v>
      </c>
      <c r="C263" s="585" t="s">
        <v>468</v>
      </c>
      <c r="D263" s="585" t="s">
        <v>582</v>
      </c>
      <c r="E263" s="585" t="s">
        <v>1411</v>
      </c>
      <c r="F263" s="585" t="s">
        <v>1448</v>
      </c>
      <c r="G263" s="585" t="s">
        <v>1449</v>
      </c>
      <c r="H263" s="600"/>
      <c r="I263" s="600"/>
      <c r="J263" s="585"/>
      <c r="K263" s="585"/>
      <c r="L263" s="600"/>
      <c r="M263" s="600"/>
      <c r="N263" s="585"/>
      <c r="O263" s="585"/>
      <c r="P263" s="600">
        <v>106</v>
      </c>
      <c r="Q263" s="600">
        <v>3533.34</v>
      </c>
      <c r="R263" s="590"/>
      <c r="S263" s="601">
        <v>33.333396226415097</v>
      </c>
    </row>
    <row r="264" spans="1:19" ht="14.4" customHeight="1" x14ac:dyDescent="0.3">
      <c r="A264" s="584" t="s">
        <v>1395</v>
      </c>
      <c r="B264" s="585" t="s">
        <v>1396</v>
      </c>
      <c r="C264" s="585" t="s">
        <v>468</v>
      </c>
      <c r="D264" s="585" t="s">
        <v>582</v>
      </c>
      <c r="E264" s="585" t="s">
        <v>1411</v>
      </c>
      <c r="F264" s="585" t="s">
        <v>1452</v>
      </c>
      <c r="G264" s="585" t="s">
        <v>1453</v>
      </c>
      <c r="H264" s="600"/>
      <c r="I264" s="600"/>
      <c r="J264" s="585"/>
      <c r="K264" s="585"/>
      <c r="L264" s="600"/>
      <c r="M264" s="600"/>
      <c r="N264" s="585"/>
      <c r="O264" s="585"/>
      <c r="P264" s="600">
        <v>1</v>
      </c>
      <c r="Q264" s="600">
        <v>86</v>
      </c>
      <c r="R264" s="590"/>
      <c r="S264" s="601">
        <v>86</v>
      </c>
    </row>
    <row r="265" spans="1:19" ht="14.4" customHeight="1" x14ac:dyDescent="0.3">
      <c r="A265" s="584" t="s">
        <v>1395</v>
      </c>
      <c r="B265" s="585" t="s">
        <v>1396</v>
      </c>
      <c r="C265" s="585" t="s">
        <v>468</v>
      </c>
      <c r="D265" s="585" t="s">
        <v>582</v>
      </c>
      <c r="E265" s="585" t="s">
        <v>1411</v>
      </c>
      <c r="F265" s="585" t="s">
        <v>1454</v>
      </c>
      <c r="G265" s="585" t="s">
        <v>1455</v>
      </c>
      <c r="H265" s="600"/>
      <c r="I265" s="600"/>
      <c r="J265" s="585"/>
      <c r="K265" s="585"/>
      <c r="L265" s="600"/>
      <c r="M265" s="600"/>
      <c r="N265" s="585"/>
      <c r="O265" s="585"/>
      <c r="P265" s="600">
        <v>6</v>
      </c>
      <c r="Q265" s="600">
        <v>192</v>
      </c>
      <c r="R265" s="590"/>
      <c r="S265" s="601">
        <v>32</v>
      </c>
    </row>
    <row r="266" spans="1:19" ht="14.4" customHeight="1" x14ac:dyDescent="0.3">
      <c r="A266" s="584" t="s">
        <v>1395</v>
      </c>
      <c r="B266" s="585" t="s">
        <v>1396</v>
      </c>
      <c r="C266" s="585" t="s">
        <v>468</v>
      </c>
      <c r="D266" s="585" t="s">
        <v>582</v>
      </c>
      <c r="E266" s="585" t="s">
        <v>1411</v>
      </c>
      <c r="F266" s="585" t="s">
        <v>1456</v>
      </c>
      <c r="G266" s="585" t="s">
        <v>1457</v>
      </c>
      <c r="H266" s="600"/>
      <c r="I266" s="600"/>
      <c r="J266" s="585"/>
      <c r="K266" s="585"/>
      <c r="L266" s="600"/>
      <c r="M266" s="600"/>
      <c r="N266" s="585"/>
      <c r="O266" s="585"/>
      <c r="P266" s="600">
        <v>2</v>
      </c>
      <c r="Q266" s="600">
        <v>3058</v>
      </c>
      <c r="R266" s="590"/>
      <c r="S266" s="601">
        <v>1529</v>
      </c>
    </row>
    <row r="267" spans="1:19" ht="14.4" customHeight="1" x14ac:dyDescent="0.3">
      <c r="A267" s="584" t="s">
        <v>1395</v>
      </c>
      <c r="B267" s="585" t="s">
        <v>1396</v>
      </c>
      <c r="C267" s="585" t="s">
        <v>468</v>
      </c>
      <c r="D267" s="585" t="s">
        <v>582</v>
      </c>
      <c r="E267" s="585" t="s">
        <v>1411</v>
      </c>
      <c r="F267" s="585" t="s">
        <v>1481</v>
      </c>
      <c r="G267" s="585" t="s">
        <v>1482</v>
      </c>
      <c r="H267" s="600"/>
      <c r="I267" s="600"/>
      <c r="J267" s="585"/>
      <c r="K267" s="585"/>
      <c r="L267" s="600"/>
      <c r="M267" s="600"/>
      <c r="N267" s="585"/>
      <c r="O267" s="585"/>
      <c r="P267" s="600">
        <v>9</v>
      </c>
      <c r="Q267" s="600">
        <v>1224</v>
      </c>
      <c r="R267" s="590"/>
      <c r="S267" s="601">
        <v>136</v>
      </c>
    </row>
    <row r="268" spans="1:19" ht="14.4" customHeight="1" x14ac:dyDescent="0.3">
      <c r="A268" s="584" t="s">
        <v>1395</v>
      </c>
      <c r="B268" s="585" t="s">
        <v>1396</v>
      </c>
      <c r="C268" s="585" t="s">
        <v>468</v>
      </c>
      <c r="D268" s="585" t="s">
        <v>582</v>
      </c>
      <c r="E268" s="585" t="s">
        <v>1411</v>
      </c>
      <c r="F268" s="585" t="s">
        <v>1489</v>
      </c>
      <c r="G268" s="585" t="s">
        <v>1490</v>
      </c>
      <c r="H268" s="600"/>
      <c r="I268" s="600"/>
      <c r="J268" s="585"/>
      <c r="K268" s="585"/>
      <c r="L268" s="600"/>
      <c r="M268" s="600"/>
      <c r="N268" s="585"/>
      <c r="O268" s="585"/>
      <c r="P268" s="600">
        <v>5</v>
      </c>
      <c r="Q268" s="600">
        <v>2250</v>
      </c>
      <c r="R268" s="590"/>
      <c r="S268" s="601">
        <v>450</v>
      </c>
    </row>
    <row r="269" spans="1:19" ht="14.4" customHeight="1" x14ac:dyDescent="0.3">
      <c r="A269" s="584" t="s">
        <v>1395</v>
      </c>
      <c r="B269" s="585" t="s">
        <v>1396</v>
      </c>
      <c r="C269" s="585" t="s">
        <v>468</v>
      </c>
      <c r="D269" s="585" t="s">
        <v>582</v>
      </c>
      <c r="E269" s="585" t="s">
        <v>1411</v>
      </c>
      <c r="F269" s="585" t="s">
        <v>1503</v>
      </c>
      <c r="G269" s="585" t="s">
        <v>1504</v>
      </c>
      <c r="H269" s="600"/>
      <c r="I269" s="600"/>
      <c r="J269" s="585"/>
      <c r="K269" s="585"/>
      <c r="L269" s="600"/>
      <c r="M269" s="600"/>
      <c r="N269" s="585"/>
      <c r="O269" s="585"/>
      <c r="P269" s="600">
        <v>1</v>
      </c>
      <c r="Q269" s="600">
        <v>1424</v>
      </c>
      <c r="R269" s="590"/>
      <c r="S269" s="601">
        <v>1424</v>
      </c>
    </row>
    <row r="270" spans="1:19" ht="14.4" customHeight="1" x14ac:dyDescent="0.3">
      <c r="A270" s="584" t="s">
        <v>1395</v>
      </c>
      <c r="B270" s="585" t="s">
        <v>1396</v>
      </c>
      <c r="C270" s="585" t="s">
        <v>473</v>
      </c>
      <c r="D270" s="585" t="s">
        <v>1384</v>
      </c>
      <c r="E270" s="585" t="s">
        <v>1397</v>
      </c>
      <c r="F270" s="585" t="s">
        <v>1400</v>
      </c>
      <c r="G270" s="585" t="s">
        <v>1401</v>
      </c>
      <c r="H270" s="600">
        <v>4.9999999999999991</v>
      </c>
      <c r="I270" s="600">
        <v>755.26</v>
      </c>
      <c r="J270" s="585">
        <v>50.017218543046361</v>
      </c>
      <c r="K270" s="585">
        <v>151.05200000000002</v>
      </c>
      <c r="L270" s="600">
        <v>0.1</v>
      </c>
      <c r="M270" s="600">
        <v>15.1</v>
      </c>
      <c r="N270" s="585">
        <v>1</v>
      </c>
      <c r="O270" s="585">
        <v>151</v>
      </c>
      <c r="P270" s="600"/>
      <c r="Q270" s="600"/>
      <c r="R270" s="590"/>
      <c r="S270" s="601"/>
    </row>
    <row r="271" spans="1:19" ht="14.4" customHeight="1" x14ac:dyDescent="0.3">
      <c r="A271" s="584" t="s">
        <v>1395</v>
      </c>
      <c r="B271" s="585" t="s">
        <v>1396</v>
      </c>
      <c r="C271" s="585" t="s">
        <v>473</v>
      </c>
      <c r="D271" s="585" t="s">
        <v>1384</v>
      </c>
      <c r="E271" s="585" t="s">
        <v>1397</v>
      </c>
      <c r="F271" s="585" t="s">
        <v>1402</v>
      </c>
      <c r="G271" s="585" t="s">
        <v>1403</v>
      </c>
      <c r="H271" s="600">
        <v>0.8</v>
      </c>
      <c r="I271" s="600">
        <v>202.84</v>
      </c>
      <c r="J271" s="585"/>
      <c r="K271" s="585">
        <v>253.54999999999998</v>
      </c>
      <c r="L271" s="600"/>
      <c r="M271" s="600"/>
      <c r="N271" s="585"/>
      <c r="O271" s="585"/>
      <c r="P271" s="600"/>
      <c r="Q271" s="600"/>
      <c r="R271" s="590"/>
      <c r="S271" s="601"/>
    </row>
    <row r="272" spans="1:19" ht="14.4" customHeight="1" x14ac:dyDescent="0.3">
      <c r="A272" s="584" t="s">
        <v>1395</v>
      </c>
      <c r="B272" s="585" t="s">
        <v>1396</v>
      </c>
      <c r="C272" s="585" t="s">
        <v>473</v>
      </c>
      <c r="D272" s="585" t="s">
        <v>1384</v>
      </c>
      <c r="E272" s="585" t="s">
        <v>1411</v>
      </c>
      <c r="F272" s="585" t="s">
        <v>1420</v>
      </c>
      <c r="G272" s="585" t="s">
        <v>1421</v>
      </c>
      <c r="H272" s="600">
        <v>1</v>
      </c>
      <c r="I272" s="600">
        <v>37</v>
      </c>
      <c r="J272" s="585"/>
      <c r="K272" s="585">
        <v>37</v>
      </c>
      <c r="L272" s="600"/>
      <c r="M272" s="600"/>
      <c r="N272" s="585"/>
      <c r="O272" s="585"/>
      <c r="P272" s="600"/>
      <c r="Q272" s="600"/>
      <c r="R272" s="590"/>
      <c r="S272" s="601"/>
    </row>
    <row r="273" spans="1:19" ht="14.4" customHeight="1" x14ac:dyDescent="0.3">
      <c r="A273" s="584" t="s">
        <v>1395</v>
      </c>
      <c r="B273" s="585" t="s">
        <v>1396</v>
      </c>
      <c r="C273" s="585" t="s">
        <v>473</v>
      </c>
      <c r="D273" s="585" t="s">
        <v>1384</v>
      </c>
      <c r="E273" s="585" t="s">
        <v>1411</v>
      </c>
      <c r="F273" s="585" t="s">
        <v>1430</v>
      </c>
      <c r="G273" s="585" t="s">
        <v>1431</v>
      </c>
      <c r="H273" s="600">
        <v>22</v>
      </c>
      <c r="I273" s="600">
        <v>2772</v>
      </c>
      <c r="J273" s="585"/>
      <c r="K273" s="585">
        <v>126</v>
      </c>
      <c r="L273" s="600"/>
      <c r="M273" s="600"/>
      <c r="N273" s="585"/>
      <c r="O273" s="585"/>
      <c r="P273" s="600"/>
      <c r="Q273" s="600"/>
      <c r="R273" s="590"/>
      <c r="S273" s="601"/>
    </row>
    <row r="274" spans="1:19" ht="14.4" customHeight="1" x14ac:dyDescent="0.3">
      <c r="A274" s="584" t="s">
        <v>1395</v>
      </c>
      <c r="B274" s="585" t="s">
        <v>1396</v>
      </c>
      <c r="C274" s="585" t="s">
        <v>473</v>
      </c>
      <c r="D274" s="585" t="s">
        <v>1384</v>
      </c>
      <c r="E274" s="585" t="s">
        <v>1411</v>
      </c>
      <c r="F274" s="585" t="s">
        <v>1432</v>
      </c>
      <c r="G274" s="585" t="s">
        <v>1433</v>
      </c>
      <c r="H274" s="600">
        <v>1</v>
      </c>
      <c r="I274" s="600">
        <v>540</v>
      </c>
      <c r="J274" s="585"/>
      <c r="K274" s="585">
        <v>540</v>
      </c>
      <c r="L274" s="600"/>
      <c r="M274" s="600"/>
      <c r="N274" s="585"/>
      <c r="O274" s="585"/>
      <c r="P274" s="600"/>
      <c r="Q274" s="600"/>
      <c r="R274" s="590"/>
      <c r="S274" s="601"/>
    </row>
    <row r="275" spans="1:19" ht="14.4" customHeight="1" x14ac:dyDescent="0.3">
      <c r="A275" s="584" t="s">
        <v>1395</v>
      </c>
      <c r="B275" s="585" t="s">
        <v>1396</v>
      </c>
      <c r="C275" s="585" t="s">
        <v>473</v>
      </c>
      <c r="D275" s="585" t="s">
        <v>1384</v>
      </c>
      <c r="E275" s="585" t="s">
        <v>1411</v>
      </c>
      <c r="F275" s="585" t="s">
        <v>1436</v>
      </c>
      <c r="G275" s="585" t="s">
        <v>1437</v>
      </c>
      <c r="H275" s="600">
        <v>8</v>
      </c>
      <c r="I275" s="600">
        <v>4000</v>
      </c>
      <c r="J275" s="585"/>
      <c r="K275" s="585">
        <v>500</v>
      </c>
      <c r="L275" s="600"/>
      <c r="M275" s="600"/>
      <c r="N275" s="585"/>
      <c r="O275" s="585"/>
      <c r="P275" s="600"/>
      <c r="Q275" s="600"/>
      <c r="R275" s="590"/>
      <c r="S275" s="601"/>
    </row>
    <row r="276" spans="1:19" ht="14.4" customHeight="1" x14ac:dyDescent="0.3">
      <c r="A276" s="584" t="s">
        <v>1395</v>
      </c>
      <c r="B276" s="585" t="s">
        <v>1396</v>
      </c>
      <c r="C276" s="585" t="s">
        <v>473</v>
      </c>
      <c r="D276" s="585" t="s">
        <v>1384</v>
      </c>
      <c r="E276" s="585" t="s">
        <v>1411</v>
      </c>
      <c r="F276" s="585" t="s">
        <v>1438</v>
      </c>
      <c r="G276" s="585" t="s">
        <v>1439</v>
      </c>
      <c r="H276" s="600">
        <v>9</v>
      </c>
      <c r="I276" s="600">
        <v>6111</v>
      </c>
      <c r="J276" s="585"/>
      <c r="K276" s="585">
        <v>679</v>
      </c>
      <c r="L276" s="600"/>
      <c r="M276" s="600"/>
      <c r="N276" s="585"/>
      <c r="O276" s="585"/>
      <c r="P276" s="600"/>
      <c r="Q276" s="600"/>
      <c r="R276" s="590"/>
      <c r="S276" s="601"/>
    </row>
    <row r="277" spans="1:19" ht="14.4" customHeight="1" x14ac:dyDescent="0.3">
      <c r="A277" s="584" t="s">
        <v>1395</v>
      </c>
      <c r="B277" s="585" t="s">
        <v>1396</v>
      </c>
      <c r="C277" s="585" t="s">
        <v>473</v>
      </c>
      <c r="D277" s="585" t="s">
        <v>1384</v>
      </c>
      <c r="E277" s="585" t="s">
        <v>1411</v>
      </c>
      <c r="F277" s="585" t="s">
        <v>1440</v>
      </c>
      <c r="G277" s="585" t="s">
        <v>1441</v>
      </c>
      <c r="H277" s="600">
        <v>5</v>
      </c>
      <c r="I277" s="600">
        <v>5155</v>
      </c>
      <c r="J277" s="585">
        <v>4.9951550387596901</v>
      </c>
      <c r="K277" s="585">
        <v>1031</v>
      </c>
      <c r="L277" s="600">
        <v>1</v>
      </c>
      <c r="M277" s="600">
        <v>1032</v>
      </c>
      <c r="N277" s="585">
        <v>1</v>
      </c>
      <c r="O277" s="585">
        <v>1032</v>
      </c>
      <c r="P277" s="600"/>
      <c r="Q277" s="600"/>
      <c r="R277" s="590"/>
      <c r="S277" s="601"/>
    </row>
    <row r="278" spans="1:19" ht="14.4" customHeight="1" x14ac:dyDescent="0.3">
      <c r="A278" s="584" t="s">
        <v>1395</v>
      </c>
      <c r="B278" s="585" t="s">
        <v>1396</v>
      </c>
      <c r="C278" s="585" t="s">
        <v>473</v>
      </c>
      <c r="D278" s="585" t="s">
        <v>1384</v>
      </c>
      <c r="E278" s="585" t="s">
        <v>1411</v>
      </c>
      <c r="F278" s="585" t="s">
        <v>1448</v>
      </c>
      <c r="G278" s="585" t="s">
        <v>1449</v>
      </c>
      <c r="H278" s="600">
        <v>1</v>
      </c>
      <c r="I278" s="600">
        <v>33.33</v>
      </c>
      <c r="J278" s="585"/>
      <c r="K278" s="585">
        <v>33.33</v>
      </c>
      <c r="L278" s="600"/>
      <c r="M278" s="600"/>
      <c r="N278" s="585"/>
      <c r="O278" s="585"/>
      <c r="P278" s="600"/>
      <c r="Q278" s="600"/>
      <c r="R278" s="590"/>
      <c r="S278" s="601"/>
    </row>
    <row r="279" spans="1:19" ht="14.4" customHeight="1" x14ac:dyDescent="0.3">
      <c r="A279" s="584" t="s">
        <v>1395</v>
      </c>
      <c r="B279" s="585" t="s">
        <v>1396</v>
      </c>
      <c r="C279" s="585" t="s">
        <v>473</v>
      </c>
      <c r="D279" s="585" t="s">
        <v>1384</v>
      </c>
      <c r="E279" s="585" t="s">
        <v>1411</v>
      </c>
      <c r="F279" s="585" t="s">
        <v>1452</v>
      </c>
      <c r="G279" s="585" t="s">
        <v>1453</v>
      </c>
      <c r="H279" s="600">
        <v>21</v>
      </c>
      <c r="I279" s="600">
        <v>1806</v>
      </c>
      <c r="J279" s="585">
        <v>10.5</v>
      </c>
      <c r="K279" s="585">
        <v>86</v>
      </c>
      <c r="L279" s="600">
        <v>2</v>
      </c>
      <c r="M279" s="600">
        <v>172</v>
      </c>
      <c r="N279" s="585">
        <v>1</v>
      </c>
      <c r="O279" s="585">
        <v>86</v>
      </c>
      <c r="P279" s="600"/>
      <c r="Q279" s="600"/>
      <c r="R279" s="590"/>
      <c r="S279" s="601"/>
    </row>
    <row r="280" spans="1:19" ht="14.4" customHeight="1" x14ac:dyDescent="0.3">
      <c r="A280" s="584" t="s">
        <v>1395</v>
      </c>
      <c r="B280" s="585" t="s">
        <v>1396</v>
      </c>
      <c r="C280" s="585" t="s">
        <v>473</v>
      </c>
      <c r="D280" s="585" t="s">
        <v>1384</v>
      </c>
      <c r="E280" s="585" t="s">
        <v>1411</v>
      </c>
      <c r="F280" s="585" t="s">
        <v>1454</v>
      </c>
      <c r="G280" s="585" t="s">
        <v>1455</v>
      </c>
      <c r="H280" s="600">
        <v>5</v>
      </c>
      <c r="I280" s="600">
        <v>160</v>
      </c>
      <c r="J280" s="585"/>
      <c r="K280" s="585">
        <v>32</v>
      </c>
      <c r="L280" s="600"/>
      <c r="M280" s="600"/>
      <c r="N280" s="585"/>
      <c r="O280" s="585"/>
      <c r="P280" s="600"/>
      <c r="Q280" s="600"/>
      <c r="R280" s="590"/>
      <c r="S280" s="601"/>
    </row>
    <row r="281" spans="1:19" ht="14.4" customHeight="1" x14ac:dyDescent="0.3">
      <c r="A281" s="584" t="s">
        <v>1395</v>
      </c>
      <c r="B281" s="585" t="s">
        <v>1396</v>
      </c>
      <c r="C281" s="585" t="s">
        <v>473</v>
      </c>
      <c r="D281" s="585" t="s">
        <v>1384</v>
      </c>
      <c r="E281" s="585" t="s">
        <v>1411</v>
      </c>
      <c r="F281" s="585" t="s">
        <v>1535</v>
      </c>
      <c r="G281" s="585" t="s">
        <v>1536</v>
      </c>
      <c r="H281" s="600">
        <v>1</v>
      </c>
      <c r="I281" s="600">
        <v>122</v>
      </c>
      <c r="J281" s="585"/>
      <c r="K281" s="585">
        <v>122</v>
      </c>
      <c r="L281" s="600"/>
      <c r="M281" s="600"/>
      <c r="N281" s="585"/>
      <c r="O281" s="585"/>
      <c r="P281" s="600"/>
      <c r="Q281" s="600"/>
      <c r="R281" s="590"/>
      <c r="S281" s="601"/>
    </row>
    <row r="282" spans="1:19" ht="14.4" customHeight="1" x14ac:dyDescent="0.3">
      <c r="A282" s="584" t="s">
        <v>1395</v>
      </c>
      <c r="B282" s="585" t="s">
        <v>1396</v>
      </c>
      <c r="C282" s="585" t="s">
        <v>473</v>
      </c>
      <c r="D282" s="585" t="s">
        <v>1384</v>
      </c>
      <c r="E282" s="585" t="s">
        <v>1411</v>
      </c>
      <c r="F282" s="585" t="s">
        <v>1463</v>
      </c>
      <c r="G282" s="585" t="s">
        <v>1464</v>
      </c>
      <c r="H282" s="600">
        <v>1</v>
      </c>
      <c r="I282" s="600">
        <v>162</v>
      </c>
      <c r="J282" s="585"/>
      <c r="K282" s="585">
        <v>162</v>
      </c>
      <c r="L282" s="600"/>
      <c r="M282" s="600"/>
      <c r="N282" s="585"/>
      <c r="O282" s="585"/>
      <c r="P282" s="600"/>
      <c r="Q282" s="600"/>
      <c r="R282" s="590"/>
      <c r="S282" s="601"/>
    </row>
    <row r="283" spans="1:19" ht="14.4" customHeight="1" x14ac:dyDescent="0.3">
      <c r="A283" s="584" t="s">
        <v>1395</v>
      </c>
      <c r="B283" s="585" t="s">
        <v>1396</v>
      </c>
      <c r="C283" s="585" t="s">
        <v>473</v>
      </c>
      <c r="D283" s="585" t="s">
        <v>1384</v>
      </c>
      <c r="E283" s="585" t="s">
        <v>1411</v>
      </c>
      <c r="F283" s="585" t="s">
        <v>1473</v>
      </c>
      <c r="G283" s="585" t="s">
        <v>1474</v>
      </c>
      <c r="H283" s="600">
        <v>5</v>
      </c>
      <c r="I283" s="600">
        <v>3580</v>
      </c>
      <c r="J283" s="585"/>
      <c r="K283" s="585">
        <v>716</v>
      </c>
      <c r="L283" s="600"/>
      <c r="M283" s="600"/>
      <c r="N283" s="585"/>
      <c r="O283" s="585"/>
      <c r="P283" s="600"/>
      <c r="Q283" s="600"/>
      <c r="R283" s="590"/>
      <c r="S283" s="601"/>
    </row>
    <row r="284" spans="1:19" ht="14.4" customHeight="1" x14ac:dyDescent="0.3">
      <c r="A284" s="584" t="s">
        <v>1395</v>
      </c>
      <c r="B284" s="585" t="s">
        <v>1396</v>
      </c>
      <c r="C284" s="585" t="s">
        <v>473</v>
      </c>
      <c r="D284" s="585" t="s">
        <v>1384</v>
      </c>
      <c r="E284" s="585" t="s">
        <v>1411</v>
      </c>
      <c r="F284" s="585" t="s">
        <v>1477</v>
      </c>
      <c r="G284" s="585" t="s">
        <v>1478</v>
      </c>
      <c r="H284" s="600">
        <v>1</v>
      </c>
      <c r="I284" s="600">
        <v>183</v>
      </c>
      <c r="J284" s="585"/>
      <c r="K284" s="585">
        <v>183</v>
      </c>
      <c r="L284" s="600"/>
      <c r="M284" s="600"/>
      <c r="N284" s="585"/>
      <c r="O284" s="585"/>
      <c r="P284" s="600"/>
      <c r="Q284" s="600"/>
      <c r="R284" s="590"/>
      <c r="S284" s="601"/>
    </row>
    <row r="285" spans="1:19" ht="14.4" customHeight="1" x14ac:dyDescent="0.3">
      <c r="A285" s="584" t="s">
        <v>1395</v>
      </c>
      <c r="B285" s="585" t="s">
        <v>1396</v>
      </c>
      <c r="C285" s="585" t="s">
        <v>473</v>
      </c>
      <c r="D285" s="585" t="s">
        <v>1384</v>
      </c>
      <c r="E285" s="585" t="s">
        <v>1411</v>
      </c>
      <c r="F285" s="585" t="s">
        <v>1485</v>
      </c>
      <c r="G285" s="585" t="s">
        <v>1486</v>
      </c>
      <c r="H285" s="600">
        <v>1</v>
      </c>
      <c r="I285" s="600">
        <v>636</v>
      </c>
      <c r="J285" s="585"/>
      <c r="K285" s="585">
        <v>636</v>
      </c>
      <c r="L285" s="600"/>
      <c r="M285" s="600"/>
      <c r="N285" s="585"/>
      <c r="O285" s="585"/>
      <c r="P285" s="600"/>
      <c r="Q285" s="600"/>
      <c r="R285" s="590"/>
      <c r="S285" s="601"/>
    </row>
    <row r="286" spans="1:19" ht="14.4" customHeight="1" x14ac:dyDescent="0.3">
      <c r="A286" s="584" t="s">
        <v>1395</v>
      </c>
      <c r="B286" s="585" t="s">
        <v>1396</v>
      </c>
      <c r="C286" s="585" t="s">
        <v>473</v>
      </c>
      <c r="D286" s="585" t="s">
        <v>1384</v>
      </c>
      <c r="E286" s="585" t="s">
        <v>1411</v>
      </c>
      <c r="F286" s="585" t="s">
        <v>1491</v>
      </c>
      <c r="G286" s="585" t="s">
        <v>1492</v>
      </c>
      <c r="H286" s="600">
        <v>5</v>
      </c>
      <c r="I286" s="600">
        <v>1235</v>
      </c>
      <c r="J286" s="585"/>
      <c r="K286" s="585">
        <v>247</v>
      </c>
      <c r="L286" s="600"/>
      <c r="M286" s="600"/>
      <c r="N286" s="585"/>
      <c r="O286" s="585"/>
      <c r="P286" s="600"/>
      <c r="Q286" s="600"/>
      <c r="R286" s="590"/>
      <c r="S286" s="601"/>
    </row>
    <row r="287" spans="1:19" ht="14.4" customHeight="1" x14ac:dyDescent="0.3">
      <c r="A287" s="584" t="s">
        <v>1395</v>
      </c>
      <c r="B287" s="585" t="s">
        <v>1396</v>
      </c>
      <c r="C287" s="585" t="s">
        <v>473</v>
      </c>
      <c r="D287" s="585" t="s">
        <v>1384</v>
      </c>
      <c r="E287" s="585" t="s">
        <v>1411</v>
      </c>
      <c r="F287" s="585" t="s">
        <v>1543</v>
      </c>
      <c r="G287" s="585" t="s">
        <v>1544</v>
      </c>
      <c r="H287" s="600">
        <v>2</v>
      </c>
      <c r="I287" s="600">
        <v>7420</v>
      </c>
      <c r="J287" s="585"/>
      <c r="K287" s="585">
        <v>3710</v>
      </c>
      <c r="L287" s="600"/>
      <c r="M287" s="600"/>
      <c r="N287" s="585"/>
      <c r="O287" s="585"/>
      <c r="P287" s="600"/>
      <c r="Q287" s="600"/>
      <c r="R287" s="590"/>
      <c r="S287" s="601"/>
    </row>
    <row r="288" spans="1:19" ht="14.4" customHeight="1" x14ac:dyDescent="0.3">
      <c r="A288" s="584" t="s">
        <v>1395</v>
      </c>
      <c r="B288" s="585" t="s">
        <v>1396</v>
      </c>
      <c r="C288" s="585" t="s">
        <v>473</v>
      </c>
      <c r="D288" s="585" t="s">
        <v>1384</v>
      </c>
      <c r="E288" s="585" t="s">
        <v>1411</v>
      </c>
      <c r="F288" s="585" t="s">
        <v>1501</v>
      </c>
      <c r="G288" s="585" t="s">
        <v>1502</v>
      </c>
      <c r="H288" s="600">
        <v>7</v>
      </c>
      <c r="I288" s="600">
        <v>5880</v>
      </c>
      <c r="J288" s="585"/>
      <c r="K288" s="585">
        <v>840</v>
      </c>
      <c r="L288" s="600"/>
      <c r="M288" s="600"/>
      <c r="N288" s="585"/>
      <c r="O288" s="585"/>
      <c r="P288" s="600"/>
      <c r="Q288" s="600"/>
      <c r="R288" s="590"/>
      <c r="S288" s="601"/>
    </row>
    <row r="289" spans="1:19" ht="14.4" customHeight="1" x14ac:dyDescent="0.3">
      <c r="A289" s="584" t="s">
        <v>1395</v>
      </c>
      <c r="B289" s="585" t="s">
        <v>1396</v>
      </c>
      <c r="C289" s="585" t="s">
        <v>473</v>
      </c>
      <c r="D289" s="585" t="s">
        <v>1384</v>
      </c>
      <c r="E289" s="585" t="s">
        <v>1411</v>
      </c>
      <c r="F289" s="585" t="s">
        <v>1551</v>
      </c>
      <c r="G289" s="585" t="s">
        <v>1552</v>
      </c>
      <c r="H289" s="600">
        <v>3</v>
      </c>
      <c r="I289" s="600">
        <v>3600</v>
      </c>
      <c r="J289" s="585"/>
      <c r="K289" s="585">
        <v>1200</v>
      </c>
      <c r="L289" s="600"/>
      <c r="M289" s="600"/>
      <c r="N289" s="585"/>
      <c r="O289" s="585"/>
      <c r="P289" s="600"/>
      <c r="Q289" s="600"/>
      <c r="R289" s="590"/>
      <c r="S289" s="601"/>
    </row>
    <row r="290" spans="1:19" ht="14.4" customHeight="1" x14ac:dyDescent="0.3">
      <c r="A290" s="584" t="s">
        <v>1395</v>
      </c>
      <c r="B290" s="585" t="s">
        <v>1396</v>
      </c>
      <c r="C290" s="585" t="s">
        <v>473</v>
      </c>
      <c r="D290" s="585" t="s">
        <v>1384</v>
      </c>
      <c r="E290" s="585" t="s">
        <v>1411</v>
      </c>
      <c r="F290" s="585" t="s">
        <v>1509</v>
      </c>
      <c r="G290" s="585" t="s">
        <v>1494</v>
      </c>
      <c r="H290" s="600">
        <v>1</v>
      </c>
      <c r="I290" s="600">
        <v>909</v>
      </c>
      <c r="J290" s="585"/>
      <c r="K290" s="585">
        <v>909</v>
      </c>
      <c r="L290" s="600"/>
      <c r="M290" s="600"/>
      <c r="N290" s="585"/>
      <c r="O290" s="585"/>
      <c r="P290" s="600"/>
      <c r="Q290" s="600"/>
      <c r="R290" s="590"/>
      <c r="S290" s="601"/>
    </row>
    <row r="291" spans="1:19" ht="14.4" customHeight="1" x14ac:dyDescent="0.3">
      <c r="A291" s="584" t="s">
        <v>1395</v>
      </c>
      <c r="B291" s="585" t="s">
        <v>1396</v>
      </c>
      <c r="C291" s="585" t="s">
        <v>473</v>
      </c>
      <c r="D291" s="585" t="s">
        <v>1388</v>
      </c>
      <c r="E291" s="585" t="s">
        <v>1397</v>
      </c>
      <c r="F291" s="585" t="s">
        <v>1398</v>
      </c>
      <c r="G291" s="585" t="s">
        <v>1399</v>
      </c>
      <c r="H291" s="600">
        <v>8</v>
      </c>
      <c r="I291" s="600">
        <v>928.8</v>
      </c>
      <c r="J291" s="585">
        <v>0.43956043956043955</v>
      </c>
      <c r="K291" s="585">
        <v>116.1</v>
      </c>
      <c r="L291" s="600">
        <v>18.2</v>
      </c>
      <c r="M291" s="600">
        <v>2113.02</v>
      </c>
      <c r="N291" s="585">
        <v>1</v>
      </c>
      <c r="O291" s="585">
        <v>116.10000000000001</v>
      </c>
      <c r="P291" s="600"/>
      <c r="Q291" s="600"/>
      <c r="R291" s="590"/>
      <c r="S291" s="601"/>
    </row>
    <row r="292" spans="1:19" ht="14.4" customHeight="1" x14ac:dyDescent="0.3">
      <c r="A292" s="584" t="s">
        <v>1395</v>
      </c>
      <c r="B292" s="585" t="s">
        <v>1396</v>
      </c>
      <c r="C292" s="585" t="s">
        <v>473</v>
      </c>
      <c r="D292" s="585" t="s">
        <v>1388</v>
      </c>
      <c r="E292" s="585" t="s">
        <v>1397</v>
      </c>
      <c r="F292" s="585" t="s">
        <v>1400</v>
      </c>
      <c r="G292" s="585" t="s">
        <v>1401</v>
      </c>
      <c r="H292" s="600">
        <v>8</v>
      </c>
      <c r="I292" s="600">
        <v>1208.3100000000002</v>
      </c>
      <c r="J292" s="585">
        <v>0.50632110456954893</v>
      </c>
      <c r="K292" s="585">
        <v>151.03875000000002</v>
      </c>
      <c r="L292" s="600">
        <v>15.799999999999999</v>
      </c>
      <c r="M292" s="600">
        <v>2386.4500000000003</v>
      </c>
      <c r="N292" s="585">
        <v>1</v>
      </c>
      <c r="O292" s="585">
        <v>151.04113924050637</v>
      </c>
      <c r="P292" s="600"/>
      <c r="Q292" s="600"/>
      <c r="R292" s="590"/>
      <c r="S292" s="601"/>
    </row>
    <row r="293" spans="1:19" ht="14.4" customHeight="1" x14ac:dyDescent="0.3">
      <c r="A293" s="584" t="s">
        <v>1395</v>
      </c>
      <c r="B293" s="585" t="s">
        <v>1396</v>
      </c>
      <c r="C293" s="585" t="s">
        <v>473</v>
      </c>
      <c r="D293" s="585" t="s">
        <v>1388</v>
      </c>
      <c r="E293" s="585" t="s">
        <v>1397</v>
      </c>
      <c r="F293" s="585" t="s">
        <v>1402</v>
      </c>
      <c r="G293" s="585" t="s">
        <v>1403</v>
      </c>
      <c r="H293" s="600">
        <v>1.4000000000000001</v>
      </c>
      <c r="I293" s="600">
        <v>354.96999999999997</v>
      </c>
      <c r="J293" s="585">
        <v>0.29787109063598749</v>
      </c>
      <c r="K293" s="585">
        <v>253.54999999999995</v>
      </c>
      <c r="L293" s="600">
        <v>4.7</v>
      </c>
      <c r="M293" s="600">
        <v>1191.69</v>
      </c>
      <c r="N293" s="585">
        <v>1</v>
      </c>
      <c r="O293" s="585">
        <v>253.55106382978724</v>
      </c>
      <c r="P293" s="600"/>
      <c r="Q293" s="600"/>
      <c r="R293" s="590"/>
      <c r="S293" s="601"/>
    </row>
    <row r="294" spans="1:19" ht="14.4" customHeight="1" x14ac:dyDescent="0.3">
      <c r="A294" s="584" t="s">
        <v>1395</v>
      </c>
      <c r="B294" s="585" t="s">
        <v>1396</v>
      </c>
      <c r="C294" s="585" t="s">
        <v>473</v>
      </c>
      <c r="D294" s="585" t="s">
        <v>1388</v>
      </c>
      <c r="E294" s="585" t="s">
        <v>1411</v>
      </c>
      <c r="F294" s="585" t="s">
        <v>1416</v>
      </c>
      <c r="G294" s="585" t="s">
        <v>1417</v>
      </c>
      <c r="H294" s="600"/>
      <c r="I294" s="600"/>
      <c r="J294" s="585"/>
      <c r="K294" s="585"/>
      <c r="L294" s="600">
        <v>4</v>
      </c>
      <c r="M294" s="600">
        <v>424</v>
      </c>
      <c r="N294" s="585">
        <v>1</v>
      </c>
      <c r="O294" s="585">
        <v>106</v>
      </c>
      <c r="P294" s="600"/>
      <c r="Q294" s="600"/>
      <c r="R294" s="590"/>
      <c r="S294" s="601"/>
    </row>
    <row r="295" spans="1:19" ht="14.4" customHeight="1" x14ac:dyDescent="0.3">
      <c r="A295" s="584" t="s">
        <v>1395</v>
      </c>
      <c r="B295" s="585" t="s">
        <v>1396</v>
      </c>
      <c r="C295" s="585" t="s">
        <v>473</v>
      </c>
      <c r="D295" s="585" t="s">
        <v>1388</v>
      </c>
      <c r="E295" s="585" t="s">
        <v>1411</v>
      </c>
      <c r="F295" s="585" t="s">
        <v>1420</v>
      </c>
      <c r="G295" s="585" t="s">
        <v>1421</v>
      </c>
      <c r="H295" s="600"/>
      <c r="I295" s="600"/>
      <c r="J295" s="585"/>
      <c r="K295" s="585"/>
      <c r="L295" s="600">
        <v>1</v>
      </c>
      <c r="M295" s="600">
        <v>37</v>
      </c>
      <c r="N295" s="585">
        <v>1</v>
      </c>
      <c r="O295" s="585">
        <v>37</v>
      </c>
      <c r="P295" s="600"/>
      <c r="Q295" s="600"/>
      <c r="R295" s="590"/>
      <c r="S295" s="601"/>
    </row>
    <row r="296" spans="1:19" ht="14.4" customHeight="1" x14ac:dyDescent="0.3">
      <c r="A296" s="584" t="s">
        <v>1395</v>
      </c>
      <c r="B296" s="585" t="s">
        <v>1396</v>
      </c>
      <c r="C296" s="585" t="s">
        <v>473</v>
      </c>
      <c r="D296" s="585" t="s">
        <v>1388</v>
      </c>
      <c r="E296" s="585" t="s">
        <v>1411</v>
      </c>
      <c r="F296" s="585" t="s">
        <v>1426</v>
      </c>
      <c r="G296" s="585" t="s">
        <v>1427</v>
      </c>
      <c r="H296" s="600">
        <v>10</v>
      </c>
      <c r="I296" s="600">
        <v>6650</v>
      </c>
      <c r="J296" s="585">
        <v>0.99849849849849848</v>
      </c>
      <c r="K296" s="585">
        <v>665</v>
      </c>
      <c r="L296" s="600">
        <v>10</v>
      </c>
      <c r="M296" s="600">
        <v>6660</v>
      </c>
      <c r="N296" s="585">
        <v>1</v>
      </c>
      <c r="O296" s="585">
        <v>666</v>
      </c>
      <c r="P296" s="600"/>
      <c r="Q296" s="600"/>
      <c r="R296" s="590"/>
      <c r="S296" s="601"/>
    </row>
    <row r="297" spans="1:19" ht="14.4" customHeight="1" x14ac:dyDescent="0.3">
      <c r="A297" s="584" t="s">
        <v>1395</v>
      </c>
      <c r="B297" s="585" t="s">
        <v>1396</v>
      </c>
      <c r="C297" s="585" t="s">
        <v>473</v>
      </c>
      <c r="D297" s="585" t="s">
        <v>1388</v>
      </c>
      <c r="E297" s="585" t="s">
        <v>1411</v>
      </c>
      <c r="F297" s="585" t="s">
        <v>1428</v>
      </c>
      <c r="G297" s="585" t="s">
        <v>1429</v>
      </c>
      <c r="H297" s="600"/>
      <c r="I297" s="600"/>
      <c r="J297" s="585"/>
      <c r="K297" s="585"/>
      <c r="L297" s="600">
        <v>1</v>
      </c>
      <c r="M297" s="600">
        <v>251</v>
      </c>
      <c r="N297" s="585">
        <v>1</v>
      </c>
      <c r="O297" s="585">
        <v>251</v>
      </c>
      <c r="P297" s="600"/>
      <c r="Q297" s="600"/>
      <c r="R297" s="590"/>
      <c r="S297" s="601"/>
    </row>
    <row r="298" spans="1:19" ht="14.4" customHeight="1" x14ac:dyDescent="0.3">
      <c r="A298" s="584" t="s">
        <v>1395</v>
      </c>
      <c r="B298" s="585" t="s">
        <v>1396</v>
      </c>
      <c r="C298" s="585" t="s">
        <v>473</v>
      </c>
      <c r="D298" s="585" t="s">
        <v>1388</v>
      </c>
      <c r="E298" s="585" t="s">
        <v>1411</v>
      </c>
      <c r="F298" s="585" t="s">
        <v>1430</v>
      </c>
      <c r="G298" s="585" t="s">
        <v>1431</v>
      </c>
      <c r="H298" s="600">
        <v>50</v>
      </c>
      <c r="I298" s="600">
        <v>6300</v>
      </c>
      <c r="J298" s="585">
        <v>0.52083333333333337</v>
      </c>
      <c r="K298" s="585">
        <v>126</v>
      </c>
      <c r="L298" s="600">
        <v>96</v>
      </c>
      <c r="M298" s="600">
        <v>12096</v>
      </c>
      <c r="N298" s="585">
        <v>1</v>
      </c>
      <c r="O298" s="585">
        <v>126</v>
      </c>
      <c r="P298" s="600"/>
      <c r="Q298" s="600"/>
      <c r="R298" s="590"/>
      <c r="S298" s="601"/>
    </row>
    <row r="299" spans="1:19" ht="14.4" customHeight="1" x14ac:dyDescent="0.3">
      <c r="A299" s="584" t="s">
        <v>1395</v>
      </c>
      <c r="B299" s="585" t="s">
        <v>1396</v>
      </c>
      <c r="C299" s="585" t="s">
        <v>473</v>
      </c>
      <c r="D299" s="585" t="s">
        <v>1388</v>
      </c>
      <c r="E299" s="585" t="s">
        <v>1411</v>
      </c>
      <c r="F299" s="585" t="s">
        <v>1434</v>
      </c>
      <c r="G299" s="585" t="s">
        <v>1435</v>
      </c>
      <c r="H299" s="600"/>
      <c r="I299" s="600"/>
      <c r="J299" s="585"/>
      <c r="K299" s="585"/>
      <c r="L299" s="600">
        <v>1</v>
      </c>
      <c r="M299" s="600">
        <v>1544</v>
      </c>
      <c r="N299" s="585">
        <v>1</v>
      </c>
      <c r="O299" s="585">
        <v>1544</v>
      </c>
      <c r="P299" s="600"/>
      <c r="Q299" s="600"/>
      <c r="R299" s="590"/>
      <c r="S299" s="601"/>
    </row>
    <row r="300" spans="1:19" ht="14.4" customHeight="1" x14ac:dyDescent="0.3">
      <c r="A300" s="584" t="s">
        <v>1395</v>
      </c>
      <c r="B300" s="585" t="s">
        <v>1396</v>
      </c>
      <c r="C300" s="585" t="s">
        <v>473</v>
      </c>
      <c r="D300" s="585" t="s">
        <v>1388</v>
      </c>
      <c r="E300" s="585" t="s">
        <v>1411</v>
      </c>
      <c r="F300" s="585" t="s">
        <v>1436</v>
      </c>
      <c r="G300" s="585" t="s">
        <v>1437</v>
      </c>
      <c r="H300" s="600">
        <v>24</v>
      </c>
      <c r="I300" s="600">
        <v>12000</v>
      </c>
      <c r="J300" s="585">
        <v>0.58419745874105444</v>
      </c>
      <c r="K300" s="585">
        <v>500</v>
      </c>
      <c r="L300" s="600">
        <v>41</v>
      </c>
      <c r="M300" s="600">
        <v>20541</v>
      </c>
      <c r="N300" s="585">
        <v>1</v>
      </c>
      <c r="O300" s="585">
        <v>501</v>
      </c>
      <c r="P300" s="600"/>
      <c r="Q300" s="600"/>
      <c r="R300" s="590"/>
      <c r="S300" s="601"/>
    </row>
    <row r="301" spans="1:19" ht="14.4" customHeight="1" x14ac:dyDescent="0.3">
      <c r="A301" s="584" t="s">
        <v>1395</v>
      </c>
      <c r="B301" s="585" t="s">
        <v>1396</v>
      </c>
      <c r="C301" s="585" t="s">
        <v>473</v>
      </c>
      <c r="D301" s="585" t="s">
        <v>1388</v>
      </c>
      <c r="E301" s="585" t="s">
        <v>1411</v>
      </c>
      <c r="F301" s="585" t="s">
        <v>1438</v>
      </c>
      <c r="G301" s="585" t="s">
        <v>1439</v>
      </c>
      <c r="H301" s="600">
        <v>27</v>
      </c>
      <c r="I301" s="600">
        <v>18333</v>
      </c>
      <c r="J301" s="585">
        <v>0.9642857142857143</v>
      </c>
      <c r="K301" s="585">
        <v>679</v>
      </c>
      <c r="L301" s="600">
        <v>28</v>
      </c>
      <c r="M301" s="600">
        <v>19012</v>
      </c>
      <c r="N301" s="585">
        <v>1</v>
      </c>
      <c r="O301" s="585">
        <v>679</v>
      </c>
      <c r="P301" s="600"/>
      <c r="Q301" s="600"/>
      <c r="R301" s="590"/>
      <c r="S301" s="601"/>
    </row>
    <row r="302" spans="1:19" ht="14.4" customHeight="1" x14ac:dyDescent="0.3">
      <c r="A302" s="584" t="s">
        <v>1395</v>
      </c>
      <c r="B302" s="585" t="s">
        <v>1396</v>
      </c>
      <c r="C302" s="585" t="s">
        <v>473</v>
      </c>
      <c r="D302" s="585" t="s">
        <v>1388</v>
      </c>
      <c r="E302" s="585" t="s">
        <v>1411</v>
      </c>
      <c r="F302" s="585" t="s">
        <v>1440</v>
      </c>
      <c r="G302" s="585" t="s">
        <v>1441</v>
      </c>
      <c r="H302" s="600">
        <v>13</v>
      </c>
      <c r="I302" s="600">
        <v>13403</v>
      </c>
      <c r="J302" s="585">
        <v>0.43291343669250648</v>
      </c>
      <c r="K302" s="585">
        <v>1031</v>
      </c>
      <c r="L302" s="600">
        <v>30</v>
      </c>
      <c r="M302" s="600">
        <v>30960</v>
      </c>
      <c r="N302" s="585">
        <v>1</v>
      </c>
      <c r="O302" s="585">
        <v>1032</v>
      </c>
      <c r="P302" s="600"/>
      <c r="Q302" s="600"/>
      <c r="R302" s="590"/>
      <c r="S302" s="601"/>
    </row>
    <row r="303" spans="1:19" ht="14.4" customHeight="1" x14ac:dyDescent="0.3">
      <c r="A303" s="584" t="s">
        <v>1395</v>
      </c>
      <c r="B303" s="585" t="s">
        <v>1396</v>
      </c>
      <c r="C303" s="585" t="s">
        <v>473</v>
      </c>
      <c r="D303" s="585" t="s">
        <v>1388</v>
      </c>
      <c r="E303" s="585" t="s">
        <v>1411</v>
      </c>
      <c r="F303" s="585" t="s">
        <v>1517</v>
      </c>
      <c r="G303" s="585" t="s">
        <v>1518</v>
      </c>
      <c r="H303" s="600">
        <v>5</v>
      </c>
      <c r="I303" s="600">
        <v>10490</v>
      </c>
      <c r="J303" s="585">
        <v>0.31220238095238095</v>
      </c>
      <c r="K303" s="585">
        <v>2098</v>
      </c>
      <c r="L303" s="600">
        <v>16</v>
      </c>
      <c r="M303" s="600">
        <v>33600</v>
      </c>
      <c r="N303" s="585">
        <v>1</v>
      </c>
      <c r="O303" s="585">
        <v>2100</v>
      </c>
      <c r="P303" s="600"/>
      <c r="Q303" s="600"/>
      <c r="R303" s="590"/>
      <c r="S303" s="601"/>
    </row>
    <row r="304" spans="1:19" ht="14.4" customHeight="1" x14ac:dyDescent="0.3">
      <c r="A304" s="584" t="s">
        <v>1395</v>
      </c>
      <c r="B304" s="585" t="s">
        <v>1396</v>
      </c>
      <c r="C304" s="585" t="s">
        <v>473</v>
      </c>
      <c r="D304" s="585" t="s">
        <v>1388</v>
      </c>
      <c r="E304" s="585" t="s">
        <v>1411</v>
      </c>
      <c r="F304" s="585" t="s">
        <v>1519</v>
      </c>
      <c r="G304" s="585" t="s">
        <v>1520</v>
      </c>
      <c r="H304" s="600">
        <v>1</v>
      </c>
      <c r="I304" s="600">
        <v>1273</v>
      </c>
      <c r="J304" s="585"/>
      <c r="K304" s="585">
        <v>1273</v>
      </c>
      <c r="L304" s="600"/>
      <c r="M304" s="600"/>
      <c r="N304" s="585"/>
      <c r="O304" s="585"/>
      <c r="P304" s="600"/>
      <c r="Q304" s="600"/>
      <c r="R304" s="590"/>
      <c r="S304" s="601"/>
    </row>
    <row r="305" spans="1:19" ht="14.4" customHeight="1" x14ac:dyDescent="0.3">
      <c r="A305" s="584" t="s">
        <v>1395</v>
      </c>
      <c r="B305" s="585" t="s">
        <v>1396</v>
      </c>
      <c r="C305" s="585" t="s">
        <v>473</v>
      </c>
      <c r="D305" s="585" t="s">
        <v>1388</v>
      </c>
      <c r="E305" s="585" t="s">
        <v>1411</v>
      </c>
      <c r="F305" s="585" t="s">
        <v>1525</v>
      </c>
      <c r="G305" s="585" t="s">
        <v>1526</v>
      </c>
      <c r="H305" s="600"/>
      <c r="I305" s="600"/>
      <c r="J305" s="585"/>
      <c r="K305" s="585"/>
      <c r="L305" s="600">
        <v>3</v>
      </c>
      <c r="M305" s="600">
        <v>5034</v>
      </c>
      <c r="N305" s="585">
        <v>1</v>
      </c>
      <c r="O305" s="585">
        <v>1678</v>
      </c>
      <c r="P305" s="600"/>
      <c r="Q305" s="600"/>
      <c r="R305" s="590"/>
      <c r="S305" s="601"/>
    </row>
    <row r="306" spans="1:19" ht="14.4" customHeight="1" x14ac:dyDescent="0.3">
      <c r="A306" s="584" t="s">
        <v>1395</v>
      </c>
      <c r="B306" s="585" t="s">
        <v>1396</v>
      </c>
      <c r="C306" s="585" t="s">
        <v>473</v>
      </c>
      <c r="D306" s="585" t="s">
        <v>1388</v>
      </c>
      <c r="E306" s="585" t="s">
        <v>1411</v>
      </c>
      <c r="F306" s="585" t="s">
        <v>1527</v>
      </c>
      <c r="G306" s="585" t="s">
        <v>1528</v>
      </c>
      <c r="H306" s="600"/>
      <c r="I306" s="600"/>
      <c r="J306" s="585"/>
      <c r="K306" s="585"/>
      <c r="L306" s="600">
        <v>2</v>
      </c>
      <c r="M306" s="600">
        <v>2790</v>
      </c>
      <c r="N306" s="585">
        <v>1</v>
      </c>
      <c r="O306" s="585">
        <v>1395</v>
      </c>
      <c r="P306" s="600"/>
      <c r="Q306" s="600"/>
      <c r="R306" s="590"/>
      <c r="S306" s="601"/>
    </row>
    <row r="307" spans="1:19" ht="14.4" customHeight="1" x14ac:dyDescent="0.3">
      <c r="A307" s="584" t="s">
        <v>1395</v>
      </c>
      <c r="B307" s="585" t="s">
        <v>1396</v>
      </c>
      <c r="C307" s="585" t="s">
        <v>473</v>
      </c>
      <c r="D307" s="585" t="s">
        <v>1388</v>
      </c>
      <c r="E307" s="585" t="s">
        <v>1411</v>
      </c>
      <c r="F307" s="585" t="s">
        <v>1442</v>
      </c>
      <c r="G307" s="585" t="s">
        <v>1443</v>
      </c>
      <c r="H307" s="600"/>
      <c r="I307" s="600"/>
      <c r="J307" s="585"/>
      <c r="K307" s="585"/>
      <c r="L307" s="600">
        <v>2</v>
      </c>
      <c r="M307" s="600">
        <v>3136</v>
      </c>
      <c r="N307" s="585">
        <v>1</v>
      </c>
      <c r="O307" s="585">
        <v>1568</v>
      </c>
      <c r="P307" s="600"/>
      <c r="Q307" s="600"/>
      <c r="R307" s="590"/>
      <c r="S307" s="601"/>
    </row>
    <row r="308" spans="1:19" ht="14.4" customHeight="1" x14ac:dyDescent="0.3">
      <c r="A308" s="584" t="s">
        <v>1395</v>
      </c>
      <c r="B308" s="585" t="s">
        <v>1396</v>
      </c>
      <c r="C308" s="585" t="s">
        <v>473</v>
      </c>
      <c r="D308" s="585" t="s">
        <v>1388</v>
      </c>
      <c r="E308" s="585" t="s">
        <v>1411</v>
      </c>
      <c r="F308" s="585" t="s">
        <v>1448</v>
      </c>
      <c r="G308" s="585" t="s">
        <v>1449</v>
      </c>
      <c r="H308" s="600">
        <v>1</v>
      </c>
      <c r="I308" s="600">
        <v>33.33</v>
      </c>
      <c r="J308" s="585">
        <v>1.1234856707543163E-2</v>
      </c>
      <c r="K308" s="585">
        <v>33.33</v>
      </c>
      <c r="L308" s="600">
        <v>89</v>
      </c>
      <c r="M308" s="600">
        <v>2966.66</v>
      </c>
      <c r="N308" s="585">
        <v>1</v>
      </c>
      <c r="O308" s="585">
        <v>33.333258426966289</v>
      </c>
      <c r="P308" s="600"/>
      <c r="Q308" s="600"/>
      <c r="R308" s="590"/>
      <c r="S308" s="601"/>
    </row>
    <row r="309" spans="1:19" ht="14.4" customHeight="1" x14ac:dyDescent="0.3">
      <c r="A309" s="584" t="s">
        <v>1395</v>
      </c>
      <c r="B309" s="585" t="s">
        <v>1396</v>
      </c>
      <c r="C309" s="585" t="s">
        <v>473</v>
      </c>
      <c r="D309" s="585" t="s">
        <v>1388</v>
      </c>
      <c r="E309" s="585" t="s">
        <v>1411</v>
      </c>
      <c r="F309" s="585" t="s">
        <v>1452</v>
      </c>
      <c r="G309" s="585" t="s">
        <v>1453</v>
      </c>
      <c r="H309" s="600">
        <v>51</v>
      </c>
      <c r="I309" s="600">
        <v>4386</v>
      </c>
      <c r="J309" s="585">
        <v>0.51515151515151514</v>
      </c>
      <c r="K309" s="585">
        <v>86</v>
      </c>
      <c r="L309" s="600">
        <v>99</v>
      </c>
      <c r="M309" s="600">
        <v>8514</v>
      </c>
      <c r="N309" s="585">
        <v>1</v>
      </c>
      <c r="O309" s="585">
        <v>86</v>
      </c>
      <c r="P309" s="600"/>
      <c r="Q309" s="600"/>
      <c r="R309" s="590"/>
      <c r="S309" s="601"/>
    </row>
    <row r="310" spans="1:19" ht="14.4" customHeight="1" x14ac:dyDescent="0.3">
      <c r="A310" s="584" t="s">
        <v>1395</v>
      </c>
      <c r="B310" s="585" t="s">
        <v>1396</v>
      </c>
      <c r="C310" s="585" t="s">
        <v>473</v>
      </c>
      <c r="D310" s="585" t="s">
        <v>1388</v>
      </c>
      <c r="E310" s="585" t="s">
        <v>1411</v>
      </c>
      <c r="F310" s="585" t="s">
        <v>1463</v>
      </c>
      <c r="G310" s="585" t="s">
        <v>1464</v>
      </c>
      <c r="H310" s="600"/>
      <c r="I310" s="600"/>
      <c r="J310" s="585"/>
      <c r="K310" s="585"/>
      <c r="L310" s="600">
        <v>4</v>
      </c>
      <c r="M310" s="600">
        <v>648</v>
      </c>
      <c r="N310" s="585">
        <v>1</v>
      </c>
      <c r="O310" s="585">
        <v>162</v>
      </c>
      <c r="P310" s="600"/>
      <c r="Q310" s="600"/>
      <c r="R310" s="590"/>
      <c r="S310" s="601"/>
    </row>
    <row r="311" spans="1:19" ht="14.4" customHeight="1" x14ac:dyDescent="0.3">
      <c r="A311" s="584" t="s">
        <v>1395</v>
      </c>
      <c r="B311" s="585" t="s">
        <v>1396</v>
      </c>
      <c r="C311" s="585" t="s">
        <v>473</v>
      </c>
      <c r="D311" s="585" t="s">
        <v>1388</v>
      </c>
      <c r="E311" s="585" t="s">
        <v>1411</v>
      </c>
      <c r="F311" s="585" t="s">
        <v>1467</v>
      </c>
      <c r="G311" s="585" t="s">
        <v>1468</v>
      </c>
      <c r="H311" s="600"/>
      <c r="I311" s="600"/>
      <c r="J311" s="585"/>
      <c r="K311" s="585"/>
      <c r="L311" s="600">
        <v>2</v>
      </c>
      <c r="M311" s="600">
        <v>890</v>
      </c>
      <c r="N311" s="585">
        <v>1</v>
      </c>
      <c r="O311" s="585">
        <v>445</v>
      </c>
      <c r="P311" s="600"/>
      <c r="Q311" s="600"/>
      <c r="R311" s="590"/>
      <c r="S311" s="601"/>
    </row>
    <row r="312" spans="1:19" ht="14.4" customHeight="1" x14ac:dyDescent="0.3">
      <c r="A312" s="584" t="s">
        <v>1395</v>
      </c>
      <c r="B312" s="585" t="s">
        <v>1396</v>
      </c>
      <c r="C312" s="585" t="s">
        <v>473</v>
      </c>
      <c r="D312" s="585" t="s">
        <v>1388</v>
      </c>
      <c r="E312" s="585" t="s">
        <v>1411</v>
      </c>
      <c r="F312" s="585" t="s">
        <v>1469</v>
      </c>
      <c r="G312" s="585" t="s">
        <v>1470</v>
      </c>
      <c r="H312" s="600">
        <v>5</v>
      </c>
      <c r="I312" s="600">
        <v>5315</v>
      </c>
      <c r="J312" s="585">
        <v>0.5</v>
      </c>
      <c r="K312" s="585">
        <v>1063</v>
      </c>
      <c r="L312" s="600">
        <v>10</v>
      </c>
      <c r="M312" s="600">
        <v>10630</v>
      </c>
      <c r="N312" s="585">
        <v>1</v>
      </c>
      <c r="O312" s="585">
        <v>1063</v>
      </c>
      <c r="P312" s="600"/>
      <c r="Q312" s="600"/>
      <c r="R312" s="590"/>
      <c r="S312" s="601"/>
    </row>
    <row r="313" spans="1:19" ht="14.4" customHeight="1" x14ac:dyDescent="0.3">
      <c r="A313" s="584" t="s">
        <v>1395</v>
      </c>
      <c r="B313" s="585" t="s">
        <v>1396</v>
      </c>
      <c r="C313" s="585" t="s">
        <v>473</v>
      </c>
      <c r="D313" s="585" t="s">
        <v>1388</v>
      </c>
      <c r="E313" s="585" t="s">
        <v>1411</v>
      </c>
      <c r="F313" s="585" t="s">
        <v>1471</v>
      </c>
      <c r="G313" s="585" t="s">
        <v>1472</v>
      </c>
      <c r="H313" s="600"/>
      <c r="I313" s="600"/>
      <c r="J313" s="585"/>
      <c r="K313" s="585"/>
      <c r="L313" s="600">
        <v>1</v>
      </c>
      <c r="M313" s="600">
        <v>123</v>
      </c>
      <c r="N313" s="585">
        <v>1</v>
      </c>
      <c r="O313" s="585">
        <v>123</v>
      </c>
      <c r="P313" s="600"/>
      <c r="Q313" s="600"/>
      <c r="R313" s="590"/>
      <c r="S313" s="601"/>
    </row>
    <row r="314" spans="1:19" ht="14.4" customHeight="1" x14ac:dyDescent="0.3">
      <c r="A314" s="584" t="s">
        <v>1395</v>
      </c>
      <c r="B314" s="585" t="s">
        <v>1396</v>
      </c>
      <c r="C314" s="585" t="s">
        <v>473</v>
      </c>
      <c r="D314" s="585" t="s">
        <v>1388</v>
      </c>
      <c r="E314" s="585" t="s">
        <v>1411</v>
      </c>
      <c r="F314" s="585" t="s">
        <v>1473</v>
      </c>
      <c r="G314" s="585" t="s">
        <v>1474</v>
      </c>
      <c r="H314" s="600">
        <v>8</v>
      </c>
      <c r="I314" s="600">
        <v>5728</v>
      </c>
      <c r="J314" s="585">
        <v>0.44444444444444442</v>
      </c>
      <c r="K314" s="585">
        <v>716</v>
      </c>
      <c r="L314" s="600">
        <v>18</v>
      </c>
      <c r="M314" s="600">
        <v>12888</v>
      </c>
      <c r="N314" s="585">
        <v>1</v>
      </c>
      <c r="O314" s="585">
        <v>716</v>
      </c>
      <c r="P314" s="600"/>
      <c r="Q314" s="600"/>
      <c r="R314" s="590"/>
      <c r="S314" s="601"/>
    </row>
    <row r="315" spans="1:19" ht="14.4" customHeight="1" x14ac:dyDescent="0.3">
      <c r="A315" s="584" t="s">
        <v>1395</v>
      </c>
      <c r="B315" s="585" t="s">
        <v>1396</v>
      </c>
      <c r="C315" s="585" t="s">
        <v>473</v>
      </c>
      <c r="D315" s="585" t="s">
        <v>1388</v>
      </c>
      <c r="E315" s="585" t="s">
        <v>1411</v>
      </c>
      <c r="F315" s="585" t="s">
        <v>1477</v>
      </c>
      <c r="G315" s="585" t="s">
        <v>1478</v>
      </c>
      <c r="H315" s="600"/>
      <c r="I315" s="600"/>
      <c r="J315" s="585"/>
      <c r="K315" s="585"/>
      <c r="L315" s="600">
        <v>1</v>
      </c>
      <c r="M315" s="600">
        <v>183</v>
      </c>
      <c r="N315" s="585">
        <v>1</v>
      </c>
      <c r="O315" s="585">
        <v>183</v>
      </c>
      <c r="P315" s="600"/>
      <c r="Q315" s="600"/>
      <c r="R315" s="590"/>
      <c r="S315" s="601"/>
    </row>
    <row r="316" spans="1:19" ht="14.4" customHeight="1" x14ac:dyDescent="0.3">
      <c r="A316" s="584" t="s">
        <v>1395</v>
      </c>
      <c r="B316" s="585" t="s">
        <v>1396</v>
      </c>
      <c r="C316" s="585" t="s">
        <v>473</v>
      </c>
      <c r="D316" s="585" t="s">
        <v>1388</v>
      </c>
      <c r="E316" s="585" t="s">
        <v>1411</v>
      </c>
      <c r="F316" s="585" t="s">
        <v>1483</v>
      </c>
      <c r="G316" s="585" t="s">
        <v>1484</v>
      </c>
      <c r="H316" s="600">
        <v>1</v>
      </c>
      <c r="I316" s="600">
        <v>364</v>
      </c>
      <c r="J316" s="585">
        <v>0.31111111111111112</v>
      </c>
      <c r="K316" s="585">
        <v>364</v>
      </c>
      <c r="L316" s="600">
        <v>3</v>
      </c>
      <c r="M316" s="600">
        <v>1170</v>
      </c>
      <c r="N316" s="585">
        <v>1</v>
      </c>
      <c r="O316" s="585">
        <v>390</v>
      </c>
      <c r="P316" s="600"/>
      <c r="Q316" s="600"/>
      <c r="R316" s="590"/>
      <c r="S316" s="601"/>
    </row>
    <row r="317" spans="1:19" ht="14.4" customHeight="1" x14ac:dyDescent="0.3">
      <c r="A317" s="584" t="s">
        <v>1395</v>
      </c>
      <c r="B317" s="585" t="s">
        <v>1396</v>
      </c>
      <c r="C317" s="585" t="s">
        <v>473</v>
      </c>
      <c r="D317" s="585" t="s">
        <v>1388</v>
      </c>
      <c r="E317" s="585" t="s">
        <v>1411</v>
      </c>
      <c r="F317" s="585" t="s">
        <v>1487</v>
      </c>
      <c r="G317" s="585" t="s">
        <v>1488</v>
      </c>
      <c r="H317" s="600"/>
      <c r="I317" s="600"/>
      <c r="J317" s="585"/>
      <c r="K317" s="585"/>
      <c r="L317" s="600">
        <v>2</v>
      </c>
      <c r="M317" s="600">
        <v>240</v>
      </c>
      <c r="N317" s="585">
        <v>1</v>
      </c>
      <c r="O317" s="585">
        <v>120</v>
      </c>
      <c r="P317" s="600"/>
      <c r="Q317" s="600"/>
      <c r="R317" s="590"/>
      <c r="S317" s="601"/>
    </row>
    <row r="318" spans="1:19" ht="14.4" customHeight="1" x14ac:dyDescent="0.3">
      <c r="A318" s="584" t="s">
        <v>1395</v>
      </c>
      <c r="B318" s="585" t="s">
        <v>1396</v>
      </c>
      <c r="C318" s="585" t="s">
        <v>473</v>
      </c>
      <c r="D318" s="585" t="s">
        <v>1388</v>
      </c>
      <c r="E318" s="585" t="s">
        <v>1411</v>
      </c>
      <c r="F318" s="585" t="s">
        <v>1491</v>
      </c>
      <c r="G318" s="585" t="s">
        <v>1492</v>
      </c>
      <c r="H318" s="600">
        <v>8</v>
      </c>
      <c r="I318" s="600">
        <v>1976</v>
      </c>
      <c r="J318" s="585">
        <v>0.35412186379928318</v>
      </c>
      <c r="K318" s="585">
        <v>247</v>
      </c>
      <c r="L318" s="600">
        <v>18</v>
      </c>
      <c r="M318" s="600">
        <v>5580</v>
      </c>
      <c r="N318" s="585">
        <v>1</v>
      </c>
      <c r="O318" s="585">
        <v>310</v>
      </c>
      <c r="P318" s="600"/>
      <c r="Q318" s="600"/>
      <c r="R318" s="590"/>
      <c r="S318" s="601"/>
    </row>
    <row r="319" spans="1:19" ht="14.4" customHeight="1" x14ac:dyDescent="0.3">
      <c r="A319" s="584" t="s">
        <v>1395</v>
      </c>
      <c r="B319" s="585" t="s">
        <v>1396</v>
      </c>
      <c r="C319" s="585" t="s">
        <v>473</v>
      </c>
      <c r="D319" s="585" t="s">
        <v>1388</v>
      </c>
      <c r="E319" s="585" t="s">
        <v>1411</v>
      </c>
      <c r="F319" s="585" t="s">
        <v>1543</v>
      </c>
      <c r="G319" s="585" t="s">
        <v>1544</v>
      </c>
      <c r="H319" s="600"/>
      <c r="I319" s="600"/>
      <c r="J319" s="585"/>
      <c r="K319" s="585"/>
      <c r="L319" s="600">
        <v>3</v>
      </c>
      <c r="M319" s="600">
        <v>11139</v>
      </c>
      <c r="N319" s="585">
        <v>1</v>
      </c>
      <c r="O319" s="585">
        <v>3713</v>
      </c>
      <c r="P319" s="600"/>
      <c r="Q319" s="600"/>
      <c r="R319" s="590"/>
      <c r="S319" s="601"/>
    </row>
    <row r="320" spans="1:19" ht="14.4" customHeight="1" x14ac:dyDescent="0.3">
      <c r="A320" s="584" t="s">
        <v>1395</v>
      </c>
      <c r="B320" s="585" t="s">
        <v>1396</v>
      </c>
      <c r="C320" s="585" t="s">
        <v>473</v>
      </c>
      <c r="D320" s="585" t="s">
        <v>1388</v>
      </c>
      <c r="E320" s="585" t="s">
        <v>1411</v>
      </c>
      <c r="F320" s="585" t="s">
        <v>1545</v>
      </c>
      <c r="G320" s="585" t="s">
        <v>1546</v>
      </c>
      <c r="H320" s="600">
        <v>2</v>
      </c>
      <c r="I320" s="600">
        <v>3468</v>
      </c>
      <c r="J320" s="585">
        <v>0.66628242074927957</v>
      </c>
      <c r="K320" s="585">
        <v>1734</v>
      </c>
      <c r="L320" s="600">
        <v>3</v>
      </c>
      <c r="M320" s="600">
        <v>5205</v>
      </c>
      <c r="N320" s="585">
        <v>1</v>
      </c>
      <c r="O320" s="585">
        <v>1735</v>
      </c>
      <c r="P320" s="600"/>
      <c r="Q320" s="600"/>
      <c r="R320" s="590"/>
      <c r="S320" s="601"/>
    </row>
    <row r="321" spans="1:19" ht="14.4" customHeight="1" x14ac:dyDescent="0.3">
      <c r="A321" s="584" t="s">
        <v>1395</v>
      </c>
      <c r="B321" s="585" t="s">
        <v>1396</v>
      </c>
      <c r="C321" s="585" t="s">
        <v>473</v>
      </c>
      <c r="D321" s="585" t="s">
        <v>1388</v>
      </c>
      <c r="E321" s="585" t="s">
        <v>1411</v>
      </c>
      <c r="F321" s="585" t="s">
        <v>1547</v>
      </c>
      <c r="G321" s="585" t="s">
        <v>1548</v>
      </c>
      <c r="H321" s="600"/>
      <c r="I321" s="600"/>
      <c r="J321" s="585"/>
      <c r="K321" s="585"/>
      <c r="L321" s="600">
        <v>1</v>
      </c>
      <c r="M321" s="600">
        <v>1002</v>
      </c>
      <c r="N321" s="585">
        <v>1</v>
      </c>
      <c r="O321" s="585">
        <v>1002</v>
      </c>
      <c r="P321" s="600"/>
      <c r="Q321" s="600"/>
      <c r="R321" s="590"/>
      <c r="S321" s="601"/>
    </row>
    <row r="322" spans="1:19" ht="14.4" customHeight="1" x14ac:dyDescent="0.3">
      <c r="A322" s="584" t="s">
        <v>1395</v>
      </c>
      <c r="B322" s="585" t="s">
        <v>1396</v>
      </c>
      <c r="C322" s="585" t="s">
        <v>473</v>
      </c>
      <c r="D322" s="585" t="s">
        <v>1388</v>
      </c>
      <c r="E322" s="585" t="s">
        <v>1411</v>
      </c>
      <c r="F322" s="585" t="s">
        <v>1497</v>
      </c>
      <c r="G322" s="585" t="s">
        <v>1498</v>
      </c>
      <c r="H322" s="600"/>
      <c r="I322" s="600"/>
      <c r="J322" s="585"/>
      <c r="K322" s="585"/>
      <c r="L322" s="600">
        <v>3</v>
      </c>
      <c r="M322" s="600">
        <v>993</v>
      </c>
      <c r="N322" s="585">
        <v>1</v>
      </c>
      <c r="O322" s="585">
        <v>331</v>
      </c>
      <c r="P322" s="600"/>
      <c r="Q322" s="600"/>
      <c r="R322" s="590"/>
      <c r="S322" s="601"/>
    </row>
    <row r="323" spans="1:19" ht="14.4" customHeight="1" x14ac:dyDescent="0.3">
      <c r="A323" s="584" t="s">
        <v>1395</v>
      </c>
      <c r="B323" s="585" t="s">
        <v>1396</v>
      </c>
      <c r="C323" s="585" t="s">
        <v>473</v>
      </c>
      <c r="D323" s="585" t="s">
        <v>1388</v>
      </c>
      <c r="E323" s="585" t="s">
        <v>1411</v>
      </c>
      <c r="F323" s="585" t="s">
        <v>1501</v>
      </c>
      <c r="G323" s="585" t="s">
        <v>1502</v>
      </c>
      <c r="H323" s="600">
        <v>9</v>
      </c>
      <c r="I323" s="600">
        <v>7560</v>
      </c>
      <c r="J323" s="585">
        <v>0.52941176470588236</v>
      </c>
      <c r="K323" s="585">
        <v>840</v>
      </c>
      <c r="L323" s="600">
        <v>17</v>
      </c>
      <c r="M323" s="600">
        <v>14280</v>
      </c>
      <c r="N323" s="585">
        <v>1</v>
      </c>
      <c r="O323" s="585">
        <v>840</v>
      </c>
      <c r="P323" s="600"/>
      <c r="Q323" s="600"/>
      <c r="R323" s="590"/>
      <c r="S323" s="601"/>
    </row>
    <row r="324" spans="1:19" ht="14.4" customHeight="1" x14ac:dyDescent="0.3">
      <c r="A324" s="584" t="s">
        <v>1395</v>
      </c>
      <c r="B324" s="585" t="s">
        <v>1396</v>
      </c>
      <c r="C324" s="585" t="s">
        <v>473</v>
      </c>
      <c r="D324" s="585" t="s">
        <v>1388</v>
      </c>
      <c r="E324" s="585" t="s">
        <v>1411</v>
      </c>
      <c r="F324" s="585" t="s">
        <v>1551</v>
      </c>
      <c r="G324" s="585" t="s">
        <v>1552</v>
      </c>
      <c r="H324" s="600">
        <v>4</v>
      </c>
      <c r="I324" s="600">
        <v>4800</v>
      </c>
      <c r="J324" s="585">
        <v>0.66611157368859286</v>
      </c>
      <c r="K324" s="585">
        <v>1200</v>
      </c>
      <c r="L324" s="600">
        <v>6</v>
      </c>
      <c r="M324" s="600">
        <v>7206</v>
      </c>
      <c r="N324" s="585">
        <v>1</v>
      </c>
      <c r="O324" s="585">
        <v>1201</v>
      </c>
      <c r="P324" s="600"/>
      <c r="Q324" s="600"/>
      <c r="R324" s="590"/>
      <c r="S324" s="601"/>
    </row>
    <row r="325" spans="1:19" ht="14.4" customHeight="1" x14ac:dyDescent="0.3">
      <c r="A325" s="584" t="s">
        <v>1395</v>
      </c>
      <c r="B325" s="585" t="s">
        <v>1396</v>
      </c>
      <c r="C325" s="585" t="s">
        <v>473</v>
      </c>
      <c r="D325" s="585" t="s">
        <v>1388</v>
      </c>
      <c r="E325" s="585" t="s">
        <v>1411</v>
      </c>
      <c r="F325" s="585" t="s">
        <v>1553</v>
      </c>
      <c r="G325" s="585" t="s">
        <v>1554</v>
      </c>
      <c r="H325" s="600">
        <v>1</v>
      </c>
      <c r="I325" s="600">
        <v>1369</v>
      </c>
      <c r="J325" s="585"/>
      <c r="K325" s="585">
        <v>1369</v>
      </c>
      <c r="L325" s="600"/>
      <c r="M325" s="600"/>
      <c r="N325" s="585"/>
      <c r="O325" s="585"/>
      <c r="P325" s="600"/>
      <c r="Q325" s="600"/>
      <c r="R325" s="590"/>
      <c r="S325" s="601"/>
    </row>
    <row r="326" spans="1:19" ht="14.4" customHeight="1" x14ac:dyDescent="0.3">
      <c r="A326" s="584" t="s">
        <v>1395</v>
      </c>
      <c r="B326" s="585" t="s">
        <v>1396</v>
      </c>
      <c r="C326" s="585" t="s">
        <v>473</v>
      </c>
      <c r="D326" s="585" t="s">
        <v>1388</v>
      </c>
      <c r="E326" s="585" t="s">
        <v>1411</v>
      </c>
      <c r="F326" s="585" t="s">
        <v>1505</v>
      </c>
      <c r="G326" s="585" t="s">
        <v>1506</v>
      </c>
      <c r="H326" s="600"/>
      <c r="I326" s="600"/>
      <c r="J326" s="585"/>
      <c r="K326" s="585"/>
      <c r="L326" s="600">
        <v>2</v>
      </c>
      <c r="M326" s="600">
        <v>3154</v>
      </c>
      <c r="N326" s="585">
        <v>1</v>
      </c>
      <c r="O326" s="585">
        <v>1577</v>
      </c>
      <c r="P326" s="600"/>
      <c r="Q326" s="600"/>
      <c r="R326" s="590"/>
      <c r="S326" s="601"/>
    </row>
    <row r="327" spans="1:19" ht="14.4" customHeight="1" x14ac:dyDescent="0.3">
      <c r="A327" s="584" t="s">
        <v>1395</v>
      </c>
      <c r="B327" s="585" t="s">
        <v>1396</v>
      </c>
      <c r="C327" s="585" t="s">
        <v>473</v>
      </c>
      <c r="D327" s="585" t="s">
        <v>1388</v>
      </c>
      <c r="E327" s="585" t="s">
        <v>1411</v>
      </c>
      <c r="F327" s="585" t="s">
        <v>1555</v>
      </c>
      <c r="G327" s="585" t="s">
        <v>1556</v>
      </c>
      <c r="H327" s="600"/>
      <c r="I327" s="600"/>
      <c r="J327" s="585"/>
      <c r="K327" s="585"/>
      <c r="L327" s="600">
        <v>1</v>
      </c>
      <c r="M327" s="600">
        <v>589</v>
      </c>
      <c r="N327" s="585">
        <v>1</v>
      </c>
      <c r="O327" s="585">
        <v>589</v>
      </c>
      <c r="P327" s="600"/>
      <c r="Q327" s="600"/>
      <c r="R327" s="590"/>
      <c r="S327" s="601"/>
    </row>
    <row r="328" spans="1:19" ht="14.4" customHeight="1" x14ac:dyDescent="0.3">
      <c r="A328" s="584" t="s">
        <v>1395</v>
      </c>
      <c r="B328" s="585" t="s">
        <v>1396</v>
      </c>
      <c r="C328" s="585" t="s">
        <v>473</v>
      </c>
      <c r="D328" s="585" t="s">
        <v>1389</v>
      </c>
      <c r="E328" s="585" t="s">
        <v>1397</v>
      </c>
      <c r="F328" s="585" t="s">
        <v>1400</v>
      </c>
      <c r="G328" s="585" t="s">
        <v>1401</v>
      </c>
      <c r="H328" s="600"/>
      <c r="I328" s="600"/>
      <c r="J328" s="585"/>
      <c r="K328" s="585"/>
      <c r="L328" s="600">
        <v>2.1</v>
      </c>
      <c r="M328" s="600">
        <v>317.10000000000002</v>
      </c>
      <c r="N328" s="585">
        <v>1</v>
      </c>
      <c r="O328" s="585">
        <v>151</v>
      </c>
      <c r="P328" s="600"/>
      <c r="Q328" s="600"/>
      <c r="R328" s="590"/>
      <c r="S328" s="601"/>
    </row>
    <row r="329" spans="1:19" ht="14.4" customHeight="1" x14ac:dyDescent="0.3">
      <c r="A329" s="584" t="s">
        <v>1395</v>
      </c>
      <c r="B329" s="585" t="s">
        <v>1396</v>
      </c>
      <c r="C329" s="585" t="s">
        <v>473</v>
      </c>
      <c r="D329" s="585" t="s">
        <v>1389</v>
      </c>
      <c r="E329" s="585" t="s">
        <v>1397</v>
      </c>
      <c r="F329" s="585" t="s">
        <v>1402</v>
      </c>
      <c r="G329" s="585" t="s">
        <v>1403</v>
      </c>
      <c r="H329" s="600"/>
      <c r="I329" s="600"/>
      <c r="J329" s="585"/>
      <c r="K329" s="585"/>
      <c r="L329" s="600">
        <v>2.7</v>
      </c>
      <c r="M329" s="600">
        <v>684.61999999999989</v>
      </c>
      <c r="N329" s="585">
        <v>1</v>
      </c>
      <c r="O329" s="585">
        <v>253.5629629629629</v>
      </c>
      <c r="P329" s="600"/>
      <c r="Q329" s="600"/>
      <c r="R329" s="590"/>
      <c r="S329" s="601"/>
    </row>
    <row r="330" spans="1:19" ht="14.4" customHeight="1" x14ac:dyDescent="0.3">
      <c r="A330" s="584" t="s">
        <v>1395</v>
      </c>
      <c r="B330" s="585" t="s">
        <v>1396</v>
      </c>
      <c r="C330" s="585" t="s">
        <v>473</v>
      </c>
      <c r="D330" s="585" t="s">
        <v>1389</v>
      </c>
      <c r="E330" s="585" t="s">
        <v>1411</v>
      </c>
      <c r="F330" s="585" t="s">
        <v>1430</v>
      </c>
      <c r="G330" s="585" t="s">
        <v>1431</v>
      </c>
      <c r="H330" s="600"/>
      <c r="I330" s="600"/>
      <c r="J330" s="585"/>
      <c r="K330" s="585"/>
      <c r="L330" s="600">
        <v>23</v>
      </c>
      <c r="M330" s="600">
        <v>2898</v>
      </c>
      <c r="N330" s="585">
        <v>1</v>
      </c>
      <c r="O330" s="585">
        <v>126</v>
      </c>
      <c r="P330" s="600"/>
      <c r="Q330" s="600"/>
      <c r="R330" s="590"/>
      <c r="S330" s="601"/>
    </row>
    <row r="331" spans="1:19" ht="14.4" customHeight="1" x14ac:dyDescent="0.3">
      <c r="A331" s="584" t="s">
        <v>1395</v>
      </c>
      <c r="B331" s="585" t="s">
        <v>1396</v>
      </c>
      <c r="C331" s="585" t="s">
        <v>473</v>
      </c>
      <c r="D331" s="585" t="s">
        <v>1389</v>
      </c>
      <c r="E331" s="585" t="s">
        <v>1411</v>
      </c>
      <c r="F331" s="585" t="s">
        <v>1436</v>
      </c>
      <c r="G331" s="585" t="s">
        <v>1437</v>
      </c>
      <c r="H331" s="600"/>
      <c r="I331" s="600"/>
      <c r="J331" s="585"/>
      <c r="K331" s="585"/>
      <c r="L331" s="600">
        <v>3</v>
      </c>
      <c r="M331" s="600">
        <v>1503</v>
      </c>
      <c r="N331" s="585">
        <v>1</v>
      </c>
      <c r="O331" s="585">
        <v>501</v>
      </c>
      <c r="P331" s="600"/>
      <c r="Q331" s="600"/>
      <c r="R331" s="590"/>
      <c r="S331" s="601"/>
    </row>
    <row r="332" spans="1:19" ht="14.4" customHeight="1" x14ac:dyDescent="0.3">
      <c r="A332" s="584" t="s">
        <v>1395</v>
      </c>
      <c r="B332" s="585" t="s">
        <v>1396</v>
      </c>
      <c r="C332" s="585" t="s">
        <v>473</v>
      </c>
      <c r="D332" s="585" t="s">
        <v>1389</v>
      </c>
      <c r="E332" s="585" t="s">
        <v>1411</v>
      </c>
      <c r="F332" s="585" t="s">
        <v>1438</v>
      </c>
      <c r="G332" s="585" t="s">
        <v>1439</v>
      </c>
      <c r="H332" s="600"/>
      <c r="I332" s="600"/>
      <c r="J332" s="585"/>
      <c r="K332" s="585"/>
      <c r="L332" s="600">
        <v>24</v>
      </c>
      <c r="M332" s="600">
        <v>16296</v>
      </c>
      <c r="N332" s="585">
        <v>1</v>
      </c>
      <c r="O332" s="585">
        <v>679</v>
      </c>
      <c r="P332" s="600"/>
      <c r="Q332" s="600"/>
      <c r="R332" s="590"/>
      <c r="S332" s="601"/>
    </row>
    <row r="333" spans="1:19" ht="14.4" customHeight="1" x14ac:dyDescent="0.3">
      <c r="A333" s="584" t="s">
        <v>1395</v>
      </c>
      <c r="B333" s="585" t="s">
        <v>1396</v>
      </c>
      <c r="C333" s="585" t="s">
        <v>473</v>
      </c>
      <c r="D333" s="585" t="s">
        <v>1389</v>
      </c>
      <c r="E333" s="585" t="s">
        <v>1411</v>
      </c>
      <c r="F333" s="585" t="s">
        <v>1440</v>
      </c>
      <c r="G333" s="585" t="s">
        <v>1441</v>
      </c>
      <c r="H333" s="600"/>
      <c r="I333" s="600"/>
      <c r="J333" s="585"/>
      <c r="K333" s="585"/>
      <c r="L333" s="600">
        <v>1</v>
      </c>
      <c r="M333" s="600">
        <v>1032</v>
      </c>
      <c r="N333" s="585">
        <v>1</v>
      </c>
      <c r="O333" s="585">
        <v>1032</v>
      </c>
      <c r="P333" s="600"/>
      <c r="Q333" s="600"/>
      <c r="R333" s="590"/>
      <c r="S333" s="601"/>
    </row>
    <row r="334" spans="1:19" ht="14.4" customHeight="1" x14ac:dyDescent="0.3">
      <c r="A334" s="584" t="s">
        <v>1395</v>
      </c>
      <c r="B334" s="585" t="s">
        <v>1396</v>
      </c>
      <c r="C334" s="585" t="s">
        <v>473</v>
      </c>
      <c r="D334" s="585" t="s">
        <v>1389</v>
      </c>
      <c r="E334" s="585" t="s">
        <v>1411</v>
      </c>
      <c r="F334" s="585" t="s">
        <v>1448</v>
      </c>
      <c r="G334" s="585" t="s">
        <v>1449</v>
      </c>
      <c r="H334" s="600"/>
      <c r="I334" s="600"/>
      <c r="J334" s="585"/>
      <c r="K334" s="585"/>
      <c r="L334" s="600">
        <v>19</v>
      </c>
      <c r="M334" s="600">
        <v>633.33000000000004</v>
      </c>
      <c r="N334" s="585">
        <v>1</v>
      </c>
      <c r="O334" s="585">
        <v>33.333157894736843</v>
      </c>
      <c r="P334" s="600"/>
      <c r="Q334" s="600"/>
      <c r="R334" s="590"/>
      <c r="S334" s="601"/>
    </row>
    <row r="335" spans="1:19" ht="14.4" customHeight="1" x14ac:dyDescent="0.3">
      <c r="A335" s="584" t="s">
        <v>1395</v>
      </c>
      <c r="B335" s="585" t="s">
        <v>1396</v>
      </c>
      <c r="C335" s="585" t="s">
        <v>473</v>
      </c>
      <c r="D335" s="585" t="s">
        <v>1389</v>
      </c>
      <c r="E335" s="585" t="s">
        <v>1411</v>
      </c>
      <c r="F335" s="585" t="s">
        <v>1452</v>
      </c>
      <c r="G335" s="585" t="s">
        <v>1453</v>
      </c>
      <c r="H335" s="600"/>
      <c r="I335" s="600"/>
      <c r="J335" s="585"/>
      <c r="K335" s="585"/>
      <c r="L335" s="600">
        <v>23</v>
      </c>
      <c r="M335" s="600">
        <v>1978</v>
      </c>
      <c r="N335" s="585">
        <v>1</v>
      </c>
      <c r="O335" s="585">
        <v>86</v>
      </c>
      <c r="P335" s="600"/>
      <c r="Q335" s="600"/>
      <c r="R335" s="590"/>
      <c r="S335" s="601"/>
    </row>
    <row r="336" spans="1:19" ht="14.4" customHeight="1" x14ac:dyDescent="0.3">
      <c r="A336" s="584" t="s">
        <v>1395</v>
      </c>
      <c r="B336" s="585" t="s">
        <v>1396</v>
      </c>
      <c r="C336" s="585" t="s">
        <v>473</v>
      </c>
      <c r="D336" s="585" t="s">
        <v>1389</v>
      </c>
      <c r="E336" s="585" t="s">
        <v>1411</v>
      </c>
      <c r="F336" s="585" t="s">
        <v>1469</v>
      </c>
      <c r="G336" s="585" t="s">
        <v>1470</v>
      </c>
      <c r="H336" s="600"/>
      <c r="I336" s="600"/>
      <c r="J336" s="585"/>
      <c r="K336" s="585"/>
      <c r="L336" s="600">
        <v>1</v>
      </c>
      <c r="M336" s="600">
        <v>1063</v>
      </c>
      <c r="N336" s="585">
        <v>1</v>
      </c>
      <c r="O336" s="585">
        <v>1063</v>
      </c>
      <c r="P336" s="600"/>
      <c r="Q336" s="600"/>
      <c r="R336" s="590"/>
      <c r="S336" s="601"/>
    </row>
    <row r="337" spans="1:19" ht="14.4" customHeight="1" x14ac:dyDescent="0.3">
      <c r="A337" s="584" t="s">
        <v>1395</v>
      </c>
      <c r="B337" s="585" t="s">
        <v>1396</v>
      </c>
      <c r="C337" s="585" t="s">
        <v>473</v>
      </c>
      <c r="D337" s="585" t="s">
        <v>1389</v>
      </c>
      <c r="E337" s="585" t="s">
        <v>1411</v>
      </c>
      <c r="F337" s="585" t="s">
        <v>1485</v>
      </c>
      <c r="G337" s="585" t="s">
        <v>1486</v>
      </c>
      <c r="H337" s="600"/>
      <c r="I337" s="600"/>
      <c r="J337" s="585"/>
      <c r="K337" s="585"/>
      <c r="L337" s="600">
        <v>1</v>
      </c>
      <c r="M337" s="600">
        <v>505</v>
      </c>
      <c r="N337" s="585">
        <v>1</v>
      </c>
      <c r="O337" s="585">
        <v>505</v>
      </c>
      <c r="P337" s="600"/>
      <c r="Q337" s="600"/>
      <c r="R337" s="590"/>
      <c r="S337" s="601"/>
    </row>
    <row r="338" spans="1:19" ht="14.4" customHeight="1" x14ac:dyDescent="0.3">
      <c r="A338" s="584" t="s">
        <v>1395</v>
      </c>
      <c r="B338" s="585" t="s">
        <v>1396</v>
      </c>
      <c r="C338" s="585" t="s">
        <v>473</v>
      </c>
      <c r="D338" s="585" t="s">
        <v>1389</v>
      </c>
      <c r="E338" s="585" t="s">
        <v>1411</v>
      </c>
      <c r="F338" s="585" t="s">
        <v>1487</v>
      </c>
      <c r="G338" s="585" t="s">
        <v>1488</v>
      </c>
      <c r="H338" s="600"/>
      <c r="I338" s="600"/>
      <c r="J338" s="585"/>
      <c r="K338" s="585"/>
      <c r="L338" s="600">
        <v>1</v>
      </c>
      <c r="M338" s="600">
        <v>120</v>
      </c>
      <c r="N338" s="585">
        <v>1</v>
      </c>
      <c r="O338" s="585">
        <v>120</v>
      </c>
      <c r="P338" s="600"/>
      <c r="Q338" s="600"/>
      <c r="R338" s="590"/>
      <c r="S338" s="601"/>
    </row>
    <row r="339" spans="1:19" ht="14.4" customHeight="1" x14ac:dyDescent="0.3">
      <c r="A339" s="584" t="s">
        <v>1395</v>
      </c>
      <c r="B339" s="585" t="s">
        <v>1396</v>
      </c>
      <c r="C339" s="585" t="s">
        <v>473</v>
      </c>
      <c r="D339" s="585" t="s">
        <v>1389</v>
      </c>
      <c r="E339" s="585" t="s">
        <v>1411</v>
      </c>
      <c r="F339" s="585" t="s">
        <v>1491</v>
      </c>
      <c r="G339" s="585" t="s">
        <v>1492</v>
      </c>
      <c r="H339" s="600"/>
      <c r="I339" s="600"/>
      <c r="J339" s="585"/>
      <c r="K339" s="585"/>
      <c r="L339" s="600">
        <v>2</v>
      </c>
      <c r="M339" s="600">
        <v>620</v>
      </c>
      <c r="N339" s="585">
        <v>1</v>
      </c>
      <c r="O339" s="585">
        <v>310</v>
      </c>
      <c r="P339" s="600"/>
      <c r="Q339" s="600"/>
      <c r="R339" s="590"/>
      <c r="S339" s="601"/>
    </row>
    <row r="340" spans="1:19" ht="14.4" customHeight="1" x14ac:dyDescent="0.3">
      <c r="A340" s="584" t="s">
        <v>1395</v>
      </c>
      <c r="B340" s="585" t="s">
        <v>1396</v>
      </c>
      <c r="C340" s="585" t="s">
        <v>473</v>
      </c>
      <c r="D340" s="585" t="s">
        <v>1389</v>
      </c>
      <c r="E340" s="585" t="s">
        <v>1411</v>
      </c>
      <c r="F340" s="585" t="s">
        <v>1509</v>
      </c>
      <c r="G340" s="585" t="s">
        <v>1494</v>
      </c>
      <c r="H340" s="600"/>
      <c r="I340" s="600"/>
      <c r="J340" s="585"/>
      <c r="K340" s="585"/>
      <c r="L340" s="600">
        <v>1</v>
      </c>
      <c r="M340" s="600">
        <v>825</v>
      </c>
      <c r="N340" s="585">
        <v>1</v>
      </c>
      <c r="O340" s="585">
        <v>825</v>
      </c>
      <c r="P340" s="600"/>
      <c r="Q340" s="600"/>
      <c r="R340" s="590"/>
      <c r="S340" s="601"/>
    </row>
    <row r="341" spans="1:19" ht="14.4" customHeight="1" x14ac:dyDescent="0.3">
      <c r="A341" s="584" t="s">
        <v>1395</v>
      </c>
      <c r="B341" s="585" t="s">
        <v>1396</v>
      </c>
      <c r="C341" s="585" t="s">
        <v>473</v>
      </c>
      <c r="D341" s="585" t="s">
        <v>1390</v>
      </c>
      <c r="E341" s="585" t="s">
        <v>1397</v>
      </c>
      <c r="F341" s="585" t="s">
        <v>1398</v>
      </c>
      <c r="G341" s="585" t="s">
        <v>1399</v>
      </c>
      <c r="H341" s="600">
        <v>0.2</v>
      </c>
      <c r="I341" s="600">
        <v>23.22</v>
      </c>
      <c r="J341" s="585"/>
      <c r="K341" s="585">
        <v>116.1</v>
      </c>
      <c r="L341" s="600"/>
      <c r="M341" s="600"/>
      <c r="N341" s="585"/>
      <c r="O341" s="585"/>
      <c r="P341" s="600"/>
      <c r="Q341" s="600"/>
      <c r="R341" s="590"/>
      <c r="S341" s="601"/>
    </row>
    <row r="342" spans="1:19" ht="14.4" customHeight="1" x14ac:dyDescent="0.3">
      <c r="A342" s="584" t="s">
        <v>1395</v>
      </c>
      <c r="B342" s="585" t="s">
        <v>1396</v>
      </c>
      <c r="C342" s="585" t="s">
        <v>473</v>
      </c>
      <c r="D342" s="585" t="s">
        <v>1390</v>
      </c>
      <c r="E342" s="585" t="s">
        <v>1397</v>
      </c>
      <c r="F342" s="585" t="s">
        <v>1400</v>
      </c>
      <c r="G342" s="585" t="s">
        <v>1401</v>
      </c>
      <c r="H342" s="600">
        <v>4.9000000000000004</v>
      </c>
      <c r="I342" s="600">
        <v>739.99</v>
      </c>
      <c r="J342" s="585"/>
      <c r="K342" s="585">
        <v>151.01836734693876</v>
      </c>
      <c r="L342" s="600"/>
      <c r="M342" s="600"/>
      <c r="N342" s="585"/>
      <c r="O342" s="585"/>
      <c r="P342" s="600"/>
      <c r="Q342" s="600"/>
      <c r="R342" s="590"/>
      <c r="S342" s="601"/>
    </row>
    <row r="343" spans="1:19" ht="14.4" customHeight="1" x14ac:dyDescent="0.3">
      <c r="A343" s="584" t="s">
        <v>1395</v>
      </c>
      <c r="B343" s="585" t="s">
        <v>1396</v>
      </c>
      <c r="C343" s="585" t="s">
        <v>473</v>
      </c>
      <c r="D343" s="585" t="s">
        <v>1390</v>
      </c>
      <c r="E343" s="585" t="s">
        <v>1397</v>
      </c>
      <c r="F343" s="585" t="s">
        <v>1402</v>
      </c>
      <c r="G343" s="585" t="s">
        <v>1403</v>
      </c>
      <c r="H343" s="600">
        <v>1.2</v>
      </c>
      <c r="I343" s="600">
        <v>304.26</v>
      </c>
      <c r="J343" s="585"/>
      <c r="K343" s="585">
        <v>253.55</v>
      </c>
      <c r="L343" s="600"/>
      <c r="M343" s="600"/>
      <c r="N343" s="585"/>
      <c r="O343" s="585"/>
      <c r="P343" s="600"/>
      <c r="Q343" s="600"/>
      <c r="R343" s="590"/>
      <c r="S343" s="601"/>
    </row>
    <row r="344" spans="1:19" ht="14.4" customHeight="1" x14ac:dyDescent="0.3">
      <c r="A344" s="584" t="s">
        <v>1395</v>
      </c>
      <c r="B344" s="585" t="s">
        <v>1396</v>
      </c>
      <c r="C344" s="585" t="s">
        <v>473</v>
      </c>
      <c r="D344" s="585" t="s">
        <v>1390</v>
      </c>
      <c r="E344" s="585" t="s">
        <v>1411</v>
      </c>
      <c r="F344" s="585" t="s">
        <v>1414</v>
      </c>
      <c r="G344" s="585" t="s">
        <v>1415</v>
      </c>
      <c r="H344" s="600">
        <v>2</v>
      </c>
      <c r="I344" s="600">
        <v>166</v>
      </c>
      <c r="J344" s="585"/>
      <c r="K344" s="585">
        <v>83</v>
      </c>
      <c r="L344" s="600"/>
      <c r="M344" s="600"/>
      <c r="N344" s="585"/>
      <c r="O344" s="585"/>
      <c r="P344" s="600"/>
      <c r="Q344" s="600"/>
      <c r="R344" s="590"/>
      <c r="S344" s="601"/>
    </row>
    <row r="345" spans="1:19" ht="14.4" customHeight="1" x14ac:dyDescent="0.3">
      <c r="A345" s="584" t="s">
        <v>1395</v>
      </c>
      <c r="B345" s="585" t="s">
        <v>1396</v>
      </c>
      <c r="C345" s="585" t="s">
        <v>473</v>
      </c>
      <c r="D345" s="585" t="s">
        <v>1390</v>
      </c>
      <c r="E345" s="585" t="s">
        <v>1411</v>
      </c>
      <c r="F345" s="585" t="s">
        <v>1430</v>
      </c>
      <c r="G345" s="585" t="s">
        <v>1431</v>
      </c>
      <c r="H345" s="600">
        <v>44</v>
      </c>
      <c r="I345" s="600">
        <v>5544</v>
      </c>
      <c r="J345" s="585"/>
      <c r="K345" s="585">
        <v>126</v>
      </c>
      <c r="L345" s="600"/>
      <c r="M345" s="600"/>
      <c r="N345" s="585"/>
      <c r="O345" s="585"/>
      <c r="P345" s="600"/>
      <c r="Q345" s="600"/>
      <c r="R345" s="590"/>
      <c r="S345" s="601"/>
    </row>
    <row r="346" spans="1:19" ht="14.4" customHeight="1" x14ac:dyDescent="0.3">
      <c r="A346" s="584" t="s">
        <v>1395</v>
      </c>
      <c r="B346" s="585" t="s">
        <v>1396</v>
      </c>
      <c r="C346" s="585" t="s">
        <v>473</v>
      </c>
      <c r="D346" s="585" t="s">
        <v>1390</v>
      </c>
      <c r="E346" s="585" t="s">
        <v>1411</v>
      </c>
      <c r="F346" s="585" t="s">
        <v>1436</v>
      </c>
      <c r="G346" s="585" t="s">
        <v>1437</v>
      </c>
      <c r="H346" s="600">
        <v>32</v>
      </c>
      <c r="I346" s="600">
        <v>16000</v>
      </c>
      <c r="J346" s="585"/>
      <c r="K346" s="585">
        <v>500</v>
      </c>
      <c r="L346" s="600"/>
      <c r="M346" s="600"/>
      <c r="N346" s="585"/>
      <c r="O346" s="585"/>
      <c r="P346" s="600"/>
      <c r="Q346" s="600"/>
      <c r="R346" s="590"/>
      <c r="S346" s="601"/>
    </row>
    <row r="347" spans="1:19" ht="14.4" customHeight="1" x14ac:dyDescent="0.3">
      <c r="A347" s="584" t="s">
        <v>1395</v>
      </c>
      <c r="B347" s="585" t="s">
        <v>1396</v>
      </c>
      <c r="C347" s="585" t="s">
        <v>473</v>
      </c>
      <c r="D347" s="585" t="s">
        <v>1390</v>
      </c>
      <c r="E347" s="585" t="s">
        <v>1411</v>
      </c>
      <c r="F347" s="585" t="s">
        <v>1438</v>
      </c>
      <c r="G347" s="585" t="s">
        <v>1439</v>
      </c>
      <c r="H347" s="600">
        <v>5</v>
      </c>
      <c r="I347" s="600">
        <v>3395</v>
      </c>
      <c r="J347" s="585"/>
      <c r="K347" s="585">
        <v>679</v>
      </c>
      <c r="L347" s="600"/>
      <c r="M347" s="600"/>
      <c r="N347" s="585"/>
      <c r="O347" s="585"/>
      <c r="P347" s="600"/>
      <c r="Q347" s="600"/>
      <c r="R347" s="590"/>
      <c r="S347" s="601"/>
    </row>
    <row r="348" spans="1:19" ht="14.4" customHeight="1" x14ac:dyDescent="0.3">
      <c r="A348" s="584" t="s">
        <v>1395</v>
      </c>
      <c r="B348" s="585" t="s">
        <v>1396</v>
      </c>
      <c r="C348" s="585" t="s">
        <v>473</v>
      </c>
      <c r="D348" s="585" t="s">
        <v>1390</v>
      </c>
      <c r="E348" s="585" t="s">
        <v>1411</v>
      </c>
      <c r="F348" s="585" t="s">
        <v>1440</v>
      </c>
      <c r="G348" s="585" t="s">
        <v>1441</v>
      </c>
      <c r="H348" s="600">
        <v>22</v>
      </c>
      <c r="I348" s="600">
        <v>22682</v>
      </c>
      <c r="J348" s="585"/>
      <c r="K348" s="585">
        <v>1031</v>
      </c>
      <c r="L348" s="600"/>
      <c r="M348" s="600"/>
      <c r="N348" s="585"/>
      <c r="O348" s="585"/>
      <c r="P348" s="600"/>
      <c r="Q348" s="600"/>
      <c r="R348" s="590"/>
      <c r="S348" s="601"/>
    </row>
    <row r="349" spans="1:19" ht="14.4" customHeight="1" x14ac:dyDescent="0.3">
      <c r="A349" s="584" t="s">
        <v>1395</v>
      </c>
      <c r="B349" s="585" t="s">
        <v>1396</v>
      </c>
      <c r="C349" s="585" t="s">
        <v>473</v>
      </c>
      <c r="D349" s="585" t="s">
        <v>1390</v>
      </c>
      <c r="E349" s="585" t="s">
        <v>1411</v>
      </c>
      <c r="F349" s="585" t="s">
        <v>1517</v>
      </c>
      <c r="G349" s="585" t="s">
        <v>1518</v>
      </c>
      <c r="H349" s="600">
        <v>2</v>
      </c>
      <c r="I349" s="600">
        <v>4196</v>
      </c>
      <c r="J349" s="585"/>
      <c r="K349" s="585">
        <v>2098</v>
      </c>
      <c r="L349" s="600"/>
      <c r="M349" s="600"/>
      <c r="N349" s="585"/>
      <c r="O349" s="585"/>
      <c r="P349" s="600"/>
      <c r="Q349" s="600"/>
      <c r="R349" s="590"/>
      <c r="S349" s="601"/>
    </row>
    <row r="350" spans="1:19" ht="14.4" customHeight="1" x14ac:dyDescent="0.3">
      <c r="A350" s="584" t="s">
        <v>1395</v>
      </c>
      <c r="B350" s="585" t="s">
        <v>1396</v>
      </c>
      <c r="C350" s="585" t="s">
        <v>473</v>
      </c>
      <c r="D350" s="585" t="s">
        <v>1390</v>
      </c>
      <c r="E350" s="585" t="s">
        <v>1411</v>
      </c>
      <c r="F350" s="585" t="s">
        <v>1448</v>
      </c>
      <c r="G350" s="585" t="s">
        <v>1449</v>
      </c>
      <c r="H350" s="600">
        <v>41</v>
      </c>
      <c r="I350" s="600">
        <v>1366.67</v>
      </c>
      <c r="J350" s="585"/>
      <c r="K350" s="585">
        <v>33.333414634146344</v>
      </c>
      <c r="L350" s="600"/>
      <c r="M350" s="600"/>
      <c r="N350" s="585"/>
      <c r="O350" s="585"/>
      <c r="P350" s="600"/>
      <c r="Q350" s="600"/>
      <c r="R350" s="590"/>
      <c r="S350" s="601"/>
    </row>
    <row r="351" spans="1:19" ht="14.4" customHeight="1" x14ac:dyDescent="0.3">
      <c r="A351" s="584" t="s">
        <v>1395</v>
      </c>
      <c r="B351" s="585" t="s">
        <v>1396</v>
      </c>
      <c r="C351" s="585" t="s">
        <v>473</v>
      </c>
      <c r="D351" s="585" t="s">
        <v>1390</v>
      </c>
      <c r="E351" s="585" t="s">
        <v>1411</v>
      </c>
      <c r="F351" s="585" t="s">
        <v>1452</v>
      </c>
      <c r="G351" s="585" t="s">
        <v>1453</v>
      </c>
      <c r="H351" s="600">
        <v>42</v>
      </c>
      <c r="I351" s="600">
        <v>3612</v>
      </c>
      <c r="J351" s="585"/>
      <c r="K351" s="585">
        <v>86</v>
      </c>
      <c r="L351" s="600"/>
      <c r="M351" s="600"/>
      <c r="N351" s="585"/>
      <c r="O351" s="585"/>
      <c r="P351" s="600"/>
      <c r="Q351" s="600"/>
      <c r="R351" s="590"/>
      <c r="S351" s="601"/>
    </row>
    <row r="352" spans="1:19" ht="14.4" customHeight="1" x14ac:dyDescent="0.3">
      <c r="A352" s="584" t="s">
        <v>1395</v>
      </c>
      <c r="B352" s="585" t="s">
        <v>1396</v>
      </c>
      <c r="C352" s="585" t="s">
        <v>473</v>
      </c>
      <c r="D352" s="585" t="s">
        <v>1390</v>
      </c>
      <c r="E352" s="585" t="s">
        <v>1411</v>
      </c>
      <c r="F352" s="585" t="s">
        <v>1469</v>
      </c>
      <c r="G352" s="585" t="s">
        <v>1470</v>
      </c>
      <c r="H352" s="600">
        <v>3</v>
      </c>
      <c r="I352" s="600">
        <v>3189</v>
      </c>
      <c r="J352" s="585"/>
      <c r="K352" s="585">
        <v>1063</v>
      </c>
      <c r="L352" s="600"/>
      <c r="M352" s="600"/>
      <c r="N352" s="585"/>
      <c r="O352" s="585"/>
      <c r="P352" s="600"/>
      <c r="Q352" s="600"/>
      <c r="R352" s="590"/>
      <c r="S352" s="601"/>
    </row>
    <row r="353" spans="1:19" ht="14.4" customHeight="1" x14ac:dyDescent="0.3">
      <c r="A353" s="584" t="s">
        <v>1395</v>
      </c>
      <c r="B353" s="585" t="s">
        <v>1396</v>
      </c>
      <c r="C353" s="585" t="s">
        <v>473</v>
      </c>
      <c r="D353" s="585" t="s">
        <v>1390</v>
      </c>
      <c r="E353" s="585" t="s">
        <v>1411</v>
      </c>
      <c r="F353" s="585" t="s">
        <v>1473</v>
      </c>
      <c r="G353" s="585" t="s">
        <v>1474</v>
      </c>
      <c r="H353" s="600">
        <v>3</v>
      </c>
      <c r="I353" s="600">
        <v>2148</v>
      </c>
      <c r="J353" s="585"/>
      <c r="K353" s="585">
        <v>716</v>
      </c>
      <c r="L353" s="600"/>
      <c r="M353" s="600"/>
      <c r="N353" s="585"/>
      <c r="O353" s="585"/>
      <c r="P353" s="600"/>
      <c r="Q353" s="600"/>
      <c r="R353" s="590"/>
      <c r="S353" s="601"/>
    </row>
    <row r="354" spans="1:19" ht="14.4" customHeight="1" x14ac:dyDescent="0.3">
      <c r="A354" s="584" t="s">
        <v>1395</v>
      </c>
      <c r="B354" s="585" t="s">
        <v>1396</v>
      </c>
      <c r="C354" s="585" t="s">
        <v>473</v>
      </c>
      <c r="D354" s="585" t="s">
        <v>1390</v>
      </c>
      <c r="E354" s="585" t="s">
        <v>1411</v>
      </c>
      <c r="F354" s="585" t="s">
        <v>1487</v>
      </c>
      <c r="G354" s="585" t="s">
        <v>1488</v>
      </c>
      <c r="H354" s="600">
        <v>1</v>
      </c>
      <c r="I354" s="600">
        <v>120</v>
      </c>
      <c r="J354" s="585"/>
      <c r="K354" s="585">
        <v>120</v>
      </c>
      <c r="L354" s="600"/>
      <c r="M354" s="600"/>
      <c r="N354" s="585"/>
      <c r="O354" s="585"/>
      <c r="P354" s="600"/>
      <c r="Q354" s="600"/>
      <c r="R354" s="590"/>
      <c r="S354" s="601"/>
    </row>
    <row r="355" spans="1:19" ht="14.4" customHeight="1" x14ac:dyDescent="0.3">
      <c r="A355" s="584" t="s">
        <v>1395</v>
      </c>
      <c r="B355" s="585" t="s">
        <v>1396</v>
      </c>
      <c r="C355" s="585" t="s">
        <v>473</v>
      </c>
      <c r="D355" s="585" t="s">
        <v>1390</v>
      </c>
      <c r="E355" s="585" t="s">
        <v>1411</v>
      </c>
      <c r="F355" s="585" t="s">
        <v>1491</v>
      </c>
      <c r="G355" s="585" t="s">
        <v>1492</v>
      </c>
      <c r="H355" s="600">
        <v>6</v>
      </c>
      <c r="I355" s="600">
        <v>1482</v>
      </c>
      <c r="J355" s="585"/>
      <c r="K355" s="585">
        <v>247</v>
      </c>
      <c r="L355" s="600"/>
      <c r="M355" s="600"/>
      <c r="N355" s="585"/>
      <c r="O355" s="585"/>
      <c r="P355" s="600"/>
      <c r="Q355" s="600"/>
      <c r="R355" s="590"/>
      <c r="S355" s="601"/>
    </row>
    <row r="356" spans="1:19" ht="14.4" customHeight="1" x14ac:dyDescent="0.3">
      <c r="A356" s="584" t="s">
        <v>1395</v>
      </c>
      <c r="B356" s="585" t="s">
        <v>1396</v>
      </c>
      <c r="C356" s="585" t="s">
        <v>473</v>
      </c>
      <c r="D356" s="585" t="s">
        <v>1390</v>
      </c>
      <c r="E356" s="585" t="s">
        <v>1411</v>
      </c>
      <c r="F356" s="585" t="s">
        <v>1545</v>
      </c>
      <c r="G356" s="585" t="s">
        <v>1546</v>
      </c>
      <c r="H356" s="600">
        <v>1</v>
      </c>
      <c r="I356" s="600">
        <v>1734</v>
      </c>
      <c r="J356" s="585"/>
      <c r="K356" s="585">
        <v>1734</v>
      </c>
      <c r="L356" s="600"/>
      <c r="M356" s="600"/>
      <c r="N356" s="585"/>
      <c r="O356" s="585"/>
      <c r="P356" s="600"/>
      <c r="Q356" s="600"/>
      <c r="R356" s="590"/>
      <c r="S356" s="601"/>
    </row>
    <row r="357" spans="1:19" ht="14.4" customHeight="1" x14ac:dyDescent="0.3">
      <c r="A357" s="584" t="s">
        <v>1395</v>
      </c>
      <c r="B357" s="585" t="s">
        <v>1396</v>
      </c>
      <c r="C357" s="585" t="s">
        <v>473</v>
      </c>
      <c r="D357" s="585" t="s">
        <v>1390</v>
      </c>
      <c r="E357" s="585" t="s">
        <v>1411</v>
      </c>
      <c r="F357" s="585" t="s">
        <v>1499</v>
      </c>
      <c r="G357" s="585" t="s">
        <v>1500</v>
      </c>
      <c r="H357" s="600">
        <v>1</v>
      </c>
      <c r="I357" s="600">
        <v>1033</v>
      </c>
      <c r="J357" s="585"/>
      <c r="K357" s="585">
        <v>1033</v>
      </c>
      <c r="L357" s="600"/>
      <c r="M357" s="600"/>
      <c r="N357" s="585"/>
      <c r="O357" s="585"/>
      <c r="P357" s="600"/>
      <c r="Q357" s="600"/>
      <c r="R357" s="590"/>
      <c r="S357" s="601"/>
    </row>
    <row r="358" spans="1:19" ht="14.4" customHeight="1" x14ac:dyDescent="0.3">
      <c r="A358" s="584" t="s">
        <v>1395</v>
      </c>
      <c r="B358" s="585" t="s">
        <v>1396</v>
      </c>
      <c r="C358" s="585" t="s">
        <v>473</v>
      </c>
      <c r="D358" s="585" t="s">
        <v>1390</v>
      </c>
      <c r="E358" s="585" t="s">
        <v>1411</v>
      </c>
      <c r="F358" s="585" t="s">
        <v>1501</v>
      </c>
      <c r="G358" s="585" t="s">
        <v>1502</v>
      </c>
      <c r="H358" s="600">
        <v>6</v>
      </c>
      <c r="I358" s="600">
        <v>5040</v>
      </c>
      <c r="J358" s="585"/>
      <c r="K358" s="585">
        <v>840</v>
      </c>
      <c r="L358" s="600"/>
      <c r="M358" s="600"/>
      <c r="N358" s="585"/>
      <c r="O358" s="585"/>
      <c r="P358" s="600"/>
      <c r="Q358" s="600"/>
      <c r="R358" s="590"/>
      <c r="S358" s="601"/>
    </row>
    <row r="359" spans="1:19" ht="14.4" customHeight="1" x14ac:dyDescent="0.3">
      <c r="A359" s="584" t="s">
        <v>1395</v>
      </c>
      <c r="B359" s="585" t="s">
        <v>1396</v>
      </c>
      <c r="C359" s="585" t="s">
        <v>473</v>
      </c>
      <c r="D359" s="585" t="s">
        <v>1390</v>
      </c>
      <c r="E359" s="585" t="s">
        <v>1411</v>
      </c>
      <c r="F359" s="585" t="s">
        <v>1514</v>
      </c>
      <c r="G359" s="585" t="s">
        <v>1515</v>
      </c>
      <c r="H359" s="600">
        <v>1</v>
      </c>
      <c r="I359" s="600">
        <v>111</v>
      </c>
      <c r="J359" s="585"/>
      <c r="K359" s="585">
        <v>111</v>
      </c>
      <c r="L359" s="600"/>
      <c r="M359" s="600"/>
      <c r="N359" s="585"/>
      <c r="O359" s="585"/>
      <c r="P359" s="600"/>
      <c r="Q359" s="600"/>
      <c r="R359" s="590"/>
      <c r="S359" s="601"/>
    </row>
    <row r="360" spans="1:19" ht="14.4" customHeight="1" x14ac:dyDescent="0.3">
      <c r="A360" s="584" t="s">
        <v>1395</v>
      </c>
      <c r="B360" s="585" t="s">
        <v>1396</v>
      </c>
      <c r="C360" s="585" t="s">
        <v>473</v>
      </c>
      <c r="D360" s="585" t="s">
        <v>585</v>
      </c>
      <c r="E360" s="585" t="s">
        <v>1397</v>
      </c>
      <c r="F360" s="585" t="s">
        <v>1400</v>
      </c>
      <c r="G360" s="585" t="s">
        <v>1401</v>
      </c>
      <c r="H360" s="600">
        <v>10.5</v>
      </c>
      <c r="I360" s="600">
        <v>1585.9099999999999</v>
      </c>
      <c r="J360" s="585">
        <v>1.2209732925805878</v>
      </c>
      <c r="K360" s="585">
        <v>151.03904761904761</v>
      </c>
      <c r="L360" s="600">
        <v>8.6</v>
      </c>
      <c r="M360" s="600">
        <v>1298.8900000000001</v>
      </c>
      <c r="N360" s="585">
        <v>1</v>
      </c>
      <c r="O360" s="585">
        <v>151.03372093023256</v>
      </c>
      <c r="P360" s="600">
        <v>9.8000000000000007</v>
      </c>
      <c r="Q360" s="600">
        <v>683.06</v>
      </c>
      <c r="R360" s="590">
        <v>0.52587978966656135</v>
      </c>
      <c r="S360" s="601">
        <v>69.699999999999989</v>
      </c>
    </row>
    <row r="361" spans="1:19" ht="14.4" customHeight="1" x14ac:dyDescent="0.3">
      <c r="A361" s="584" t="s">
        <v>1395</v>
      </c>
      <c r="B361" s="585" t="s">
        <v>1396</v>
      </c>
      <c r="C361" s="585" t="s">
        <v>473</v>
      </c>
      <c r="D361" s="585" t="s">
        <v>585</v>
      </c>
      <c r="E361" s="585" t="s">
        <v>1411</v>
      </c>
      <c r="F361" s="585" t="s">
        <v>1420</v>
      </c>
      <c r="G361" s="585" t="s">
        <v>1421</v>
      </c>
      <c r="H361" s="600"/>
      <c r="I361" s="600"/>
      <c r="J361" s="585"/>
      <c r="K361" s="585"/>
      <c r="L361" s="600">
        <v>2</v>
      </c>
      <c r="M361" s="600">
        <v>74</v>
      </c>
      <c r="N361" s="585">
        <v>1</v>
      </c>
      <c r="O361" s="585">
        <v>37</v>
      </c>
      <c r="P361" s="600"/>
      <c r="Q361" s="600"/>
      <c r="R361" s="590"/>
      <c r="S361" s="601"/>
    </row>
    <row r="362" spans="1:19" ht="14.4" customHeight="1" x14ac:dyDescent="0.3">
      <c r="A362" s="584" t="s">
        <v>1395</v>
      </c>
      <c r="B362" s="585" t="s">
        <v>1396</v>
      </c>
      <c r="C362" s="585" t="s">
        <v>473</v>
      </c>
      <c r="D362" s="585" t="s">
        <v>585</v>
      </c>
      <c r="E362" s="585" t="s">
        <v>1411</v>
      </c>
      <c r="F362" s="585" t="s">
        <v>1430</v>
      </c>
      <c r="G362" s="585" t="s">
        <v>1431</v>
      </c>
      <c r="H362" s="600">
        <v>22</v>
      </c>
      <c r="I362" s="600">
        <v>2772</v>
      </c>
      <c r="J362" s="585">
        <v>0.81481481481481477</v>
      </c>
      <c r="K362" s="585">
        <v>126</v>
      </c>
      <c r="L362" s="600">
        <v>27</v>
      </c>
      <c r="M362" s="600">
        <v>3402</v>
      </c>
      <c r="N362" s="585">
        <v>1</v>
      </c>
      <c r="O362" s="585">
        <v>126</v>
      </c>
      <c r="P362" s="600">
        <v>31</v>
      </c>
      <c r="Q362" s="600">
        <v>3937</v>
      </c>
      <c r="R362" s="590">
        <v>1.1572604350382127</v>
      </c>
      <c r="S362" s="601">
        <v>127</v>
      </c>
    </row>
    <row r="363" spans="1:19" ht="14.4" customHeight="1" x14ac:dyDescent="0.3">
      <c r="A363" s="584" t="s">
        <v>1395</v>
      </c>
      <c r="B363" s="585" t="s">
        <v>1396</v>
      </c>
      <c r="C363" s="585" t="s">
        <v>473</v>
      </c>
      <c r="D363" s="585" t="s">
        <v>585</v>
      </c>
      <c r="E363" s="585" t="s">
        <v>1411</v>
      </c>
      <c r="F363" s="585" t="s">
        <v>1432</v>
      </c>
      <c r="G363" s="585" t="s">
        <v>1433</v>
      </c>
      <c r="H363" s="600"/>
      <c r="I363" s="600"/>
      <c r="J363" s="585"/>
      <c r="K363" s="585"/>
      <c r="L363" s="600">
        <v>1</v>
      </c>
      <c r="M363" s="600">
        <v>541</v>
      </c>
      <c r="N363" s="585">
        <v>1</v>
      </c>
      <c r="O363" s="585">
        <v>541</v>
      </c>
      <c r="P363" s="600"/>
      <c r="Q363" s="600"/>
      <c r="R363" s="590"/>
      <c r="S363" s="601"/>
    </row>
    <row r="364" spans="1:19" ht="14.4" customHeight="1" x14ac:dyDescent="0.3">
      <c r="A364" s="584" t="s">
        <v>1395</v>
      </c>
      <c r="B364" s="585" t="s">
        <v>1396</v>
      </c>
      <c r="C364" s="585" t="s">
        <v>473</v>
      </c>
      <c r="D364" s="585" t="s">
        <v>585</v>
      </c>
      <c r="E364" s="585" t="s">
        <v>1411</v>
      </c>
      <c r="F364" s="585" t="s">
        <v>1434</v>
      </c>
      <c r="G364" s="585" t="s">
        <v>1435</v>
      </c>
      <c r="H364" s="600">
        <v>1</v>
      </c>
      <c r="I364" s="600">
        <v>1543</v>
      </c>
      <c r="J364" s="585"/>
      <c r="K364" s="585">
        <v>1543</v>
      </c>
      <c r="L364" s="600"/>
      <c r="M364" s="600"/>
      <c r="N364" s="585"/>
      <c r="O364" s="585"/>
      <c r="P364" s="600"/>
      <c r="Q364" s="600"/>
      <c r="R364" s="590"/>
      <c r="S364" s="601"/>
    </row>
    <row r="365" spans="1:19" ht="14.4" customHeight="1" x14ac:dyDescent="0.3">
      <c r="A365" s="584" t="s">
        <v>1395</v>
      </c>
      <c r="B365" s="585" t="s">
        <v>1396</v>
      </c>
      <c r="C365" s="585" t="s">
        <v>473</v>
      </c>
      <c r="D365" s="585" t="s">
        <v>585</v>
      </c>
      <c r="E365" s="585" t="s">
        <v>1411</v>
      </c>
      <c r="F365" s="585" t="s">
        <v>1436</v>
      </c>
      <c r="G365" s="585" t="s">
        <v>1437</v>
      </c>
      <c r="H365" s="600">
        <v>9</v>
      </c>
      <c r="I365" s="600">
        <v>4500</v>
      </c>
      <c r="J365" s="585">
        <v>0.69092584062643947</v>
      </c>
      <c r="K365" s="585">
        <v>500</v>
      </c>
      <c r="L365" s="600">
        <v>13</v>
      </c>
      <c r="M365" s="600">
        <v>6513</v>
      </c>
      <c r="N365" s="585">
        <v>1</v>
      </c>
      <c r="O365" s="585">
        <v>501</v>
      </c>
      <c r="P365" s="600">
        <v>13</v>
      </c>
      <c r="Q365" s="600">
        <v>6526</v>
      </c>
      <c r="R365" s="590">
        <v>1.001996007984032</v>
      </c>
      <c r="S365" s="601">
        <v>502</v>
      </c>
    </row>
    <row r="366" spans="1:19" ht="14.4" customHeight="1" x14ac:dyDescent="0.3">
      <c r="A366" s="584" t="s">
        <v>1395</v>
      </c>
      <c r="B366" s="585" t="s">
        <v>1396</v>
      </c>
      <c r="C366" s="585" t="s">
        <v>473</v>
      </c>
      <c r="D366" s="585" t="s">
        <v>585</v>
      </c>
      <c r="E366" s="585" t="s">
        <v>1411</v>
      </c>
      <c r="F366" s="585" t="s">
        <v>1438</v>
      </c>
      <c r="G366" s="585" t="s">
        <v>1439</v>
      </c>
      <c r="H366" s="600">
        <v>26</v>
      </c>
      <c r="I366" s="600">
        <v>17654</v>
      </c>
      <c r="J366" s="585">
        <v>0.76470588235294112</v>
      </c>
      <c r="K366" s="585">
        <v>679</v>
      </c>
      <c r="L366" s="600">
        <v>34</v>
      </c>
      <c r="M366" s="600">
        <v>23086</v>
      </c>
      <c r="N366" s="585">
        <v>1</v>
      </c>
      <c r="O366" s="585">
        <v>679</v>
      </c>
      <c r="P366" s="600">
        <v>42</v>
      </c>
      <c r="Q366" s="600">
        <v>28560</v>
      </c>
      <c r="R366" s="590">
        <v>1.2371134020618557</v>
      </c>
      <c r="S366" s="601">
        <v>680</v>
      </c>
    </row>
    <row r="367" spans="1:19" ht="14.4" customHeight="1" x14ac:dyDescent="0.3">
      <c r="A367" s="584" t="s">
        <v>1395</v>
      </c>
      <c r="B367" s="585" t="s">
        <v>1396</v>
      </c>
      <c r="C367" s="585" t="s">
        <v>473</v>
      </c>
      <c r="D367" s="585" t="s">
        <v>585</v>
      </c>
      <c r="E367" s="585" t="s">
        <v>1411</v>
      </c>
      <c r="F367" s="585" t="s">
        <v>1440</v>
      </c>
      <c r="G367" s="585" t="s">
        <v>1441</v>
      </c>
      <c r="H367" s="600">
        <v>2</v>
      </c>
      <c r="I367" s="600">
        <v>2062</v>
      </c>
      <c r="J367" s="585">
        <v>0.22200689061154177</v>
      </c>
      <c r="K367" s="585">
        <v>1031</v>
      </c>
      <c r="L367" s="600">
        <v>9</v>
      </c>
      <c r="M367" s="600">
        <v>9288</v>
      </c>
      <c r="N367" s="585">
        <v>1</v>
      </c>
      <c r="O367" s="585">
        <v>1032</v>
      </c>
      <c r="P367" s="600">
        <v>10</v>
      </c>
      <c r="Q367" s="600">
        <v>10340</v>
      </c>
      <c r="R367" s="590">
        <v>1.1132644272179155</v>
      </c>
      <c r="S367" s="601">
        <v>1034</v>
      </c>
    </row>
    <row r="368" spans="1:19" ht="14.4" customHeight="1" x14ac:dyDescent="0.3">
      <c r="A368" s="584" t="s">
        <v>1395</v>
      </c>
      <c r="B368" s="585" t="s">
        <v>1396</v>
      </c>
      <c r="C368" s="585" t="s">
        <v>473</v>
      </c>
      <c r="D368" s="585" t="s">
        <v>585</v>
      </c>
      <c r="E368" s="585" t="s">
        <v>1411</v>
      </c>
      <c r="F368" s="585" t="s">
        <v>1519</v>
      </c>
      <c r="G368" s="585" t="s">
        <v>1520</v>
      </c>
      <c r="H368" s="600">
        <v>3</v>
      </c>
      <c r="I368" s="600">
        <v>3819</v>
      </c>
      <c r="J368" s="585">
        <v>2.9952941176470587</v>
      </c>
      <c r="K368" s="585">
        <v>1273</v>
      </c>
      <c r="L368" s="600">
        <v>1</v>
      </c>
      <c r="M368" s="600">
        <v>1275</v>
      </c>
      <c r="N368" s="585">
        <v>1</v>
      </c>
      <c r="O368" s="585">
        <v>1275</v>
      </c>
      <c r="P368" s="600">
        <v>1</v>
      </c>
      <c r="Q368" s="600">
        <v>1278</v>
      </c>
      <c r="R368" s="590">
        <v>1.0023529411764707</v>
      </c>
      <c r="S368" s="601">
        <v>1278</v>
      </c>
    </row>
    <row r="369" spans="1:19" ht="14.4" customHeight="1" x14ac:dyDescent="0.3">
      <c r="A369" s="584" t="s">
        <v>1395</v>
      </c>
      <c r="B369" s="585" t="s">
        <v>1396</v>
      </c>
      <c r="C369" s="585" t="s">
        <v>473</v>
      </c>
      <c r="D369" s="585" t="s">
        <v>585</v>
      </c>
      <c r="E369" s="585" t="s">
        <v>1411</v>
      </c>
      <c r="F369" s="585" t="s">
        <v>1521</v>
      </c>
      <c r="G369" s="585" t="s">
        <v>1522</v>
      </c>
      <c r="H369" s="600">
        <v>1</v>
      </c>
      <c r="I369" s="600">
        <v>971</v>
      </c>
      <c r="J369" s="585">
        <v>0.99897119341563789</v>
      </c>
      <c r="K369" s="585">
        <v>971</v>
      </c>
      <c r="L369" s="600">
        <v>1</v>
      </c>
      <c r="M369" s="600">
        <v>972</v>
      </c>
      <c r="N369" s="585">
        <v>1</v>
      </c>
      <c r="O369" s="585">
        <v>972</v>
      </c>
      <c r="P369" s="600"/>
      <c r="Q369" s="600"/>
      <c r="R369" s="590"/>
      <c r="S369" s="601"/>
    </row>
    <row r="370" spans="1:19" ht="14.4" customHeight="1" x14ac:dyDescent="0.3">
      <c r="A370" s="584" t="s">
        <v>1395</v>
      </c>
      <c r="B370" s="585" t="s">
        <v>1396</v>
      </c>
      <c r="C370" s="585" t="s">
        <v>473</v>
      </c>
      <c r="D370" s="585" t="s">
        <v>585</v>
      </c>
      <c r="E370" s="585" t="s">
        <v>1411</v>
      </c>
      <c r="F370" s="585" t="s">
        <v>1523</v>
      </c>
      <c r="G370" s="585" t="s">
        <v>1524</v>
      </c>
      <c r="H370" s="600">
        <v>1</v>
      </c>
      <c r="I370" s="600">
        <v>844</v>
      </c>
      <c r="J370" s="585"/>
      <c r="K370" s="585">
        <v>844</v>
      </c>
      <c r="L370" s="600"/>
      <c r="M370" s="600"/>
      <c r="N370" s="585"/>
      <c r="O370" s="585"/>
      <c r="P370" s="600"/>
      <c r="Q370" s="600"/>
      <c r="R370" s="590"/>
      <c r="S370" s="601"/>
    </row>
    <row r="371" spans="1:19" ht="14.4" customHeight="1" x14ac:dyDescent="0.3">
      <c r="A371" s="584" t="s">
        <v>1395</v>
      </c>
      <c r="B371" s="585" t="s">
        <v>1396</v>
      </c>
      <c r="C371" s="585" t="s">
        <v>473</v>
      </c>
      <c r="D371" s="585" t="s">
        <v>585</v>
      </c>
      <c r="E371" s="585" t="s">
        <v>1411</v>
      </c>
      <c r="F371" s="585" t="s">
        <v>1525</v>
      </c>
      <c r="G371" s="585" t="s">
        <v>1526</v>
      </c>
      <c r="H371" s="600">
        <v>2</v>
      </c>
      <c r="I371" s="600">
        <v>3354</v>
      </c>
      <c r="J371" s="585">
        <v>1.9988081048867699</v>
      </c>
      <c r="K371" s="585">
        <v>1677</v>
      </c>
      <c r="L371" s="600">
        <v>1</v>
      </c>
      <c r="M371" s="600">
        <v>1678</v>
      </c>
      <c r="N371" s="585">
        <v>1</v>
      </c>
      <c r="O371" s="585">
        <v>1678</v>
      </c>
      <c r="P371" s="600">
        <v>4</v>
      </c>
      <c r="Q371" s="600">
        <v>6720</v>
      </c>
      <c r="R371" s="590">
        <v>4.0047675804529206</v>
      </c>
      <c r="S371" s="601">
        <v>1680</v>
      </c>
    </row>
    <row r="372" spans="1:19" ht="14.4" customHeight="1" x14ac:dyDescent="0.3">
      <c r="A372" s="584" t="s">
        <v>1395</v>
      </c>
      <c r="B372" s="585" t="s">
        <v>1396</v>
      </c>
      <c r="C372" s="585" t="s">
        <v>473</v>
      </c>
      <c r="D372" s="585" t="s">
        <v>585</v>
      </c>
      <c r="E372" s="585" t="s">
        <v>1411</v>
      </c>
      <c r="F372" s="585" t="s">
        <v>1527</v>
      </c>
      <c r="G372" s="585" t="s">
        <v>1528</v>
      </c>
      <c r="H372" s="600">
        <v>5</v>
      </c>
      <c r="I372" s="600">
        <v>6965</v>
      </c>
      <c r="J372" s="585">
        <v>0.99856630824372761</v>
      </c>
      <c r="K372" s="585">
        <v>1393</v>
      </c>
      <c r="L372" s="600">
        <v>5</v>
      </c>
      <c r="M372" s="600">
        <v>6975</v>
      </c>
      <c r="N372" s="585">
        <v>1</v>
      </c>
      <c r="O372" s="585">
        <v>1395</v>
      </c>
      <c r="P372" s="600">
        <v>9</v>
      </c>
      <c r="Q372" s="600">
        <v>12582</v>
      </c>
      <c r="R372" s="590">
        <v>1.8038709677419356</v>
      </c>
      <c r="S372" s="601">
        <v>1398</v>
      </c>
    </row>
    <row r="373" spans="1:19" ht="14.4" customHeight="1" x14ac:dyDescent="0.3">
      <c r="A373" s="584" t="s">
        <v>1395</v>
      </c>
      <c r="B373" s="585" t="s">
        <v>1396</v>
      </c>
      <c r="C373" s="585" t="s">
        <v>473</v>
      </c>
      <c r="D373" s="585" t="s">
        <v>585</v>
      </c>
      <c r="E373" s="585" t="s">
        <v>1411</v>
      </c>
      <c r="F373" s="585" t="s">
        <v>1448</v>
      </c>
      <c r="G373" s="585" t="s">
        <v>1449</v>
      </c>
      <c r="H373" s="600">
        <v>7</v>
      </c>
      <c r="I373" s="600">
        <v>233.33</v>
      </c>
      <c r="J373" s="585">
        <v>0.34999325003374981</v>
      </c>
      <c r="K373" s="585">
        <v>33.332857142857144</v>
      </c>
      <c r="L373" s="600">
        <v>20</v>
      </c>
      <c r="M373" s="600">
        <v>666.67000000000007</v>
      </c>
      <c r="N373" s="585">
        <v>1</v>
      </c>
      <c r="O373" s="585">
        <v>33.333500000000001</v>
      </c>
      <c r="P373" s="600">
        <v>26</v>
      </c>
      <c r="Q373" s="600">
        <v>866.68000000000006</v>
      </c>
      <c r="R373" s="590">
        <v>1.3000134999325004</v>
      </c>
      <c r="S373" s="601">
        <v>33.333846153846153</v>
      </c>
    </row>
    <row r="374" spans="1:19" ht="14.4" customHeight="1" x14ac:dyDescent="0.3">
      <c r="A374" s="584" t="s">
        <v>1395</v>
      </c>
      <c r="B374" s="585" t="s">
        <v>1396</v>
      </c>
      <c r="C374" s="585" t="s">
        <v>473</v>
      </c>
      <c r="D374" s="585" t="s">
        <v>585</v>
      </c>
      <c r="E374" s="585" t="s">
        <v>1411</v>
      </c>
      <c r="F374" s="585" t="s">
        <v>1452</v>
      </c>
      <c r="G374" s="585" t="s">
        <v>1453</v>
      </c>
      <c r="H374" s="600">
        <v>73</v>
      </c>
      <c r="I374" s="600">
        <v>6278</v>
      </c>
      <c r="J374" s="585">
        <v>1.0735294117647058</v>
      </c>
      <c r="K374" s="585">
        <v>86</v>
      </c>
      <c r="L374" s="600">
        <v>68</v>
      </c>
      <c r="M374" s="600">
        <v>5848</v>
      </c>
      <c r="N374" s="585">
        <v>1</v>
      </c>
      <c r="O374" s="585">
        <v>86</v>
      </c>
      <c r="P374" s="600">
        <v>82</v>
      </c>
      <c r="Q374" s="600">
        <v>7052</v>
      </c>
      <c r="R374" s="590">
        <v>1.2058823529411764</v>
      </c>
      <c r="S374" s="601">
        <v>86</v>
      </c>
    </row>
    <row r="375" spans="1:19" ht="14.4" customHeight="1" x14ac:dyDescent="0.3">
      <c r="A375" s="584" t="s">
        <v>1395</v>
      </c>
      <c r="B375" s="585" t="s">
        <v>1396</v>
      </c>
      <c r="C375" s="585" t="s">
        <v>473</v>
      </c>
      <c r="D375" s="585" t="s">
        <v>585</v>
      </c>
      <c r="E375" s="585" t="s">
        <v>1411</v>
      </c>
      <c r="F375" s="585" t="s">
        <v>1462</v>
      </c>
      <c r="G375" s="585" t="s">
        <v>1433</v>
      </c>
      <c r="H375" s="600">
        <v>1</v>
      </c>
      <c r="I375" s="600">
        <v>688</v>
      </c>
      <c r="J375" s="585"/>
      <c r="K375" s="585">
        <v>688</v>
      </c>
      <c r="L375" s="600"/>
      <c r="M375" s="600"/>
      <c r="N375" s="585"/>
      <c r="O375" s="585"/>
      <c r="P375" s="600"/>
      <c r="Q375" s="600"/>
      <c r="R375" s="590"/>
      <c r="S375" s="601"/>
    </row>
    <row r="376" spans="1:19" ht="14.4" customHeight="1" x14ac:dyDescent="0.3">
      <c r="A376" s="584" t="s">
        <v>1395</v>
      </c>
      <c r="B376" s="585" t="s">
        <v>1396</v>
      </c>
      <c r="C376" s="585" t="s">
        <v>473</v>
      </c>
      <c r="D376" s="585" t="s">
        <v>585</v>
      </c>
      <c r="E376" s="585" t="s">
        <v>1411</v>
      </c>
      <c r="F376" s="585" t="s">
        <v>1463</v>
      </c>
      <c r="G376" s="585" t="s">
        <v>1464</v>
      </c>
      <c r="H376" s="600">
        <v>11</v>
      </c>
      <c r="I376" s="600">
        <v>1782</v>
      </c>
      <c r="J376" s="585">
        <v>11</v>
      </c>
      <c r="K376" s="585">
        <v>162</v>
      </c>
      <c r="L376" s="600">
        <v>1</v>
      </c>
      <c r="M376" s="600">
        <v>162</v>
      </c>
      <c r="N376" s="585">
        <v>1</v>
      </c>
      <c r="O376" s="585">
        <v>162</v>
      </c>
      <c r="P376" s="600">
        <v>6</v>
      </c>
      <c r="Q376" s="600">
        <v>948</v>
      </c>
      <c r="R376" s="590">
        <v>5.8518518518518521</v>
      </c>
      <c r="S376" s="601">
        <v>158</v>
      </c>
    </row>
    <row r="377" spans="1:19" ht="14.4" customHeight="1" x14ac:dyDescent="0.3">
      <c r="A377" s="584" t="s">
        <v>1395</v>
      </c>
      <c r="B377" s="585" t="s">
        <v>1396</v>
      </c>
      <c r="C377" s="585" t="s">
        <v>473</v>
      </c>
      <c r="D377" s="585" t="s">
        <v>585</v>
      </c>
      <c r="E377" s="585" t="s">
        <v>1411</v>
      </c>
      <c r="F377" s="585" t="s">
        <v>1537</v>
      </c>
      <c r="G377" s="585" t="s">
        <v>1538</v>
      </c>
      <c r="H377" s="600">
        <v>4</v>
      </c>
      <c r="I377" s="600">
        <v>2884</v>
      </c>
      <c r="J377" s="585">
        <v>0.99861495844875348</v>
      </c>
      <c r="K377" s="585">
        <v>721</v>
      </c>
      <c r="L377" s="600">
        <v>4</v>
      </c>
      <c r="M377" s="600">
        <v>2888</v>
      </c>
      <c r="N377" s="585">
        <v>1</v>
      </c>
      <c r="O377" s="585">
        <v>722</v>
      </c>
      <c r="P377" s="600">
        <v>6</v>
      </c>
      <c r="Q377" s="600">
        <v>4338</v>
      </c>
      <c r="R377" s="590">
        <v>1.5020775623268698</v>
      </c>
      <c r="S377" s="601">
        <v>723</v>
      </c>
    </row>
    <row r="378" spans="1:19" ht="14.4" customHeight="1" x14ac:dyDescent="0.3">
      <c r="A378" s="584" t="s">
        <v>1395</v>
      </c>
      <c r="B378" s="585" t="s">
        <v>1396</v>
      </c>
      <c r="C378" s="585" t="s">
        <v>473</v>
      </c>
      <c r="D378" s="585" t="s">
        <v>585</v>
      </c>
      <c r="E378" s="585" t="s">
        <v>1411</v>
      </c>
      <c r="F378" s="585" t="s">
        <v>1469</v>
      </c>
      <c r="G378" s="585" t="s">
        <v>1470</v>
      </c>
      <c r="H378" s="600">
        <v>11</v>
      </c>
      <c r="I378" s="600">
        <v>11693</v>
      </c>
      <c r="J378" s="585">
        <v>3.6666666666666665</v>
      </c>
      <c r="K378" s="585">
        <v>1063</v>
      </c>
      <c r="L378" s="600">
        <v>3</v>
      </c>
      <c r="M378" s="600">
        <v>3189</v>
      </c>
      <c r="N378" s="585">
        <v>1</v>
      </c>
      <c r="O378" s="585">
        <v>1063</v>
      </c>
      <c r="P378" s="600">
        <v>5</v>
      </c>
      <c r="Q378" s="600">
        <v>5320</v>
      </c>
      <c r="R378" s="590">
        <v>1.6682345562872374</v>
      </c>
      <c r="S378" s="601">
        <v>1064</v>
      </c>
    </row>
    <row r="379" spans="1:19" ht="14.4" customHeight="1" x14ac:dyDescent="0.3">
      <c r="A379" s="584" t="s">
        <v>1395</v>
      </c>
      <c r="B379" s="585" t="s">
        <v>1396</v>
      </c>
      <c r="C379" s="585" t="s">
        <v>473</v>
      </c>
      <c r="D379" s="585" t="s">
        <v>585</v>
      </c>
      <c r="E379" s="585" t="s">
        <v>1411</v>
      </c>
      <c r="F379" s="585" t="s">
        <v>1473</v>
      </c>
      <c r="G379" s="585" t="s">
        <v>1474</v>
      </c>
      <c r="H379" s="600"/>
      <c r="I379" s="600"/>
      <c r="J379" s="585"/>
      <c r="K379" s="585"/>
      <c r="L379" s="600">
        <v>1</v>
      </c>
      <c r="M379" s="600">
        <v>716</v>
      </c>
      <c r="N379" s="585">
        <v>1</v>
      </c>
      <c r="O379" s="585">
        <v>716</v>
      </c>
      <c r="P379" s="600">
        <v>4</v>
      </c>
      <c r="Q379" s="600">
        <v>2868</v>
      </c>
      <c r="R379" s="590">
        <v>4.005586592178771</v>
      </c>
      <c r="S379" s="601">
        <v>717</v>
      </c>
    </row>
    <row r="380" spans="1:19" ht="14.4" customHeight="1" x14ac:dyDescent="0.3">
      <c r="A380" s="584" t="s">
        <v>1395</v>
      </c>
      <c r="B380" s="585" t="s">
        <v>1396</v>
      </c>
      <c r="C380" s="585" t="s">
        <v>473</v>
      </c>
      <c r="D380" s="585" t="s">
        <v>585</v>
      </c>
      <c r="E380" s="585" t="s">
        <v>1411</v>
      </c>
      <c r="F380" s="585" t="s">
        <v>1485</v>
      </c>
      <c r="G380" s="585" t="s">
        <v>1486</v>
      </c>
      <c r="H380" s="600">
        <v>3</v>
      </c>
      <c r="I380" s="600">
        <v>1908</v>
      </c>
      <c r="J380" s="585">
        <v>0.94455445544554451</v>
      </c>
      <c r="K380" s="585">
        <v>636</v>
      </c>
      <c r="L380" s="600">
        <v>4</v>
      </c>
      <c r="M380" s="600">
        <v>2020</v>
      </c>
      <c r="N380" s="585">
        <v>1</v>
      </c>
      <c r="O380" s="585">
        <v>505</v>
      </c>
      <c r="P380" s="600">
        <v>4</v>
      </c>
      <c r="Q380" s="600">
        <v>2024</v>
      </c>
      <c r="R380" s="590">
        <v>1.001980198019802</v>
      </c>
      <c r="S380" s="601">
        <v>506</v>
      </c>
    </row>
    <row r="381" spans="1:19" ht="14.4" customHeight="1" x14ac:dyDescent="0.3">
      <c r="A381" s="584" t="s">
        <v>1395</v>
      </c>
      <c r="B381" s="585" t="s">
        <v>1396</v>
      </c>
      <c r="C381" s="585" t="s">
        <v>473</v>
      </c>
      <c r="D381" s="585" t="s">
        <v>585</v>
      </c>
      <c r="E381" s="585" t="s">
        <v>1411</v>
      </c>
      <c r="F381" s="585" t="s">
        <v>1541</v>
      </c>
      <c r="G381" s="585" t="s">
        <v>1542</v>
      </c>
      <c r="H381" s="600">
        <v>1</v>
      </c>
      <c r="I381" s="600">
        <v>1668</v>
      </c>
      <c r="J381" s="585">
        <v>0.33293413173652697</v>
      </c>
      <c r="K381" s="585">
        <v>1668</v>
      </c>
      <c r="L381" s="600">
        <v>3</v>
      </c>
      <c r="M381" s="600">
        <v>5010</v>
      </c>
      <c r="N381" s="585">
        <v>1</v>
      </c>
      <c r="O381" s="585">
        <v>1670</v>
      </c>
      <c r="P381" s="600">
        <v>2</v>
      </c>
      <c r="Q381" s="600">
        <v>3346</v>
      </c>
      <c r="R381" s="590">
        <v>0.66786427145708582</v>
      </c>
      <c r="S381" s="601">
        <v>1673</v>
      </c>
    </row>
    <row r="382" spans="1:19" ht="14.4" customHeight="1" x14ac:dyDescent="0.3">
      <c r="A382" s="584" t="s">
        <v>1395</v>
      </c>
      <c r="B382" s="585" t="s">
        <v>1396</v>
      </c>
      <c r="C382" s="585" t="s">
        <v>473</v>
      </c>
      <c r="D382" s="585" t="s">
        <v>585</v>
      </c>
      <c r="E382" s="585" t="s">
        <v>1411</v>
      </c>
      <c r="F382" s="585" t="s">
        <v>1487</v>
      </c>
      <c r="G382" s="585" t="s">
        <v>1488</v>
      </c>
      <c r="H382" s="600"/>
      <c r="I382" s="600"/>
      <c r="J382" s="585"/>
      <c r="K382" s="585"/>
      <c r="L382" s="600"/>
      <c r="M382" s="600"/>
      <c r="N382" s="585"/>
      <c r="O382" s="585"/>
      <c r="P382" s="600">
        <v>2</v>
      </c>
      <c r="Q382" s="600">
        <v>362</v>
      </c>
      <c r="R382" s="590"/>
      <c r="S382" s="601">
        <v>181</v>
      </c>
    </row>
    <row r="383" spans="1:19" ht="14.4" customHeight="1" x14ac:dyDescent="0.3">
      <c r="A383" s="584" t="s">
        <v>1395</v>
      </c>
      <c r="B383" s="585" t="s">
        <v>1396</v>
      </c>
      <c r="C383" s="585" t="s">
        <v>473</v>
      </c>
      <c r="D383" s="585" t="s">
        <v>585</v>
      </c>
      <c r="E383" s="585" t="s">
        <v>1411</v>
      </c>
      <c r="F383" s="585" t="s">
        <v>1491</v>
      </c>
      <c r="G383" s="585" t="s">
        <v>1492</v>
      </c>
      <c r="H383" s="600">
        <v>3</v>
      </c>
      <c r="I383" s="600">
        <v>741</v>
      </c>
      <c r="J383" s="585">
        <v>0.47806451612903228</v>
      </c>
      <c r="K383" s="585">
        <v>247</v>
      </c>
      <c r="L383" s="600">
        <v>5</v>
      </c>
      <c r="M383" s="600">
        <v>1550</v>
      </c>
      <c r="N383" s="585">
        <v>1</v>
      </c>
      <c r="O383" s="585">
        <v>310</v>
      </c>
      <c r="P383" s="600">
        <v>4</v>
      </c>
      <c r="Q383" s="600">
        <v>1244</v>
      </c>
      <c r="R383" s="590">
        <v>0.80258064516129035</v>
      </c>
      <c r="S383" s="601">
        <v>311</v>
      </c>
    </row>
    <row r="384" spans="1:19" ht="14.4" customHeight="1" x14ac:dyDescent="0.3">
      <c r="A384" s="584" t="s">
        <v>1395</v>
      </c>
      <c r="B384" s="585" t="s">
        <v>1396</v>
      </c>
      <c r="C384" s="585" t="s">
        <v>473</v>
      </c>
      <c r="D384" s="585" t="s">
        <v>585</v>
      </c>
      <c r="E384" s="585" t="s">
        <v>1411</v>
      </c>
      <c r="F384" s="585" t="s">
        <v>1543</v>
      </c>
      <c r="G384" s="585" t="s">
        <v>1544</v>
      </c>
      <c r="H384" s="600">
        <v>6</v>
      </c>
      <c r="I384" s="600">
        <v>22260</v>
      </c>
      <c r="J384" s="585">
        <v>5.9951521680581736</v>
      </c>
      <c r="K384" s="585">
        <v>3710</v>
      </c>
      <c r="L384" s="600">
        <v>1</v>
      </c>
      <c r="M384" s="600">
        <v>3713</v>
      </c>
      <c r="N384" s="585">
        <v>1</v>
      </c>
      <c r="O384" s="585">
        <v>3713</v>
      </c>
      <c r="P384" s="600">
        <v>3</v>
      </c>
      <c r="Q384" s="600">
        <v>11157</v>
      </c>
      <c r="R384" s="590">
        <v>3.0048478319418259</v>
      </c>
      <c r="S384" s="601">
        <v>3719</v>
      </c>
    </row>
    <row r="385" spans="1:19" ht="14.4" customHeight="1" x14ac:dyDescent="0.3">
      <c r="A385" s="584" t="s">
        <v>1395</v>
      </c>
      <c r="B385" s="585" t="s">
        <v>1396</v>
      </c>
      <c r="C385" s="585" t="s">
        <v>473</v>
      </c>
      <c r="D385" s="585" t="s">
        <v>585</v>
      </c>
      <c r="E385" s="585" t="s">
        <v>1411</v>
      </c>
      <c r="F385" s="585" t="s">
        <v>1493</v>
      </c>
      <c r="G385" s="585" t="s">
        <v>1494</v>
      </c>
      <c r="H385" s="600">
        <v>1</v>
      </c>
      <c r="I385" s="600">
        <v>500</v>
      </c>
      <c r="J385" s="585"/>
      <c r="K385" s="585">
        <v>500</v>
      </c>
      <c r="L385" s="600"/>
      <c r="M385" s="600"/>
      <c r="N385" s="585"/>
      <c r="O385" s="585"/>
      <c r="P385" s="600"/>
      <c r="Q385" s="600"/>
      <c r="R385" s="590"/>
      <c r="S385" s="601"/>
    </row>
    <row r="386" spans="1:19" ht="14.4" customHeight="1" x14ac:dyDescent="0.3">
      <c r="A386" s="584" t="s">
        <v>1395</v>
      </c>
      <c r="B386" s="585" t="s">
        <v>1396</v>
      </c>
      <c r="C386" s="585" t="s">
        <v>473</v>
      </c>
      <c r="D386" s="585" t="s">
        <v>585</v>
      </c>
      <c r="E386" s="585" t="s">
        <v>1411</v>
      </c>
      <c r="F386" s="585" t="s">
        <v>1497</v>
      </c>
      <c r="G386" s="585" t="s">
        <v>1498</v>
      </c>
      <c r="H386" s="600"/>
      <c r="I386" s="600"/>
      <c r="J386" s="585"/>
      <c r="K386" s="585"/>
      <c r="L386" s="600">
        <v>3</v>
      </c>
      <c r="M386" s="600">
        <v>993</v>
      </c>
      <c r="N386" s="585">
        <v>1</v>
      </c>
      <c r="O386" s="585">
        <v>331</v>
      </c>
      <c r="P386" s="600">
        <v>2</v>
      </c>
      <c r="Q386" s="600">
        <v>664</v>
      </c>
      <c r="R386" s="590">
        <v>0.66868076535750254</v>
      </c>
      <c r="S386" s="601">
        <v>332</v>
      </c>
    </row>
    <row r="387" spans="1:19" ht="14.4" customHeight="1" x14ac:dyDescent="0.3">
      <c r="A387" s="584" t="s">
        <v>1395</v>
      </c>
      <c r="B387" s="585" t="s">
        <v>1396</v>
      </c>
      <c r="C387" s="585" t="s">
        <v>473</v>
      </c>
      <c r="D387" s="585" t="s">
        <v>585</v>
      </c>
      <c r="E387" s="585" t="s">
        <v>1411</v>
      </c>
      <c r="F387" s="585" t="s">
        <v>1501</v>
      </c>
      <c r="G387" s="585" t="s">
        <v>1502</v>
      </c>
      <c r="H387" s="600"/>
      <c r="I387" s="600"/>
      <c r="J387" s="585"/>
      <c r="K387" s="585"/>
      <c r="L387" s="600">
        <v>3</v>
      </c>
      <c r="M387" s="600">
        <v>2520</v>
      </c>
      <c r="N387" s="585">
        <v>1</v>
      </c>
      <c r="O387" s="585">
        <v>840</v>
      </c>
      <c r="P387" s="600">
        <v>3</v>
      </c>
      <c r="Q387" s="600">
        <v>2523</v>
      </c>
      <c r="R387" s="590">
        <v>1.0011904761904762</v>
      </c>
      <c r="S387" s="601">
        <v>841</v>
      </c>
    </row>
    <row r="388" spans="1:19" ht="14.4" customHeight="1" x14ac:dyDescent="0.3">
      <c r="A388" s="584" t="s">
        <v>1395</v>
      </c>
      <c r="B388" s="585" t="s">
        <v>1396</v>
      </c>
      <c r="C388" s="585" t="s">
        <v>473</v>
      </c>
      <c r="D388" s="585" t="s">
        <v>585</v>
      </c>
      <c r="E388" s="585" t="s">
        <v>1411</v>
      </c>
      <c r="F388" s="585" t="s">
        <v>1551</v>
      </c>
      <c r="G388" s="585" t="s">
        <v>1552</v>
      </c>
      <c r="H388" s="600">
        <v>7</v>
      </c>
      <c r="I388" s="600">
        <v>8400</v>
      </c>
      <c r="J388" s="585">
        <v>1.398834304746045</v>
      </c>
      <c r="K388" s="585">
        <v>1200</v>
      </c>
      <c r="L388" s="600">
        <v>5</v>
      </c>
      <c r="M388" s="600">
        <v>6005</v>
      </c>
      <c r="N388" s="585">
        <v>1</v>
      </c>
      <c r="O388" s="585">
        <v>1201</v>
      </c>
      <c r="P388" s="600">
        <v>5</v>
      </c>
      <c r="Q388" s="600">
        <v>6015</v>
      </c>
      <c r="R388" s="590">
        <v>1.0016652789342215</v>
      </c>
      <c r="S388" s="601">
        <v>1203</v>
      </c>
    </row>
    <row r="389" spans="1:19" ht="14.4" customHeight="1" x14ac:dyDescent="0.3">
      <c r="A389" s="584" t="s">
        <v>1395</v>
      </c>
      <c r="B389" s="585" t="s">
        <v>1396</v>
      </c>
      <c r="C389" s="585" t="s">
        <v>473</v>
      </c>
      <c r="D389" s="585" t="s">
        <v>585</v>
      </c>
      <c r="E389" s="585" t="s">
        <v>1411</v>
      </c>
      <c r="F389" s="585" t="s">
        <v>1505</v>
      </c>
      <c r="G389" s="585" t="s">
        <v>1506</v>
      </c>
      <c r="H389" s="600"/>
      <c r="I389" s="600"/>
      <c r="J389" s="585"/>
      <c r="K389" s="585"/>
      <c r="L389" s="600">
        <v>1</v>
      </c>
      <c r="M389" s="600">
        <v>1577</v>
      </c>
      <c r="N389" s="585">
        <v>1</v>
      </c>
      <c r="O389" s="585">
        <v>1577</v>
      </c>
      <c r="P389" s="600"/>
      <c r="Q389" s="600"/>
      <c r="R389" s="590"/>
      <c r="S389" s="601"/>
    </row>
    <row r="390" spans="1:19" ht="14.4" customHeight="1" x14ac:dyDescent="0.3">
      <c r="A390" s="584" t="s">
        <v>1395</v>
      </c>
      <c r="B390" s="585" t="s">
        <v>1396</v>
      </c>
      <c r="C390" s="585" t="s">
        <v>473</v>
      </c>
      <c r="D390" s="585" t="s">
        <v>585</v>
      </c>
      <c r="E390" s="585" t="s">
        <v>1411</v>
      </c>
      <c r="F390" s="585" t="s">
        <v>1509</v>
      </c>
      <c r="G390" s="585" t="s">
        <v>1494</v>
      </c>
      <c r="H390" s="600"/>
      <c r="I390" s="600"/>
      <c r="J390" s="585"/>
      <c r="K390" s="585"/>
      <c r="L390" s="600">
        <v>1</v>
      </c>
      <c r="M390" s="600">
        <v>825</v>
      </c>
      <c r="N390" s="585">
        <v>1</v>
      </c>
      <c r="O390" s="585">
        <v>825</v>
      </c>
      <c r="P390" s="600"/>
      <c r="Q390" s="600"/>
      <c r="R390" s="590"/>
      <c r="S390" s="601"/>
    </row>
    <row r="391" spans="1:19" ht="14.4" customHeight="1" x14ac:dyDescent="0.3">
      <c r="A391" s="584" t="s">
        <v>1395</v>
      </c>
      <c r="B391" s="585" t="s">
        <v>1396</v>
      </c>
      <c r="C391" s="585" t="s">
        <v>473</v>
      </c>
      <c r="D391" s="585" t="s">
        <v>585</v>
      </c>
      <c r="E391" s="585" t="s">
        <v>1411</v>
      </c>
      <c r="F391" s="585" t="s">
        <v>1557</v>
      </c>
      <c r="G391" s="585" t="s">
        <v>1558</v>
      </c>
      <c r="H391" s="600"/>
      <c r="I391" s="600"/>
      <c r="J391" s="585"/>
      <c r="K391" s="585"/>
      <c r="L391" s="600">
        <v>1</v>
      </c>
      <c r="M391" s="600">
        <v>2222</v>
      </c>
      <c r="N391" s="585">
        <v>1</v>
      </c>
      <c r="O391" s="585">
        <v>2222</v>
      </c>
      <c r="P391" s="600">
        <v>1</v>
      </c>
      <c r="Q391" s="600">
        <v>2225</v>
      </c>
      <c r="R391" s="590">
        <v>1.0013501350135015</v>
      </c>
      <c r="S391" s="601">
        <v>2225</v>
      </c>
    </row>
    <row r="392" spans="1:19" ht="14.4" customHeight="1" x14ac:dyDescent="0.3">
      <c r="A392" s="584" t="s">
        <v>1395</v>
      </c>
      <c r="B392" s="585" t="s">
        <v>1396</v>
      </c>
      <c r="C392" s="585" t="s">
        <v>473</v>
      </c>
      <c r="D392" s="585" t="s">
        <v>585</v>
      </c>
      <c r="E392" s="585" t="s">
        <v>1411</v>
      </c>
      <c r="F392" s="585" t="s">
        <v>1559</v>
      </c>
      <c r="G392" s="585" t="s">
        <v>1560</v>
      </c>
      <c r="H392" s="600">
        <v>1</v>
      </c>
      <c r="I392" s="600">
        <v>815</v>
      </c>
      <c r="J392" s="585"/>
      <c r="K392" s="585">
        <v>815</v>
      </c>
      <c r="L392" s="600"/>
      <c r="M392" s="600"/>
      <c r="N392" s="585"/>
      <c r="O392" s="585"/>
      <c r="P392" s="600">
        <v>1</v>
      </c>
      <c r="Q392" s="600">
        <v>819</v>
      </c>
      <c r="R392" s="590"/>
      <c r="S392" s="601">
        <v>819</v>
      </c>
    </row>
    <row r="393" spans="1:19" ht="14.4" customHeight="1" x14ac:dyDescent="0.3">
      <c r="A393" s="584" t="s">
        <v>1395</v>
      </c>
      <c r="B393" s="585" t="s">
        <v>1396</v>
      </c>
      <c r="C393" s="585" t="s">
        <v>473</v>
      </c>
      <c r="D393" s="585" t="s">
        <v>586</v>
      </c>
      <c r="E393" s="585" t="s">
        <v>1397</v>
      </c>
      <c r="F393" s="585" t="s">
        <v>1400</v>
      </c>
      <c r="G393" s="585" t="s">
        <v>1401</v>
      </c>
      <c r="H393" s="600">
        <v>0.6</v>
      </c>
      <c r="I393" s="600">
        <v>90.61999999999999</v>
      </c>
      <c r="J393" s="585"/>
      <c r="K393" s="585">
        <v>151.03333333333333</v>
      </c>
      <c r="L393" s="600"/>
      <c r="M393" s="600"/>
      <c r="N393" s="585"/>
      <c r="O393" s="585"/>
      <c r="P393" s="600">
        <v>0.3</v>
      </c>
      <c r="Q393" s="600">
        <v>20.91</v>
      </c>
      <c r="R393" s="590"/>
      <c r="S393" s="601">
        <v>69.7</v>
      </c>
    </row>
    <row r="394" spans="1:19" ht="14.4" customHeight="1" x14ac:dyDescent="0.3">
      <c r="A394" s="584" t="s">
        <v>1395</v>
      </c>
      <c r="B394" s="585" t="s">
        <v>1396</v>
      </c>
      <c r="C394" s="585" t="s">
        <v>473</v>
      </c>
      <c r="D394" s="585" t="s">
        <v>586</v>
      </c>
      <c r="E394" s="585" t="s">
        <v>1397</v>
      </c>
      <c r="F394" s="585" t="s">
        <v>1402</v>
      </c>
      <c r="G394" s="585" t="s">
        <v>1403</v>
      </c>
      <c r="H394" s="600"/>
      <c r="I394" s="600"/>
      <c r="J394" s="585"/>
      <c r="K394" s="585"/>
      <c r="L394" s="600"/>
      <c r="M394" s="600"/>
      <c r="N394" s="585"/>
      <c r="O394" s="585"/>
      <c r="P394" s="600">
        <v>0.2</v>
      </c>
      <c r="Q394" s="600">
        <v>73.540000000000006</v>
      </c>
      <c r="R394" s="590"/>
      <c r="S394" s="601">
        <v>367.7</v>
      </c>
    </row>
    <row r="395" spans="1:19" ht="14.4" customHeight="1" x14ac:dyDescent="0.3">
      <c r="A395" s="584" t="s">
        <v>1395</v>
      </c>
      <c r="B395" s="585" t="s">
        <v>1396</v>
      </c>
      <c r="C395" s="585" t="s">
        <v>473</v>
      </c>
      <c r="D395" s="585" t="s">
        <v>586</v>
      </c>
      <c r="E395" s="585" t="s">
        <v>1397</v>
      </c>
      <c r="F395" s="585" t="s">
        <v>1516</v>
      </c>
      <c r="G395" s="585" t="s">
        <v>1403</v>
      </c>
      <c r="H395" s="600"/>
      <c r="I395" s="600"/>
      <c r="J395" s="585"/>
      <c r="K395" s="585"/>
      <c r="L395" s="600"/>
      <c r="M395" s="600"/>
      <c r="N395" s="585"/>
      <c r="O395" s="585"/>
      <c r="P395" s="600">
        <v>0.2</v>
      </c>
      <c r="Q395" s="600">
        <v>73.540000000000006</v>
      </c>
      <c r="R395" s="590"/>
      <c r="S395" s="601">
        <v>367.7</v>
      </c>
    </row>
    <row r="396" spans="1:19" ht="14.4" customHeight="1" x14ac:dyDescent="0.3">
      <c r="A396" s="584" t="s">
        <v>1395</v>
      </c>
      <c r="B396" s="585" t="s">
        <v>1396</v>
      </c>
      <c r="C396" s="585" t="s">
        <v>473</v>
      </c>
      <c r="D396" s="585" t="s">
        <v>586</v>
      </c>
      <c r="E396" s="585" t="s">
        <v>1411</v>
      </c>
      <c r="F396" s="585" t="s">
        <v>1420</v>
      </c>
      <c r="G396" s="585" t="s">
        <v>1421</v>
      </c>
      <c r="H396" s="600">
        <v>5</v>
      </c>
      <c r="I396" s="600">
        <v>185</v>
      </c>
      <c r="J396" s="585"/>
      <c r="K396" s="585">
        <v>37</v>
      </c>
      <c r="L396" s="600"/>
      <c r="M396" s="600"/>
      <c r="N396" s="585"/>
      <c r="O396" s="585"/>
      <c r="P396" s="600">
        <v>3</v>
      </c>
      <c r="Q396" s="600">
        <v>111</v>
      </c>
      <c r="R396" s="590"/>
      <c r="S396" s="601">
        <v>37</v>
      </c>
    </row>
    <row r="397" spans="1:19" ht="14.4" customHeight="1" x14ac:dyDescent="0.3">
      <c r="A397" s="584" t="s">
        <v>1395</v>
      </c>
      <c r="B397" s="585" t="s">
        <v>1396</v>
      </c>
      <c r="C397" s="585" t="s">
        <v>473</v>
      </c>
      <c r="D397" s="585" t="s">
        <v>586</v>
      </c>
      <c r="E397" s="585" t="s">
        <v>1411</v>
      </c>
      <c r="F397" s="585" t="s">
        <v>1436</v>
      </c>
      <c r="G397" s="585" t="s">
        <v>1437</v>
      </c>
      <c r="H397" s="600">
        <v>1</v>
      </c>
      <c r="I397" s="600">
        <v>500</v>
      </c>
      <c r="J397" s="585"/>
      <c r="K397" s="585">
        <v>500</v>
      </c>
      <c r="L397" s="600"/>
      <c r="M397" s="600"/>
      <c r="N397" s="585"/>
      <c r="O397" s="585"/>
      <c r="P397" s="600">
        <v>1</v>
      </c>
      <c r="Q397" s="600">
        <v>502</v>
      </c>
      <c r="R397" s="590"/>
      <c r="S397" s="601">
        <v>502</v>
      </c>
    </row>
    <row r="398" spans="1:19" ht="14.4" customHeight="1" x14ac:dyDescent="0.3">
      <c r="A398" s="584" t="s">
        <v>1395</v>
      </c>
      <c r="B398" s="585" t="s">
        <v>1396</v>
      </c>
      <c r="C398" s="585" t="s">
        <v>473</v>
      </c>
      <c r="D398" s="585" t="s">
        <v>586</v>
      </c>
      <c r="E398" s="585" t="s">
        <v>1411</v>
      </c>
      <c r="F398" s="585" t="s">
        <v>1438</v>
      </c>
      <c r="G398" s="585" t="s">
        <v>1439</v>
      </c>
      <c r="H398" s="600">
        <v>7</v>
      </c>
      <c r="I398" s="600">
        <v>4753</v>
      </c>
      <c r="J398" s="585"/>
      <c r="K398" s="585">
        <v>679</v>
      </c>
      <c r="L398" s="600"/>
      <c r="M398" s="600"/>
      <c r="N398" s="585"/>
      <c r="O398" s="585"/>
      <c r="P398" s="600">
        <v>2</v>
      </c>
      <c r="Q398" s="600">
        <v>1360</v>
      </c>
      <c r="R398" s="590"/>
      <c r="S398" s="601">
        <v>680</v>
      </c>
    </row>
    <row r="399" spans="1:19" ht="14.4" customHeight="1" x14ac:dyDescent="0.3">
      <c r="A399" s="584" t="s">
        <v>1395</v>
      </c>
      <c r="B399" s="585" t="s">
        <v>1396</v>
      </c>
      <c r="C399" s="585" t="s">
        <v>473</v>
      </c>
      <c r="D399" s="585" t="s">
        <v>586</v>
      </c>
      <c r="E399" s="585" t="s">
        <v>1411</v>
      </c>
      <c r="F399" s="585" t="s">
        <v>1440</v>
      </c>
      <c r="G399" s="585" t="s">
        <v>1441</v>
      </c>
      <c r="H399" s="600">
        <v>1</v>
      </c>
      <c r="I399" s="600">
        <v>1031</v>
      </c>
      <c r="J399" s="585"/>
      <c r="K399" s="585">
        <v>1031</v>
      </c>
      <c r="L399" s="600"/>
      <c r="M399" s="600"/>
      <c r="N399" s="585"/>
      <c r="O399" s="585"/>
      <c r="P399" s="600"/>
      <c r="Q399" s="600"/>
      <c r="R399" s="590"/>
      <c r="S399" s="601"/>
    </row>
    <row r="400" spans="1:19" ht="14.4" customHeight="1" x14ac:dyDescent="0.3">
      <c r="A400" s="584" t="s">
        <v>1395</v>
      </c>
      <c r="B400" s="585" t="s">
        <v>1396</v>
      </c>
      <c r="C400" s="585" t="s">
        <v>473</v>
      </c>
      <c r="D400" s="585" t="s">
        <v>586</v>
      </c>
      <c r="E400" s="585" t="s">
        <v>1411</v>
      </c>
      <c r="F400" s="585" t="s">
        <v>1517</v>
      </c>
      <c r="G400" s="585" t="s">
        <v>1518</v>
      </c>
      <c r="H400" s="600"/>
      <c r="I400" s="600"/>
      <c r="J400" s="585"/>
      <c r="K400" s="585"/>
      <c r="L400" s="600"/>
      <c r="M400" s="600"/>
      <c r="N400" s="585"/>
      <c r="O400" s="585"/>
      <c r="P400" s="600">
        <v>2</v>
      </c>
      <c r="Q400" s="600">
        <v>4206</v>
      </c>
      <c r="R400" s="590"/>
      <c r="S400" s="601">
        <v>2103</v>
      </c>
    </row>
    <row r="401" spans="1:19" ht="14.4" customHeight="1" x14ac:dyDescent="0.3">
      <c r="A401" s="584" t="s">
        <v>1395</v>
      </c>
      <c r="B401" s="585" t="s">
        <v>1396</v>
      </c>
      <c r="C401" s="585" t="s">
        <v>473</v>
      </c>
      <c r="D401" s="585" t="s">
        <v>586</v>
      </c>
      <c r="E401" s="585" t="s">
        <v>1411</v>
      </c>
      <c r="F401" s="585" t="s">
        <v>1519</v>
      </c>
      <c r="G401" s="585" t="s">
        <v>1520</v>
      </c>
      <c r="H401" s="600"/>
      <c r="I401" s="600"/>
      <c r="J401" s="585"/>
      <c r="K401" s="585"/>
      <c r="L401" s="600"/>
      <c r="M401" s="600"/>
      <c r="N401" s="585"/>
      <c r="O401" s="585"/>
      <c r="P401" s="600">
        <v>1</v>
      </c>
      <c r="Q401" s="600">
        <v>1278</v>
      </c>
      <c r="R401" s="590"/>
      <c r="S401" s="601">
        <v>1278</v>
      </c>
    </row>
    <row r="402" spans="1:19" ht="14.4" customHeight="1" x14ac:dyDescent="0.3">
      <c r="A402" s="584" t="s">
        <v>1395</v>
      </c>
      <c r="B402" s="585" t="s">
        <v>1396</v>
      </c>
      <c r="C402" s="585" t="s">
        <v>473</v>
      </c>
      <c r="D402" s="585" t="s">
        <v>586</v>
      </c>
      <c r="E402" s="585" t="s">
        <v>1411</v>
      </c>
      <c r="F402" s="585" t="s">
        <v>1521</v>
      </c>
      <c r="G402" s="585" t="s">
        <v>1522</v>
      </c>
      <c r="H402" s="600"/>
      <c r="I402" s="600"/>
      <c r="J402" s="585"/>
      <c r="K402" s="585"/>
      <c r="L402" s="600"/>
      <c r="M402" s="600"/>
      <c r="N402" s="585"/>
      <c r="O402" s="585"/>
      <c r="P402" s="600">
        <v>1</v>
      </c>
      <c r="Q402" s="600">
        <v>975</v>
      </c>
      <c r="R402" s="590"/>
      <c r="S402" s="601">
        <v>975</v>
      </c>
    </row>
    <row r="403" spans="1:19" ht="14.4" customHeight="1" x14ac:dyDescent="0.3">
      <c r="A403" s="584" t="s">
        <v>1395</v>
      </c>
      <c r="B403" s="585" t="s">
        <v>1396</v>
      </c>
      <c r="C403" s="585" t="s">
        <v>473</v>
      </c>
      <c r="D403" s="585" t="s">
        <v>586</v>
      </c>
      <c r="E403" s="585" t="s">
        <v>1411</v>
      </c>
      <c r="F403" s="585" t="s">
        <v>1452</v>
      </c>
      <c r="G403" s="585" t="s">
        <v>1453</v>
      </c>
      <c r="H403" s="600">
        <v>5</v>
      </c>
      <c r="I403" s="600">
        <v>430</v>
      </c>
      <c r="J403" s="585"/>
      <c r="K403" s="585">
        <v>86</v>
      </c>
      <c r="L403" s="600"/>
      <c r="M403" s="600"/>
      <c r="N403" s="585"/>
      <c r="O403" s="585"/>
      <c r="P403" s="600">
        <v>3</v>
      </c>
      <c r="Q403" s="600">
        <v>258</v>
      </c>
      <c r="R403" s="590"/>
      <c r="S403" s="601">
        <v>86</v>
      </c>
    </row>
    <row r="404" spans="1:19" ht="14.4" customHeight="1" x14ac:dyDescent="0.3">
      <c r="A404" s="584" t="s">
        <v>1395</v>
      </c>
      <c r="B404" s="585" t="s">
        <v>1396</v>
      </c>
      <c r="C404" s="585" t="s">
        <v>473</v>
      </c>
      <c r="D404" s="585" t="s">
        <v>586</v>
      </c>
      <c r="E404" s="585" t="s">
        <v>1411</v>
      </c>
      <c r="F404" s="585" t="s">
        <v>1463</v>
      </c>
      <c r="G404" s="585" t="s">
        <v>1464</v>
      </c>
      <c r="H404" s="600"/>
      <c r="I404" s="600"/>
      <c r="J404" s="585"/>
      <c r="K404" s="585"/>
      <c r="L404" s="600"/>
      <c r="M404" s="600"/>
      <c r="N404" s="585"/>
      <c r="O404" s="585"/>
      <c r="P404" s="600">
        <v>1</v>
      </c>
      <c r="Q404" s="600">
        <v>158</v>
      </c>
      <c r="R404" s="590"/>
      <c r="S404" s="601">
        <v>158</v>
      </c>
    </row>
    <row r="405" spans="1:19" ht="14.4" customHeight="1" x14ac:dyDescent="0.3">
      <c r="A405" s="584" t="s">
        <v>1395</v>
      </c>
      <c r="B405" s="585" t="s">
        <v>1396</v>
      </c>
      <c r="C405" s="585" t="s">
        <v>473</v>
      </c>
      <c r="D405" s="585" t="s">
        <v>586</v>
      </c>
      <c r="E405" s="585" t="s">
        <v>1411</v>
      </c>
      <c r="F405" s="585" t="s">
        <v>1469</v>
      </c>
      <c r="G405" s="585" t="s">
        <v>1470</v>
      </c>
      <c r="H405" s="600"/>
      <c r="I405" s="600"/>
      <c r="J405" s="585"/>
      <c r="K405" s="585"/>
      <c r="L405" s="600"/>
      <c r="M405" s="600"/>
      <c r="N405" s="585"/>
      <c r="O405" s="585"/>
      <c r="P405" s="600">
        <v>1</v>
      </c>
      <c r="Q405" s="600">
        <v>1064</v>
      </c>
      <c r="R405" s="590"/>
      <c r="S405" s="601">
        <v>1064</v>
      </c>
    </row>
    <row r="406" spans="1:19" ht="14.4" customHeight="1" x14ac:dyDescent="0.3">
      <c r="A406" s="584" t="s">
        <v>1395</v>
      </c>
      <c r="B406" s="585" t="s">
        <v>1396</v>
      </c>
      <c r="C406" s="585" t="s">
        <v>473</v>
      </c>
      <c r="D406" s="585" t="s">
        <v>586</v>
      </c>
      <c r="E406" s="585" t="s">
        <v>1411</v>
      </c>
      <c r="F406" s="585" t="s">
        <v>1487</v>
      </c>
      <c r="G406" s="585" t="s">
        <v>1488</v>
      </c>
      <c r="H406" s="600"/>
      <c r="I406" s="600"/>
      <c r="J406" s="585"/>
      <c r="K406" s="585"/>
      <c r="L406" s="600"/>
      <c r="M406" s="600"/>
      <c r="N406" s="585"/>
      <c r="O406" s="585"/>
      <c r="P406" s="600">
        <v>1</v>
      </c>
      <c r="Q406" s="600">
        <v>181</v>
      </c>
      <c r="R406" s="590"/>
      <c r="S406" s="601">
        <v>181</v>
      </c>
    </row>
    <row r="407" spans="1:19" ht="14.4" customHeight="1" x14ac:dyDescent="0.3">
      <c r="A407" s="584" t="s">
        <v>1395</v>
      </c>
      <c r="B407" s="585" t="s">
        <v>1396</v>
      </c>
      <c r="C407" s="585" t="s">
        <v>473</v>
      </c>
      <c r="D407" s="585" t="s">
        <v>1391</v>
      </c>
      <c r="E407" s="585" t="s">
        <v>1397</v>
      </c>
      <c r="F407" s="585" t="s">
        <v>1398</v>
      </c>
      <c r="G407" s="585" t="s">
        <v>1399</v>
      </c>
      <c r="H407" s="600">
        <v>1</v>
      </c>
      <c r="I407" s="600">
        <v>116.1</v>
      </c>
      <c r="J407" s="585">
        <v>0.14285714285714285</v>
      </c>
      <c r="K407" s="585">
        <v>116.1</v>
      </c>
      <c r="L407" s="600">
        <v>7</v>
      </c>
      <c r="M407" s="600">
        <v>812.7</v>
      </c>
      <c r="N407" s="585">
        <v>1</v>
      </c>
      <c r="O407" s="585">
        <v>116.10000000000001</v>
      </c>
      <c r="P407" s="600"/>
      <c r="Q407" s="600"/>
      <c r="R407" s="590"/>
      <c r="S407" s="601"/>
    </row>
    <row r="408" spans="1:19" ht="14.4" customHeight="1" x14ac:dyDescent="0.3">
      <c r="A408" s="584" t="s">
        <v>1395</v>
      </c>
      <c r="B408" s="585" t="s">
        <v>1396</v>
      </c>
      <c r="C408" s="585" t="s">
        <v>473</v>
      </c>
      <c r="D408" s="585" t="s">
        <v>1391</v>
      </c>
      <c r="E408" s="585" t="s">
        <v>1397</v>
      </c>
      <c r="F408" s="585" t="s">
        <v>1400</v>
      </c>
      <c r="G408" s="585" t="s">
        <v>1401</v>
      </c>
      <c r="H408" s="600">
        <v>1.6</v>
      </c>
      <c r="I408" s="600">
        <v>241.60999999999999</v>
      </c>
      <c r="J408" s="585">
        <v>0.11427422787683865</v>
      </c>
      <c r="K408" s="585">
        <v>151.00624999999999</v>
      </c>
      <c r="L408" s="600">
        <v>14.000000000000002</v>
      </c>
      <c r="M408" s="600">
        <v>2114.3000000000002</v>
      </c>
      <c r="N408" s="585">
        <v>1</v>
      </c>
      <c r="O408" s="585">
        <v>151.02142857142857</v>
      </c>
      <c r="P408" s="600"/>
      <c r="Q408" s="600"/>
      <c r="R408" s="590"/>
      <c r="S408" s="601"/>
    </row>
    <row r="409" spans="1:19" ht="14.4" customHeight="1" x14ac:dyDescent="0.3">
      <c r="A409" s="584" t="s">
        <v>1395</v>
      </c>
      <c r="B409" s="585" t="s">
        <v>1396</v>
      </c>
      <c r="C409" s="585" t="s">
        <v>473</v>
      </c>
      <c r="D409" s="585" t="s">
        <v>1391</v>
      </c>
      <c r="E409" s="585" t="s">
        <v>1397</v>
      </c>
      <c r="F409" s="585" t="s">
        <v>1402</v>
      </c>
      <c r="G409" s="585" t="s">
        <v>1403</v>
      </c>
      <c r="H409" s="600">
        <v>1.8</v>
      </c>
      <c r="I409" s="600">
        <v>456.39</v>
      </c>
      <c r="J409" s="585">
        <v>0.1875</v>
      </c>
      <c r="K409" s="585">
        <v>253.54999999999998</v>
      </c>
      <c r="L409" s="600">
        <v>9.5999999999999979</v>
      </c>
      <c r="M409" s="600">
        <v>2434.08</v>
      </c>
      <c r="N409" s="585">
        <v>1</v>
      </c>
      <c r="O409" s="585">
        <v>253.55000000000004</v>
      </c>
      <c r="P409" s="600"/>
      <c r="Q409" s="600"/>
      <c r="R409" s="590"/>
      <c r="S409" s="601"/>
    </row>
    <row r="410" spans="1:19" ht="14.4" customHeight="1" x14ac:dyDescent="0.3">
      <c r="A410" s="584" t="s">
        <v>1395</v>
      </c>
      <c r="B410" s="585" t="s">
        <v>1396</v>
      </c>
      <c r="C410" s="585" t="s">
        <v>473</v>
      </c>
      <c r="D410" s="585" t="s">
        <v>1391</v>
      </c>
      <c r="E410" s="585" t="s">
        <v>1397</v>
      </c>
      <c r="F410" s="585" t="s">
        <v>1406</v>
      </c>
      <c r="G410" s="585" t="s">
        <v>520</v>
      </c>
      <c r="H410" s="600"/>
      <c r="I410" s="600"/>
      <c r="J410" s="585"/>
      <c r="K410" s="585"/>
      <c r="L410" s="600">
        <v>0.1</v>
      </c>
      <c r="M410" s="600">
        <v>13.55</v>
      </c>
      <c r="N410" s="585">
        <v>1</v>
      </c>
      <c r="O410" s="585">
        <v>135.5</v>
      </c>
      <c r="P410" s="600"/>
      <c r="Q410" s="600"/>
      <c r="R410" s="590"/>
      <c r="S410" s="601"/>
    </row>
    <row r="411" spans="1:19" ht="14.4" customHeight="1" x14ac:dyDescent="0.3">
      <c r="A411" s="584" t="s">
        <v>1395</v>
      </c>
      <c r="B411" s="585" t="s">
        <v>1396</v>
      </c>
      <c r="C411" s="585" t="s">
        <v>473</v>
      </c>
      <c r="D411" s="585" t="s">
        <v>1391</v>
      </c>
      <c r="E411" s="585" t="s">
        <v>1411</v>
      </c>
      <c r="F411" s="585" t="s">
        <v>1420</v>
      </c>
      <c r="G411" s="585" t="s">
        <v>1421</v>
      </c>
      <c r="H411" s="600"/>
      <c r="I411" s="600"/>
      <c r="J411" s="585"/>
      <c r="K411" s="585"/>
      <c r="L411" s="600">
        <v>2</v>
      </c>
      <c r="M411" s="600">
        <v>74</v>
      </c>
      <c r="N411" s="585">
        <v>1</v>
      </c>
      <c r="O411" s="585">
        <v>37</v>
      </c>
      <c r="P411" s="600"/>
      <c r="Q411" s="600"/>
      <c r="R411" s="590"/>
      <c r="S411" s="601"/>
    </row>
    <row r="412" spans="1:19" ht="14.4" customHeight="1" x14ac:dyDescent="0.3">
      <c r="A412" s="584" t="s">
        <v>1395</v>
      </c>
      <c r="B412" s="585" t="s">
        <v>1396</v>
      </c>
      <c r="C412" s="585" t="s">
        <v>473</v>
      </c>
      <c r="D412" s="585" t="s">
        <v>1391</v>
      </c>
      <c r="E412" s="585" t="s">
        <v>1411</v>
      </c>
      <c r="F412" s="585" t="s">
        <v>1422</v>
      </c>
      <c r="G412" s="585" t="s">
        <v>1423</v>
      </c>
      <c r="H412" s="600"/>
      <c r="I412" s="600"/>
      <c r="J412" s="585"/>
      <c r="K412" s="585"/>
      <c r="L412" s="600">
        <v>1</v>
      </c>
      <c r="M412" s="600">
        <v>5</v>
      </c>
      <c r="N412" s="585">
        <v>1</v>
      </c>
      <c r="O412" s="585">
        <v>5</v>
      </c>
      <c r="P412" s="600"/>
      <c r="Q412" s="600"/>
      <c r="R412" s="590"/>
      <c r="S412" s="601"/>
    </row>
    <row r="413" spans="1:19" ht="14.4" customHeight="1" x14ac:dyDescent="0.3">
      <c r="A413" s="584" t="s">
        <v>1395</v>
      </c>
      <c r="B413" s="585" t="s">
        <v>1396</v>
      </c>
      <c r="C413" s="585" t="s">
        <v>473</v>
      </c>
      <c r="D413" s="585" t="s">
        <v>1391</v>
      </c>
      <c r="E413" s="585" t="s">
        <v>1411</v>
      </c>
      <c r="F413" s="585" t="s">
        <v>1426</v>
      </c>
      <c r="G413" s="585" t="s">
        <v>1427</v>
      </c>
      <c r="H413" s="600"/>
      <c r="I413" s="600"/>
      <c r="J413" s="585"/>
      <c r="K413" s="585"/>
      <c r="L413" s="600">
        <v>4</v>
      </c>
      <c r="M413" s="600">
        <v>2664</v>
      </c>
      <c r="N413" s="585">
        <v>1</v>
      </c>
      <c r="O413" s="585">
        <v>666</v>
      </c>
      <c r="P413" s="600"/>
      <c r="Q413" s="600"/>
      <c r="R413" s="590"/>
      <c r="S413" s="601"/>
    </row>
    <row r="414" spans="1:19" ht="14.4" customHeight="1" x14ac:dyDescent="0.3">
      <c r="A414" s="584" t="s">
        <v>1395</v>
      </c>
      <c r="B414" s="585" t="s">
        <v>1396</v>
      </c>
      <c r="C414" s="585" t="s">
        <v>473</v>
      </c>
      <c r="D414" s="585" t="s">
        <v>1391</v>
      </c>
      <c r="E414" s="585" t="s">
        <v>1411</v>
      </c>
      <c r="F414" s="585" t="s">
        <v>1428</v>
      </c>
      <c r="G414" s="585" t="s">
        <v>1429</v>
      </c>
      <c r="H414" s="600">
        <v>1</v>
      </c>
      <c r="I414" s="600">
        <v>251</v>
      </c>
      <c r="J414" s="585">
        <v>0.25</v>
      </c>
      <c r="K414" s="585">
        <v>251</v>
      </c>
      <c r="L414" s="600">
        <v>4</v>
      </c>
      <c r="M414" s="600">
        <v>1004</v>
      </c>
      <c r="N414" s="585">
        <v>1</v>
      </c>
      <c r="O414" s="585">
        <v>251</v>
      </c>
      <c r="P414" s="600"/>
      <c r="Q414" s="600"/>
      <c r="R414" s="590"/>
      <c r="S414" s="601"/>
    </row>
    <row r="415" spans="1:19" ht="14.4" customHeight="1" x14ac:dyDescent="0.3">
      <c r="A415" s="584" t="s">
        <v>1395</v>
      </c>
      <c r="B415" s="585" t="s">
        <v>1396</v>
      </c>
      <c r="C415" s="585" t="s">
        <v>473</v>
      </c>
      <c r="D415" s="585" t="s">
        <v>1391</v>
      </c>
      <c r="E415" s="585" t="s">
        <v>1411</v>
      </c>
      <c r="F415" s="585" t="s">
        <v>1430</v>
      </c>
      <c r="G415" s="585" t="s">
        <v>1431</v>
      </c>
      <c r="H415" s="600">
        <v>17</v>
      </c>
      <c r="I415" s="600">
        <v>2142</v>
      </c>
      <c r="J415" s="585">
        <v>0.14285714285714285</v>
      </c>
      <c r="K415" s="585">
        <v>126</v>
      </c>
      <c r="L415" s="600">
        <v>119</v>
      </c>
      <c r="M415" s="600">
        <v>14994</v>
      </c>
      <c r="N415" s="585">
        <v>1</v>
      </c>
      <c r="O415" s="585">
        <v>126</v>
      </c>
      <c r="P415" s="600"/>
      <c r="Q415" s="600"/>
      <c r="R415" s="590"/>
      <c r="S415" s="601"/>
    </row>
    <row r="416" spans="1:19" ht="14.4" customHeight="1" x14ac:dyDescent="0.3">
      <c r="A416" s="584" t="s">
        <v>1395</v>
      </c>
      <c r="B416" s="585" t="s">
        <v>1396</v>
      </c>
      <c r="C416" s="585" t="s">
        <v>473</v>
      </c>
      <c r="D416" s="585" t="s">
        <v>1391</v>
      </c>
      <c r="E416" s="585" t="s">
        <v>1411</v>
      </c>
      <c r="F416" s="585" t="s">
        <v>1432</v>
      </c>
      <c r="G416" s="585" t="s">
        <v>1433</v>
      </c>
      <c r="H416" s="600"/>
      <c r="I416" s="600"/>
      <c r="J416" s="585"/>
      <c r="K416" s="585"/>
      <c r="L416" s="600">
        <v>2</v>
      </c>
      <c r="M416" s="600">
        <v>1082</v>
      </c>
      <c r="N416" s="585">
        <v>1</v>
      </c>
      <c r="O416" s="585">
        <v>541</v>
      </c>
      <c r="P416" s="600"/>
      <c r="Q416" s="600"/>
      <c r="R416" s="590"/>
      <c r="S416" s="601"/>
    </row>
    <row r="417" spans="1:19" ht="14.4" customHeight="1" x14ac:dyDescent="0.3">
      <c r="A417" s="584" t="s">
        <v>1395</v>
      </c>
      <c r="B417" s="585" t="s">
        <v>1396</v>
      </c>
      <c r="C417" s="585" t="s">
        <v>473</v>
      </c>
      <c r="D417" s="585" t="s">
        <v>1391</v>
      </c>
      <c r="E417" s="585" t="s">
        <v>1411</v>
      </c>
      <c r="F417" s="585" t="s">
        <v>1438</v>
      </c>
      <c r="G417" s="585" t="s">
        <v>1439</v>
      </c>
      <c r="H417" s="600">
        <v>19</v>
      </c>
      <c r="I417" s="600">
        <v>12901</v>
      </c>
      <c r="J417" s="585">
        <v>0.13286713286713286</v>
      </c>
      <c r="K417" s="585">
        <v>679</v>
      </c>
      <c r="L417" s="600">
        <v>143</v>
      </c>
      <c r="M417" s="600">
        <v>97097</v>
      </c>
      <c r="N417" s="585">
        <v>1</v>
      </c>
      <c r="O417" s="585">
        <v>679</v>
      </c>
      <c r="P417" s="600"/>
      <c r="Q417" s="600"/>
      <c r="R417" s="590"/>
      <c r="S417" s="601"/>
    </row>
    <row r="418" spans="1:19" ht="14.4" customHeight="1" x14ac:dyDescent="0.3">
      <c r="A418" s="584" t="s">
        <v>1395</v>
      </c>
      <c r="B418" s="585" t="s">
        <v>1396</v>
      </c>
      <c r="C418" s="585" t="s">
        <v>473</v>
      </c>
      <c r="D418" s="585" t="s">
        <v>1391</v>
      </c>
      <c r="E418" s="585" t="s">
        <v>1411</v>
      </c>
      <c r="F418" s="585" t="s">
        <v>1440</v>
      </c>
      <c r="G418" s="585" t="s">
        <v>1441</v>
      </c>
      <c r="H418" s="600">
        <v>2</v>
      </c>
      <c r="I418" s="600">
        <v>2062</v>
      </c>
      <c r="J418" s="585">
        <v>0.15369707811568276</v>
      </c>
      <c r="K418" s="585">
        <v>1031</v>
      </c>
      <c r="L418" s="600">
        <v>13</v>
      </c>
      <c r="M418" s="600">
        <v>13416</v>
      </c>
      <c r="N418" s="585">
        <v>1</v>
      </c>
      <c r="O418" s="585">
        <v>1032</v>
      </c>
      <c r="P418" s="600"/>
      <c r="Q418" s="600"/>
      <c r="R418" s="590"/>
      <c r="S418" s="601"/>
    </row>
    <row r="419" spans="1:19" ht="14.4" customHeight="1" x14ac:dyDescent="0.3">
      <c r="A419" s="584" t="s">
        <v>1395</v>
      </c>
      <c r="B419" s="585" t="s">
        <v>1396</v>
      </c>
      <c r="C419" s="585" t="s">
        <v>473</v>
      </c>
      <c r="D419" s="585" t="s">
        <v>1391</v>
      </c>
      <c r="E419" s="585" t="s">
        <v>1411</v>
      </c>
      <c r="F419" s="585" t="s">
        <v>1517</v>
      </c>
      <c r="G419" s="585" t="s">
        <v>1518</v>
      </c>
      <c r="H419" s="600">
        <v>1</v>
      </c>
      <c r="I419" s="600">
        <v>2098</v>
      </c>
      <c r="J419" s="585"/>
      <c r="K419" s="585">
        <v>2098</v>
      </c>
      <c r="L419" s="600"/>
      <c r="M419" s="600"/>
      <c r="N419" s="585"/>
      <c r="O419" s="585"/>
      <c r="P419" s="600"/>
      <c r="Q419" s="600"/>
      <c r="R419" s="590"/>
      <c r="S419" s="601"/>
    </row>
    <row r="420" spans="1:19" ht="14.4" customHeight="1" x14ac:dyDescent="0.3">
      <c r="A420" s="584" t="s">
        <v>1395</v>
      </c>
      <c r="B420" s="585" t="s">
        <v>1396</v>
      </c>
      <c r="C420" s="585" t="s">
        <v>473</v>
      </c>
      <c r="D420" s="585" t="s">
        <v>1391</v>
      </c>
      <c r="E420" s="585" t="s">
        <v>1411</v>
      </c>
      <c r="F420" s="585" t="s">
        <v>1525</v>
      </c>
      <c r="G420" s="585" t="s">
        <v>1526</v>
      </c>
      <c r="H420" s="600"/>
      <c r="I420" s="600"/>
      <c r="J420" s="585"/>
      <c r="K420" s="585"/>
      <c r="L420" s="600">
        <v>1</v>
      </c>
      <c r="M420" s="600">
        <v>1678</v>
      </c>
      <c r="N420" s="585">
        <v>1</v>
      </c>
      <c r="O420" s="585">
        <v>1678</v>
      </c>
      <c r="P420" s="600"/>
      <c r="Q420" s="600"/>
      <c r="R420" s="590"/>
      <c r="S420" s="601"/>
    </row>
    <row r="421" spans="1:19" ht="14.4" customHeight="1" x14ac:dyDescent="0.3">
      <c r="A421" s="584" t="s">
        <v>1395</v>
      </c>
      <c r="B421" s="585" t="s">
        <v>1396</v>
      </c>
      <c r="C421" s="585" t="s">
        <v>473</v>
      </c>
      <c r="D421" s="585" t="s">
        <v>1391</v>
      </c>
      <c r="E421" s="585" t="s">
        <v>1411</v>
      </c>
      <c r="F421" s="585" t="s">
        <v>1527</v>
      </c>
      <c r="G421" s="585" t="s">
        <v>1528</v>
      </c>
      <c r="H421" s="600"/>
      <c r="I421" s="600"/>
      <c r="J421" s="585"/>
      <c r="K421" s="585"/>
      <c r="L421" s="600">
        <v>3</v>
      </c>
      <c r="M421" s="600">
        <v>4185</v>
      </c>
      <c r="N421" s="585">
        <v>1</v>
      </c>
      <c r="O421" s="585">
        <v>1395</v>
      </c>
      <c r="P421" s="600"/>
      <c r="Q421" s="600"/>
      <c r="R421" s="590"/>
      <c r="S421" s="601"/>
    </row>
    <row r="422" spans="1:19" ht="14.4" customHeight="1" x14ac:dyDescent="0.3">
      <c r="A422" s="584" t="s">
        <v>1395</v>
      </c>
      <c r="B422" s="585" t="s">
        <v>1396</v>
      </c>
      <c r="C422" s="585" t="s">
        <v>473</v>
      </c>
      <c r="D422" s="585" t="s">
        <v>1391</v>
      </c>
      <c r="E422" s="585" t="s">
        <v>1411</v>
      </c>
      <c r="F422" s="585" t="s">
        <v>1529</v>
      </c>
      <c r="G422" s="585" t="s">
        <v>1530</v>
      </c>
      <c r="H422" s="600"/>
      <c r="I422" s="600"/>
      <c r="J422" s="585"/>
      <c r="K422" s="585"/>
      <c r="L422" s="600">
        <v>1</v>
      </c>
      <c r="M422" s="600">
        <v>443</v>
      </c>
      <c r="N422" s="585">
        <v>1</v>
      </c>
      <c r="O422" s="585">
        <v>443</v>
      </c>
      <c r="P422" s="600"/>
      <c r="Q422" s="600"/>
      <c r="R422" s="590"/>
      <c r="S422" s="601"/>
    </row>
    <row r="423" spans="1:19" ht="14.4" customHeight="1" x14ac:dyDescent="0.3">
      <c r="A423" s="584" t="s">
        <v>1395</v>
      </c>
      <c r="B423" s="585" t="s">
        <v>1396</v>
      </c>
      <c r="C423" s="585" t="s">
        <v>473</v>
      </c>
      <c r="D423" s="585" t="s">
        <v>1391</v>
      </c>
      <c r="E423" s="585" t="s">
        <v>1411</v>
      </c>
      <c r="F423" s="585" t="s">
        <v>1448</v>
      </c>
      <c r="G423" s="585" t="s">
        <v>1449</v>
      </c>
      <c r="H423" s="600"/>
      <c r="I423" s="600"/>
      <c r="J423" s="585"/>
      <c r="K423" s="585"/>
      <c r="L423" s="600">
        <v>110</v>
      </c>
      <c r="M423" s="600">
        <v>3666.67</v>
      </c>
      <c r="N423" s="585">
        <v>1</v>
      </c>
      <c r="O423" s="585">
        <v>33.333363636363636</v>
      </c>
      <c r="P423" s="600"/>
      <c r="Q423" s="600"/>
      <c r="R423" s="590"/>
      <c r="S423" s="601"/>
    </row>
    <row r="424" spans="1:19" ht="14.4" customHeight="1" x14ac:dyDescent="0.3">
      <c r="A424" s="584" t="s">
        <v>1395</v>
      </c>
      <c r="B424" s="585" t="s">
        <v>1396</v>
      </c>
      <c r="C424" s="585" t="s">
        <v>473</v>
      </c>
      <c r="D424" s="585" t="s">
        <v>1391</v>
      </c>
      <c r="E424" s="585" t="s">
        <v>1411</v>
      </c>
      <c r="F424" s="585" t="s">
        <v>1452</v>
      </c>
      <c r="G424" s="585" t="s">
        <v>1453</v>
      </c>
      <c r="H424" s="600">
        <v>16</v>
      </c>
      <c r="I424" s="600">
        <v>1376</v>
      </c>
      <c r="J424" s="585">
        <v>0.12598425196850394</v>
      </c>
      <c r="K424" s="585">
        <v>86</v>
      </c>
      <c r="L424" s="600">
        <v>127</v>
      </c>
      <c r="M424" s="600">
        <v>10922</v>
      </c>
      <c r="N424" s="585">
        <v>1</v>
      </c>
      <c r="O424" s="585">
        <v>86</v>
      </c>
      <c r="P424" s="600"/>
      <c r="Q424" s="600"/>
      <c r="R424" s="590"/>
      <c r="S424" s="601"/>
    </row>
    <row r="425" spans="1:19" ht="14.4" customHeight="1" x14ac:dyDescent="0.3">
      <c r="A425" s="584" t="s">
        <v>1395</v>
      </c>
      <c r="B425" s="585" t="s">
        <v>1396</v>
      </c>
      <c r="C425" s="585" t="s">
        <v>473</v>
      </c>
      <c r="D425" s="585" t="s">
        <v>1391</v>
      </c>
      <c r="E425" s="585" t="s">
        <v>1411</v>
      </c>
      <c r="F425" s="585" t="s">
        <v>1454</v>
      </c>
      <c r="G425" s="585" t="s">
        <v>1455</v>
      </c>
      <c r="H425" s="600"/>
      <c r="I425" s="600"/>
      <c r="J425" s="585"/>
      <c r="K425" s="585"/>
      <c r="L425" s="600">
        <v>1</v>
      </c>
      <c r="M425" s="600">
        <v>32</v>
      </c>
      <c r="N425" s="585">
        <v>1</v>
      </c>
      <c r="O425" s="585">
        <v>32</v>
      </c>
      <c r="P425" s="600"/>
      <c r="Q425" s="600"/>
      <c r="R425" s="590"/>
      <c r="S425" s="601"/>
    </row>
    <row r="426" spans="1:19" ht="14.4" customHeight="1" x14ac:dyDescent="0.3">
      <c r="A426" s="584" t="s">
        <v>1395</v>
      </c>
      <c r="B426" s="585" t="s">
        <v>1396</v>
      </c>
      <c r="C426" s="585" t="s">
        <v>473</v>
      </c>
      <c r="D426" s="585" t="s">
        <v>1391</v>
      </c>
      <c r="E426" s="585" t="s">
        <v>1411</v>
      </c>
      <c r="F426" s="585" t="s">
        <v>1456</v>
      </c>
      <c r="G426" s="585" t="s">
        <v>1457</v>
      </c>
      <c r="H426" s="600"/>
      <c r="I426" s="600"/>
      <c r="J426" s="585"/>
      <c r="K426" s="585"/>
      <c r="L426" s="600">
        <v>1</v>
      </c>
      <c r="M426" s="600">
        <v>1528</v>
      </c>
      <c r="N426" s="585">
        <v>1</v>
      </c>
      <c r="O426" s="585">
        <v>1528</v>
      </c>
      <c r="P426" s="600"/>
      <c r="Q426" s="600"/>
      <c r="R426" s="590"/>
      <c r="S426" s="601"/>
    </row>
    <row r="427" spans="1:19" ht="14.4" customHeight="1" x14ac:dyDescent="0.3">
      <c r="A427" s="584" t="s">
        <v>1395</v>
      </c>
      <c r="B427" s="585" t="s">
        <v>1396</v>
      </c>
      <c r="C427" s="585" t="s">
        <v>473</v>
      </c>
      <c r="D427" s="585" t="s">
        <v>1391</v>
      </c>
      <c r="E427" s="585" t="s">
        <v>1411</v>
      </c>
      <c r="F427" s="585" t="s">
        <v>1463</v>
      </c>
      <c r="G427" s="585" t="s">
        <v>1464</v>
      </c>
      <c r="H427" s="600"/>
      <c r="I427" s="600"/>
      <c r="J427" s="585"/>
      <c r="K427" s="585"/>
      <c r="L427" s="600">
        <v>1</v>
      </c>
      <c r="M427" s="600">
        <v>162</v>
      </c>
      <c r="N427" s="585">
        <v>1</v>
      </c>
      <c r="O427" s="585">
        <v>162</v>
      </c>
      <c r="P427" s="600"/>
      <c r="Q427" s="600"/>
      <c r="R427" s="590"/>
      <c r="S427" s="601"/>
    </row>
    <row r="428" spans="1:19" ht="14.4" customHeight="1" x14ac:dyDescent="0.3">
      <c r="A428" s="584" t="s">
        <v>1395</v>
      </c>
      <c r="B428" s="585" t="s">
        <v>1396</v>
      </c>
      <c r="C428" s="585" t="s">
        <v>473</v>
      </c>
      <c r="D428" s="585" t="s">
        <v>1391</v>
      </c>
      <c r="E428" s="585" t="s">
        <v>1411</v>
      </c>
      <c r="F428" s="585" t="s">
        <v>1537</v>
      </c>
      <c r="G428" s="585" t="s">
        <v>1538</v>
      </c>
      <c r="H428" s="600"/>
      <c r="I428" s="600"/>
      <c r="J428" s="585"/>
      <c r="K428" s="585"/>
      <c r="L428" s="600">
        <v>1</v>
      </c>
      <c r="M428" s="600">
        <v>722</v>
      </c>
      <c r="N428" s="585">
        <v>1</v>
      </c>
      <c r="O428" s="585">
        <v>722</v>
      </c>
      <c r="P428" s="600"/>
      <c r="Q428" s="600"/>
      <c r="R428" s="590"/>
      <c r="S428" s="601"/>
    </row>
    <row r="429" spans="1:19" ht="14.4" customHeight="1" x14ac:dyDescent="0.3">
      <c r="A429" s="584" t="s">
        <v>1395</v>
      </c>
      <c r="B429" s="585" t="s">
        <v>1396</v>
      </c>
      <c r="C429" s="585" t="s">
        <v>473</v>
      </c>
      <c r="D429" s="585" t="s">
        <v>1391</v>
      </c>
      <c r="E429" s="585" t="s">
        <v>1411</v>
      </c>
      <c r="F429" s="585" t="s">
        <v>1469</v>
      </c>
      <c r="G429" s="585" t="s">
        <v>1470</v>
      </c>
      <c r="H429" s="600">
        <v>1</v>
      </c>
      <c r="I429" s="600">
        <v>1063</v>
      </c>
      <c r="J429" s="585">
        <v>0.25</v>
      </c>
      <c r="K429" s="585">
        <v>1063</v>
      </c>
      <c r="L429" s="600">
        <v>4</v>
      </c>
      <c r="M429" s="600">
        <v>4252</v>
      </c>
      <c r="N429" s="585">
        <v>1</v>
      </c>
      <c r="O429" s="585">
        <v>1063</v>
      </c>
      <c r="P429" s="600"/>
      <c r="Q429" s="600"/>
      <c r="R429" s="590"/>
      <c r="S429" s="601"/>
    </row>
    <row r="430" spans="1:19" ht="14.4" customHeight="1" x14ac:dyDescent="0.3">
      <c r="A430" s="584" t="s">
        <v>1395</v>
      </c>
      <c r="B430" s="585" t="s">
        <v>1396</v>
      </c>
      <c r="C430" s="585" t="s">
        <v>473</v>
      </c>
      <c r="D430" s="585" t="s">
        <v>1391</v>
      </c>
      <c r="E430" s="585" t="s">
        <v>1411</v>
      </c>
      <c r="F430" s="585" t="s">
        <v>1471</v>
      </c>
      <c r="G430" s="585" t="s">
        <v>1472</v>
      </c>
      <c r="H430" s="600"/>
      <c r="I430" s="600"/>
      <c r="J430" s="585"/>
      <c r="K430" s="585"/>
      <c r="L430" s="600">
        <v>1</v>
      </c>
      <c r="M430" s="600">
        <v>123</v>
      </c>
      <c r="N430" s="585">
        <v>1</v>
      </c>
      <c r="O430" s="585">
        <v>123</v>
      </c>
      <c r="P430" s="600"/>
      <c r="Q430" s="600"/>
      <c r="R430" s="590"/>
      <c r="S430" s="601"/>
    </row>
    <row r="431" spans="1:19" ht="14.4" customHeight="1" x14ac:dyDescent="0.3">
      <c r="A431" s="584" t="s">
        <v>1395</v>
      </c>
      <c r="B431" s="585" t="s">
        <v>1396</v>
      </c>
      <c r="C431" s="585" t="s">
        <v>473</v>
      </c>
      <c r="D431" s="585" t="s">
        <v>1391</v>
      </c>
      <c r="E431" s="585" t="s">
        <v>1411</v>
      </c>
      <c r="F431" s="585" t="s">
        <v>1473</v>
      </c>
      <c r="G431" s="585" t="s">
        <v>1474</v>
      </c>
      <c r="H431" s="600">
        <v>1</v>
      </c>
      <c r="I431" s="600">
        <v>716</v>
      </c>
      <c r="J431" s="585">
        <v>3.7037037037037035E-2</v>
      </c>
      <c r="K431" s="585">
        <v>716</v>
      </c>
      <c r="L431" s="600">
        <v>27</v>
      </c>
      <c r="M431" s="600">
        <v>19332</v>
      </c>
      <c r="N431" s="585">
        <v>1</v>
      </c>
      <c r="O431" s="585">
        <v>716</v>
      </c>
      <c r="P431" s="600"/>
      <c r="Q431" s="600"/>
      <c r="R431" s="590"/>
      <c r="S431" s="601"/>
    </row>
    <row r="432" spans="1:19" ht="14.4" customHeight="1" x14ac:dyDescent="0.3">
      <c r="A432" s="584" t="s">
        <v>1395</v>
      </c>
      <c r="B432" s="585" t="s">
        <v>1396</v>
      </c>
      <c r="C432" s="585" t="s">
        <v>473</v>
      </c>
      <c r="D432" s="585" t="s">
        <v>1391</v>
      </c>
      <c r="E432" s="585" t="s">
        <v>1411</v>
      </c>
      <c r="F432" s="585" t="s">
        <v>1477</v>
      </c>
      <c r="G432" s="585" t="s">
        <v>1478</v>
      </c>
      <c r="H432" s="600"/>
      <c r="I432" s="600"/>
      <c r="J432" s="585"/>
      <c r="K432" s="585"/>
      <c r="L432" s="600">
        <v>1</v>
      </c>
      <c r="M432" s="600">
        <v>183</v>
      </c>
      <c r="N432" s="585">
        <v>1</v>
      </c>
      <c r="O432" s="585">
        <v>183</v>
      </c>
      <c r="P432" s="600"/>
      <c r="Q432" s="600"/>
      <c r="R432" s="590"/>
      <c r="S432" s="601"/>
    </row>
    <row r="433" spans="1:19" ht="14.4" customHeight="1" x14ac:dyDescent="0.3">
      <c r="A433" s="584" t="s">
        <v>1395</v>
      </c>
      <c r="B433" s="585" t="s">
        <v>1396</v>
      </c>
      <c r="C433" s="585" t="s">
        <v>473</v>
      </c>
      <c r="D433" s="585" t="s">
        <v>1391</v>
      </c>
      <c r="E433" s="585" t="s">
        <v>1411</v>
      </c>
      <c r="F433" s="585" t="s">
        <v>1483</v>
      </c>
      <c r="G433" s="585" t="s">
        <v>1484</v>
      </c>
      <c r="H433" s="600"/>
      <c r="I433" s="600"/>
      <c r="J433" s="585"/>
      <c r="K433" s="585"/>
      <c r="L433" s="600">
        <v>1</v>
      </c>
      <c r="M433" s="600">
        <v>390</v>
      </c>
      <c r="N433" s="585">
        <v>1</v>
      </c>
      <c r="O433" s="585">
        <v>390</v>
      </c>
      <c r="P433" s="600"/>
      <c r="Q433" s="600"/>
      <c r="R433" s="590"/>
      <c r="S433" s="601"/>
    </row>
    <row r="434" spans="1:19" ht="14.4" customHeight="1" x14ac:dyDescent="0.3">
      <c r="A434" s="584" t="s">
        <v>1395</v>
      </c>
      <c r="B434" s="585" t="s">
        <v>1396</v>
      </c>
      <c r="C434" s="585" t="s">
        <v>473</v>
      </c>
      <c r="D434" s="585" t="s">
        <v>1391</v>
      </c>
      <c r="E434" s="585" t="s">
        <v>1411</v>
      </c>
      <c r="F434" s="585" t="s">
        <v>1485</v>
      </c>
      <c r="G434" s="585" t="s">
        <v>1486</v>
      </c>
      <c r="H434" s="600"/>
      <c r="I434" s="600"/>
      <c r="J434" s="585"/>
      <c r="K434" s="585"/>
      <c r="L434" s="600">
        <v>1</v>
      </c>
      <c r="M434" s="600">
        <v>505</v>
      </c>
      <c r="N434" s="585">
        <v>1</v>
      </c>
      <c r="O434" s="585">
        <v>505</v>
      </c>
      <c r="P434" s="600"/>
      <c r="Q434" s="600"/>
      <c r="R434" s="590"/>
      <c r="S434" s="601"/>
    </row>
    <row r="435" spans="1:19" ht="14.4" customHeight="1" x14ac:dyDescent="0.3">
      <c r="A435" s="584" t="s">
        <v>1395</v>
      </c>
      <c r="B435" s="585" t="s">
        <v>1396</v>
      </c>
      <c r="C435" s="585" t="s">
        <v>473</v>
      </c>
      <c r="D435" s="585" t="s">
        <v>1391</v>
      </c>
      <c r="E435" s="585" t="s">
        <v>1411</v>
      </c>
      <c r="F435" s="585" t="s">
        <v>1541</v>
      </c>
      <c r="G435" s="585" t="s">
        <v>1542</v>
      </c>
      <c r="H435" s="600"/>
      <c r="I435" s="600"/>
      <c r="J435" s="585"/>
      <c r="K435" s="585"/>
      <c r="L435" s="600">
        <v>3</v>
      </c>
      <c r="M435" s="600">
        <v>5010</v>
      </c>
      <c r="N435" s="585">
        <v>1</v>
      </c>
      <c r="O435" s="585">
        <v>1670</v>
      </c>
      <c r="P435" s="600"/>
      <c r="Q435" s="600"/>
      <c r="R435" s="590"/>
      <c r="S435" s="601"/>
    </row>
    <row r="436" spans="1:19" ht="14.4" customHeight="1" x14ac:dyDescent="0.3">
      <c r="A436" s="584" t="s">
        <v>1395</v>
      </c>
      <c r="B436" s="585" t="s">
        <v>1396</v>
      </c>
      <c r="C436" s="585" t="s">
        <v>473</v>
      </c>
      <c r="D436" s="585" t="s">
        <v>1391</v>
      </c>
      <c r="E436" s="585" t="s">
        <v>1411</v>
      </c>
      <c r="F436" s="585" t="s">
        <v>1487</v>
      </c>
      <c r="G436" s="585" t="s">
        <v>1488</v>
      </c>
      <c r="H436" s="600">
        <v>1</v>
      </c>
      <c r="I436" s="600">
        <v>120</v>
      </c>
      <c r="J436" s="585">
        <v>0.33333333333333331</v>
      </c>
      <c r="K436" s="585">
        <v>120</v>
      </c>
      <c r="L436" s="600">
        <v>3</v>
      </c>
      <c r="M436" s="600">
        <v>360</v>
      </c>
      <c r="N436" s="585">
        <v>1</v>
      </c>
      <c r="O436" s="585">
        <v>120</v>
      </c>
      <c r="P436" s="600"/>
      <c r="Q436" s="600"/>
      <c r="R436" s="590"/>
      <c r="S436" s="601"/>
    </row>
    <row r="437" spans="1:19" ht="14.4" customHeight="1" x14ac:dyDescent="0.3">
      <c r="A437" s="584" t="s">
        <v>1395</v>
      </c>
      <c r="B437" s="585" t="s">
        <v>1396</v>
      </c>
      <c r="C437" s="585" t="s">
        <v>473</v>
      </c>
      <c r="D437" s="585" t="s">
        <v>1391</v>
      </c>
      <c r="E437" s="585" t="s">
        <v>1411</v>
      </c>
      <c r="F437" s="585" t="s">
        <v>1491</v>
      </c>
      <c r="G437" s="585" t="s">
        <v>1492</v>
      </c>
      <c r="H437" s="600">
        <v>2</v>
      </c>
      <c r="I437" s="600">
        <v>494</v>
      </c>
      <c r="J437" s="585">
        <v>0.14486803519061583</v>
      </c>
      <c r="K437" s="585">
        <v>247</v>
      </c>
      <c r="L437" s="600">
        <v>11</v>
      </c>
      <c r="M437" s="600">
        <v>3410</v>
      </c>
      <c r="N437" s="585">
        <v>1</v>
      </c>
      <c r="O437" s="585">
        <v>310</v>
      </c>
      <c r="P437" s="600"/>
      <c r="Q437" s="600"/>
      <c r="R437" s="590"/>
      <c r="S437" s="601"/>
    </row>
    <row r="438" spans="1:19" ht="14.4" customHeight="1" x14ac:dyDescent="0.3">
      <c r="A438" s="584" t="s">
        <v>1395</v>
      </c>
      <c r="B438" s="585" t="s">
        <v>1396</v>
      </c>
      <c r="C438" s="585" t="s">
        <v>473</v>
      </c>
      <c r="D438" s="585" t="s">
        <v>1391</v>
      </c>
      <c r="E438" s="585" t="s">
        <v>1411</v>
      </c>
      <c r="F438" s="585" t="s">
        <v>1547</v>
      </c>
      <c r="G438" s="585" t="s">
        <v>1548</v>
      </c>
      <c r="H438" s="600"/>
      <c r="I438" s="600"/>
      <c r="J438" s="585"/>
      <c r="K438" s="585"/>
      <c r="L438" s="600">
        <v>1</v>
      </c>
      <c r="M438" s="600">
        <v>1002</v>
      </c>
      <c r="N438" s="585">
        <v>1</v>
      </c>
      <c r="O438" s="585">
        <v>1002</v>
      </c>
      <c r="P438" s="600"/>
      <c r="Q438" s="600"/>
      <c r="R438" s="590"/>
      <c r="S438" s="601"/>
    </row>
    <row r="439" spans="1:19" ht="14.4" customHeight="1" x14ac:dyDescent="0.3">
      <c r="A439" s="584" t="s">
        <v>1395</v>
      </c>
      <c r="B439" s="585" t="s">
        <v>1396</v>
      </c>
      <c r="C439" s="585" t="s">
        <v>473</v>
      </c>
      <c r="D439" s="585" t="s">
        <v>1391</v>
      </c>
      <c r="E439" s="585" t="s">
        <v>1411</v>
      </c>
      <c r="F439" s="585" t="s">
        <v>1495</v>
      </c>
      <c r="G439" s="585" t="s">
        <v>1496</v>
      </c>
      <c r="H439" s="600"/>
      <c r="I439" s="600"/>
      <c r="J439" s="585"/>
      <c r="K439" s="585"/>
      <c r="L439" s="600">
        <v>1</v>
      </c>
      <c r="M439" s="600">
        <v>892</v>
      </c>
      <c r="N439" s="585">
        <v>1</v>
      </c>
      <c r="O439" s="585">
        <v>892</v>
      </c>
      <c r="P439" s="600"/>
      <c r="Q439" s="600"/>
      <c r="R439" s="590"/>
      <c r="S439" s="601"/>
    </row>
    <row r="440" spans="1:19" ht="14.4" customHeight="1" x14ac:dyDescent="0.3">
      <c r="A440" s="584" t="s">
        <v>1395</v>
      </c>
      <c r="B440" s="585" t="s">
        <v>1396</v>
      </c>
      <c r="C440" s="585" t="s">
        <v>473</v>
      </c>
      <c r="D440" s="585" t="s">
        <v>1391</v>
      </c>
      <c r="E440" s="585" t="s">
        <v>1411</v>
      </c>
      <c r="F440" s="585" t="s">
        <v>1497</v>
      </c>
      <c r="G440" s="585" t="s">
        <v>1498</v>
      </c>
      <c r="H440" s="600"/>
      <c r="I440" s="600"/>
      <c r="J440" s="585"/>
      <c r="K440" s="585"/>
      <c r="L440" s="600">
        <v>2</v>
      </c>
      <c r="M440" s="600">
        <v>662</v>
      </c>
      <c r="N440" s="585">
        <v>1</v>
      </c>
      <c r="O440" s="585">
        <v>331</v>
      </c>
      <c r="P440" s="600"/>
      <c r="Q440" s="600"/>
      <c r="R440" s="590"/>
      <c r="S440" s="601"/>
    </row>
    <row r="441" spans="1:19" ht="14.4" customHeight="1" x14ac:dyDescent="0.3">
      <c r="A441" s="584" t="s">
        <v>1395</v>
      </c>
      <c r="B441" s="585" t="s">
        <v>1396</v>
      </c>
      <c r="C441" s="585" t="s">
        <v>473</v>
      </c>
      <c r="D441" s="585" t="s">
        <v>1391</v>
      </c>
      <c r="E441" s="585" t="s">
        <v>1411</v>
      </c>
      <c r="F441" s="585" t="s">
        <v>1501</v>
      </c>
      <c r="G441" s="585" t="s">
        <v>1502</v>
      </c>
      <c r="H441" s="600"/>
      <c r="I441" s="600"/>
      <c r="J441" s="585"/>
      <c r="K441" s="585"/>
      <c r="L441" s="600">
        <v>5</v>
      </c>
      <c r="M441" s="600">
        <v>4200</v>
      </c>
      <c r="N441" s="585">
        <v>1</v>
      </c>
      <c r="O441" s="585">
        <v>840</v>
      </c>
      <c r="P441" s="600"/>
      <c r="Q441" s="600"/>
      <c r="R441" s="590"/>
      <c r="S441" s="601"/>
    </row>
    <row r="442" spans="1:19" ht="14.4" customHeight="1" x14ac:dyDescent="0.3">
      <c r="A442" s="584" t="s">
        <v>1395</v>
      </c>
      <c r="B442" s="585" t="s">
        <v>1396</v>
      </c>
      <c r="C442" s="585" t="s">
        <v>473</v>
      </c>
      <c r="D442" s="585" t="s">
        <v>1391</v>
      </c>
      <c r="E442" s="585" t="s">
        <v>1411</v>
      </c>
      <c r="F442" s="585" t="s">
        <v>1551</v>
      </c>
      <c r="G442" s="585" t="s">
        <v>1552</v>
      </c>
      <c r="H442" s="600"/>
      <c r="I442" s="600"/>
      <c r="J442" s="585"/>
      <c r="K442" s="585"/>
      <c r="L442" s="600">
        <v>1</v>
      </c>
      <c r="M442" s="600">
        <v>1201</v>
      </c>
      <c r="N442" s="585">
        <v>1</v>
      </c>
      <c r="O442" s="585">
        <v>1201</v>
      </c>
      <c r="P442" s="600"/>
      <c r="Q442" s="600"/>
      <c r="R442" s="590"/>
      <c r="S442" s="601"/>
    </row>
    <row r="443" spans="1:19" ht="14.4" customHeight="1" x14ac:dyDescent="0.3">
      <c r="A443" s="584" t="s">
        <v>1395</v>
      </c>
      <c r="B443" s="585" t="s">
        <v>1396</v>
      </c>
      <c r="C443" s="585" t="s">
        <v>473</v>
      </c>
      <c r="D443" s="585" t="s">
        <v>1391</v>
      </c>
      <c r="E443" s="585" t="s">
        <v>1411</v>
      </c>
      <c r="F443" s="585" t="s">
        <v>1509</v>
      </c>
      <c r="G443" s="585" t="s">
        <v>1494</v>
      </c>
      <c r="H443" s="600">
        <v>2</v>
      </c>
      <c r="I443" s="600">
        <v>1818</v>
      </c>
      <c r="J443" s="585">
        <v>0.22036363636363637</v>
      </c>
      <c r="K443" s="585">
        <v>909</v>
      </c>
      <c r="L443" s="600">
        <v>10</v>
      </c>
      <c r="M443" s="600">
        <v>8250</v>
      </c>
      <c r="N443" s="585">
        <v>1</v>
      </c>
      <c r="O443" s="585">
        <v>825</v>
      </c>
      <c r="P443" s="600"/>
      <c r="Q443" s="600"/>
      <c r="R443" s="590"/>
      <c r="S443" s="601"/>
    </row>
    <row r="444" spans="1:19" ht="14.4" customHeight="1" x14ac:dyDescent="0.3">
      <c r="A444" s="584" t="s">
        <v>1395</v>
      </c>
      <c r="B444" s="585" t="s">
        <v>1396</v>
      </c>
      <c r="C444" s="585" t="s">
        <v>473</v>
      </c>
      <c r="D444" s="585" t="s">
        <v>1392</v>
      </c>
      <c r="E444" s="585" t="s">
        <v>1397</v>
      </c>
      <c r="F444" s="585" t="s">
        <v>1398</v>
      </c>
      <c r="G444" s="585" t="s">
        <v>1399</v>
      </c>
      <c r="H444" s="600"/>
      <c r="I444" s="600"/>
      <c r="J444" s="585"/>
      <c r="K444" s="585"/>
      <c r="L444" s="600">
        <v>0.2</v>
      </c>
      <c r="M444" s="600">
        <v>23.22</v>
      </c>
      <c r="N444" s="585">
        <v>1</v>
      </c>
      <c r="O444" s="585">
        <v>116.1</v>
      </c>
      <c r="P444" s="600"/>
      <c r="Q444" s="600"/>
      <c r="R444" s="590"/>
      <c r="S444" s="601"/>
    </row>
    <row r="445" spans="1:19" ht="14.4" customHeight="1" x14ac:dyDescent="0.3">
      <c r="A445" s="584" t="s">
        <v>1395</v>
      </c>
      <c r="B445" s="585" t="s">
        <v>1396</v>
      </c>
      <c r="C445" s="585" t="s">
        <v>473</v>
      </c>
      <c r="D445" s="585" t="s">
        <v>1392</v>
      </c>
      <c r="E445" s="585" t="s">
        <v>1397</v>
      </c>
      <c r="F445" s="585" t="s">
        <v>1400</v>
      </c>
      <c r="G445" s="585" t="s">
        <v>1401</v>
      </c>
      <c r="H445" s="600">
        <v>12.799999999999999</v>
      </c>
      <c r="I445" s="600">
        <v>1932.81</v>
      </c>
      <c r="J445" s="585">
        <v>2.4151068349368985</v>
      </c>
      <c r="K445" s="585">
        <v>151.00078125000002</v>
      </c>
      <c r="L445" s="600">
        <v>5.3</v>
      </c>
      <c r="M445" s="600">
        <v>800.30000000000007</v>
      </c>
      <c r="N445" s="585">
        <v>1</v>
      </c>
      <c r="O445" s="585">
        <v>151.00000000000003</v>
      </c>
      <c r="P445" s="600">
        <v>0.1</v>
      </c>
      <c r="Q445" s="600">
        <v>6.97</v>
      </c>
      <c r="R445" s="590">
        <v>8.7092340372360352E-3</v>
      </c>
      <c r="S445" s="601">
        <v>69.699999999999989</v>
      </c>
    </row>
    <row r="446" spans="1:19" ht="14.4" customHeight="1" x14ac:dyDescent="0.3">
      <c r="A446" s="584" t="s">
        <v>1395</v>
      </c>
      <c r="B446" s="585" t="s">
        <v>1396</v>
      </c>
      <c r="C446" s="585" t="s">
        <v>473</v>
      </c>
      <c r="D446" s="585" t="s">
        <v>1392</v>
      </c>
      <c r="E446" s="585" t="s">
        <v>1397</v>
      </c>
      <c r="F446" s="585" t="s">
        <v>1402</v>
      </c>
      <c r="G446" s="585" t="s">
        <v>1403</v>
      </c>
      <c r="H446" s="600">
        <v>9.2999999999999989</v>
      </c>
      <c r="I446" s="600">
        <v>2358.0100000000002</v>
      </c>
      <c r="J446" s="585">
        <v>3.0999934266745552</v>
      </c>
      <c r="K446" s="585">
        <v>253.54946236559144</v>
      </c>
      <c r="L446" s="600">
        <v>3.0000000000000004</v>
      </c>
      <c r="M446" s="600">
        <v>760.65</v>
      </c>
      <c r="N446" s="585">
        <v>1</v>
      </c>
      <c r="O446" s="585">
        <v>253.54999999999995</v>
      </c>
      <c r="P446" s="600">
        <v>0.2</v>
      </c>
      <c r="Q446" s="600">
        <v>73.540000000000006</v>
      </c>
      <c r="R446" s="590">
        <v>9.6680470650101893E-2</v>
      </c>
      <c r="S446" s="601">
        <v>367.7</v>
      </c>
    </row>
    <row r="447" spans="1:19" ht="14.4" customHeight="1" x14ac:dyDescent="0.3">
      <c r="A447" s="584" t="s">
        <v>1395</v>
      </c>
      <c r="B447" s="585" t="s">
        <v>1396</v>
      </c>
      <c r="C447" s="585" t="s">
        <v>473</v>
      </c>
      <c r="D447" s="585" t="s">
        <v>1392</v>
      </c>
      <c r="E447" s="585" t="s">
        <v>1397</v>
      </c>
      <c r="F447" s="585" t="s">
        <v>1406</v>
      </c>
      <c r="G447" s="585" t="s">
        <v>520</v>
      </c>
      <c r="H447" s="600"/>
      <c r="I447" s="600"/>
      <c r="J447" s="585"/>
      <c r="K447" s="585"/>
      <c r="L447" s="600">
        <v>0.2</v>
      </c>
      <c r="M447" s="600">
        <v>27.1</v>
      </c>
      <c r="N447" s="585">
        <v>1</v>
      </c>
      <c r="O447" s="585">
        <v>135.5</v>
      </c>
      <c r="P447" s="600"/>
      <c r="Q447" s="600"/>
      <c r="R447" s="590"/>
      <c r="S447" s="601"/>
    </row>
    <row r="448" spans="1:19" ht="14.4" customHeight="1" x14ac:dyDescent="0.3">
      <c r="A448" s="584" t="s">
        <v>1395</v>
      </c>
      <c r="B448" s="585" t="s">
        <v>1396</v>
      </c>
      <c r="C448" s="585" t="s">
        <v>473</v>
      </c>
      <c r="D448" s="585" t="s">
        <v>1392</v>
      </c>
      <c r="E448" s="585" t="s">
        <v>1411</v>
      </c>
      <c r="F448" s="585" t="s">
        <v>1416</v>
      </c>
      <c r="G448" s="585" t="s">
        <v>1417</v>
      </c>
      <c r="H448" s="600">
        <v>3</v>
      </c>
      <c r="I448" s="600">
        <v>318</v>
      </c>
      <c r="J448" s="585">
        <v>3</v>
      </c>
      <c r="K448" s="585">
        <v>106</v>
      </c>
      <c r="L448" s="600">
        <v>1</v>
      </c>
      <c r="M448" s="600">
        <v>106</v>
      </c>
      <c r="N448" s="585">
        <v>1</v>
      </c>
      <c r="O448" s="585">
        <v>106</v>
      </c>
      <c r="P448" s="600"/>
      <c r="Q448" s="600"/>
      <c r="R448" s="590"/>
      <c r="S448" s="601"/>
    </row>
    <row r="449" spans="1:19" ht="14.4" customHeight="1" x14ac:dyDescent="0.3">
      <c r="A449" s="584" t="s">
        <v>1395</v>
      </c>
      <c r="B449" s="585" t="s">
        <v>1396</v>
      </c>
      <c r="C449" s="585" t="s">
        <v>473</v>
      </c>
      <c r="D449" s="585" t="s">
        <v>1392</v>
      </c>
      <c r="E449" s="585" t="s">
        <v>1411</v>
      </c>
      <c r="F449" s="585" t="s">
        <v>1420</v>
      </c>
      <c r="G449" s="585" t="s">
        <v>1421</v>
      </c>
      <c r="H449" s="600">
        <v>4</v>
      </c>
      <c r="I449" s="600">
        <v>148</v>
      </c>
      <c r="J449" s="585">
        <v>4</v>
      </c>
      <c r="K449" s="585">
        <v>37</v>
      </c>
      <c r="L449" s="600">
        <v>1</v>
      </c>
      <c r="M449" s="600">
        <v>37</v>
      </c>
      <c r="N449" s="585">
        <v>1</v>
      </c>
      <c r="O449" s="585">
        <v>37</v>
      </c>
      <c r="P449" s="600"/>
      <c r="Q449" s="600"/>
      <c r="R449" s="590"/>
      <c r="S449" s="601"/>
    </row>
    <row r="450" spans="1:19" ht="14.4" customHeight="1" x14ac:dyDescent="0.3">
      <c r="A450" s="584" t="s">
        <v>1395</v>
      </c>
      <c r="B450" s="585" t="s">
        <v>1396</v>
      </c>
      <c r="C450" s="585" t="s">
        <v>473</v>
      </c>
      <c r="D450" s="585" t="s">
        <v>1392</v>
      </c>
      <c r="E450" s="585" t="s">
        <v>1411</v>
      </c>
      <c r="F450" s="585" t="s">
        <v>1422</v>
      </c>
      <c r="G450" s="585" t="s">
        <v>1423</v>
      </c>
      <c r="H450" s="600">
        <v>1</v>
      </c>
      <c r="I450" s="600">
        <v>5</v>
      </c>
      <c r="J450" s="585"/>
      <c r="K450" s="585">
        <v>5</v>
      </c>
      <c r="L450" s="600"/>
      <c r="M450" s="600"/>
      <c r="N450" s="585"/>
      <c r="O450" s="585"/>
      <c r="P450" s="600"/>
      <c r="Q450" s="600"/>
      <c r="R450" s="590"/>
      <c r="S450" s="601"/>
    </row>
    <row r="451" spans="1:19" ht="14.4" customHeight="1" x14ac:dyDescent="0.3">
      <c r="A451" s="584" t="s">
        <v>1395</v>
      </c>
      <c r="B451" s="585" t="s">
        <v>1396</v>
      </c>
      <c r="C451" s="585" t="s">
        <v>473</v>
      </c>
      <c r="D451" s="585" t="s">
        <v>1392</v>
      </c>
      <c r="E451" s="585" t="s">
        <v>1411</v>
      </c>
      <c r="F451" s="585" t="s">
        <v>1426</v>
      </c>
      <c r="G451" s="585" t="s">
        <v>1427</v>
      </c>
      <c r="H451" s="600">
        <v>3</v>
      </c>
      <c r="I451" s="600">
        <v>1995</v>
      </c>
      <c r="J451" s="585"/>
      <c r="K451" s="585">
        <v>665</v>
      </c>
      <c r="L451" s="600"/>
      <c r="M451" s="600"/>
      <c r="N451" s="585"/>
      <c r="O451" s="585"/>
      <c r="P451" s="600"/>
      <c r="Q451" s="600"/>
      <c r="R451" s="590"/>
      <c r="S451" s="601"/>
    </row>
    <row r="452" spans="1:19" ht="14.4" customHeight="1" x14ac:dyDescent="0.3">
      <c r="A452" s="584" t="s">
        <v>1395</v>
      </c>
      <c r="B452" s="585" t="s">
        <v>1396</v>
      </c>
      <c r="C452" s="585" t="s">
        <v>473</v>
      </c>
      <c r="D452" s="585" t="s">
        <v>1392</v>
      </c>
      <c r="E452" s="585" t="s">
        <v>1411</v>
      </c>
      <c r="F452" s="585" t="s">
        <v>1428</v>
      </c>
      <c r="G452" s="585" t="s">
        <v>1429</v>
      </c>
      <c r="H452" s="600">
        <v>7</v>
      </c>
      <c r="I452" s="600">
        <v>1757</v>
      </c>
      <c r="J452" s="585">
        <v>1.75</v>
      </c>
      <c r="K452" s="585">
        <v>251</v>
      </c>
      <c r="L452" s="600">
        <v>4</v>
      </c>
      <c r="M452" s="600">
        <v>1004</v>
      </c>
      <c r="N452" s="585">
        <v>1</v>
      </c>
      <c r="O452" s="585">
        <v>251</v>
      </c>
      <c r="P452" s="600"/>
      <c r="Q452" s="600"/>
      <c r="R452" s="590"/>
      <c r="S452" s="601"/>
    </row>
    <row r="453" spans="1:19" ht="14.4" customHeight="1" x14ac:dyDescent="0.3">
      <c r="A453" s="584" t="s">
        <v>1395</v>
      </c>
      <c r="B453" s="585" t="s">
        <v>1396</v>
      </c>
      <c r="C453" s="585" t="s">
        <v>473</v>
      </c>
      <c r="D453" s="585" t="s">
        <v>1392</v>
      </c>
      <c r="E453" s="585" t="s">
        <v>1411</v>
      </c>
      <c r="F453" s="585" t="s">
        <v>1430</v>
      </c>
      <c r="G453" s="585" t="s">
        <v>1431</v>
      </c>
      <c r="H453" s="600">
        <v>136</v>
      </c>
      <c r="I453" s="600">
        <v>17136</v>
      </c>
      <c r="J453" s="585">
        <v>2.6153846153846154</v>
      </c>
      <c r="K453" s="585">
        <v>126</v>
      </c>
      <c r="L453" s="600">
        <v>52</v>
      </c>
      <c r="M453" s="600">
        <v>6552</v>
      </c>
      <c r="N453" s="585">
        <v>1</v>
      </c>
      <c r="O453" s="585">
        <v>126</v>
      </c>
      <c r="P453" s="600">
        <v>1</v>
      </c>
      <c r="Q453" s="600">
        <v>127</v>
      </c>
      <c r="R453" s="590">
        <v>1.9383394383394384E-2</v>
      </c>
      <c r="S453" s="601">
        <v>127</v>
      </c>
    </row>
    <row r="454" spans="1:19" ht="14.4" customHeight="1" x14ac:dyDescent="0.3">
      <c r="A454" s="584" t="s">
        <v>1395</v>
      </c>
      <c r="B454" s="585" t="s">
        <v>1396</v>
      </c>
      <c r="C454" s="585" t="s">
        <v>473</v>
      </c>
      <c r="D454" s="585" t="s">
        <v>1392</v>
      </c>
      <c r="E454" s="585" t="s">
        <v>1411</v>
      </c>
      <c r="F454" s="585" t="s">
        <v>1432</v>
      </c>
      <c r="G454" s="585" t="s">
        <v>1433</v>
      </c>
      <c r="H454" s="600">
        <v>3</v>
      </c>
      <c r="I454" s="600">
        <v>1620</v>
      </c>
      <c r="J454" s="585">
        <v>2.9944547134935307</v>
      </c>
      <c r="K454" s="585">
        <v>540</v>
      </c>
      <c r="L454" s="600">
        <v>1</v>
      </c>
      <c r="M454" s="600">
        <v>541</v>
      </c>
      <c r="N454" s="585">
        <v>1</v>
      </c>
      <c r="O454" s="585">
        <v>541</v>
      </c>
      <c r="P454" s="600"/>
      <c r="Q454" s="600"/>
      <c r="R454" s="590"/>
      <c r="S454" s="601"/>
    </row>
    <row r="455" spans="1:19" ht="14.4" customHeight="1" x14ac:dyDescent="0.3">
      <c r="A455" s="584" t="s">
        <v>1395</v>
      </c>
      <c r="B455" s="585" t="s">
        <v>1396</v>
      </c>
      <c r="C455" s="585" t="s">
        <v>473</v>
      </c>
      <c r="D455" s="585" t="s">
        <v>1392</v>
      </c>
      <c r="E455" s="585" t="s">
        <v>1411</v>
      </c>
      <c r="F455" s="585" t="s">
        <v>1434</v>
      </c>
      <c r="G455" s="585" t="s">
        <v>1435</v>
      </c>
      <c r="H455" s="600">
        <v>1</v>
      </c>
      <c r="I455" s="600">
        <v>1543</v>
      </c>
      <c r="J455" s="585"/>
      <c r="K455" s="585">
        <v>1543</v>
      </c>
      <c r="L455" s="600"/>
      <c r="M455" s="600"/>
      <c r="N455" s="585"/>
      <c r="O455" s="585"/>
      <c r="P455" s="600"/>
      <c r="Q455" s="600"/>
      <c r="R455" s="590"/>
      <c r="S455" s="601"/>
    </row>
    <row r="456" spans="1:19" ht="14.4" customHeight="1" x14ac:dyDescent="0.3">
      <c r="A456" s="584" t="s">
        <v>1395</v>
      </c>
      <c r="B456" s="585" t="s">
        <v>1396</v>
      </c>
      <c r="C456" s="585" t="s">
        <v>473</v>
      </c>
      <c r="D456" s="585" t="s">
        <v>1392</v>
      </c>
      <c r="E456" s="585" t="s">
        <v>1411</v>
      </c>
      <c r="F456" s="585" t="s">
        <v>1436</v>
      </c>
      <c r="G456" s="585" t="s">
        <v>1437</v>
      </c>
      <c r="H456" s="600">
        <v>25</v>
      </c>
      <c r="I456" s="600">
        <v>12500</v>
      </c>
      <c r="J456" s="585">
        <v>2.7722333111554667</v>
      </c>
      <c r="K456" s="585">
        <v>500</v>
      </c>
      <c r="L456" s="600">
        <v>9</v>
      </c>
      <c r="M456" s="600">
        <v>4509</v>
      </c>
      <c r="N456" s="585">
        <v>1</v>
      </c>
      <c r="O456" s="585">
        <v>501</v>
      </c>
      <c r="P456" s="600"/>
      <c r="Q456" s="600"/>
      <c r="R456" s="590"/>
      <c r="S456" s="601"/>
    </row>
    <row r="457" spans="1:19" ht="14.4" customHeight="1" x14ac:dyDescent="0.3">
      <c r="A457" s="584" t="s">
        <v>1395</v>
      </c>
      <c r="B457" s="585" t="s">
        <v>1396</v>
      </c>
      <c r="C457" s="585" t="s">
        <v>473</v>
      </c>
      <c r="D457" s="585" t="s">
        <v>1392</v>
      </c>
      <c r="E457" s="585" t="s">
        <v>1411</v>
      </c>
      <c r="F457" s="585" t="s">
        <v>1438</v>
      </c>
      <c r="G457" s="585" t="s">
        <v>1439</v>
      </c>
      <c r="H457" s="600">
        <v>67</v>
      </c>
      <c r="I457" s="600">
        <v>45493</v>
      </c>
      <c r="J457" s="585">
        <v>1.8108108108108107</v>
      </c>
      <c r="K457" s="585">
        <v>679</v>
      </c>
      <c r="L457" s="600">
        <v>37</v>
      </c>
      <c r="M457" s="600">
        <v>25123</v>
      </c>
      <c r="N457" s="585">
        <v>1</v>
      </c>
      <c r="O457" s="585">
        <v>679</v>
      </c>
      <c r="P457" s="600"/>
      <c r="Q457" s="600"/>
      <c r="R457" s="590"/>
      <c r="S457" s="601"/>
    </row>
    <row r="458" spans="1:19" ht="14.4" customHeight="1" x14ac:dyDescent="0.3">
      <c r="A458" s="584" t="s">
        <v>1395</v>
      </c>
      <c r="B458" s="585" t="s">
        <v>1396</v>
      </c>
      <c r="C458" s="585" t="s">
        <v>473</v>
      </c>
      <c r="D458" s="585" t="s">
        <v>1392</v>
      </c>
      <c r="E458" s="585" t="s">
        <v>1411</v>
      </c>
      <c r="F458" s="585" t="s">
        <v>1440</v>
      </c>
      <c r="G458" s="585" t="s">
        <v>1441</v>
      </c>
      <c r="H458" s="600">
        <v>29</v>
      </c>
      <c r="I458" s="600">
        <v>29899</v>
      </c>
      <c r="J458" s="585">
        <v>1.7042293661650707</v>
      </c>
      <c r="K458" s="585">
        <v>1031</v>
      </c>
      <c r="L458" s="600">
        <v>17</v>
      </c>
      <c r="M458" s="600">
        <v>17544</v>
      </c>
      <c r="N458" s="585">
        <v>1</v>
      </c>
      <c r="O458" s="585">
        <v>1032</v>
      </c>
      <c r="P458" s="600"/>
      <c r="Q458" s="600"/>
      <c r="R458" s="590"/>
      <c r="S458" s="601"/>
    </row>
    <row r="459" spans="1:19" ht="14.4" customHeight="1" x14ac:dyDescent="0.3">
      <c r="A459" s="584" t="s">
        <v>1395</v>
      </c>
      <c r="B459" s="585" t="s">
        <v>1396</v>
      </c>
      <c r="C459" s="585" t="s">
        <v>473</v>
      </c>
      <c r="D459" s="585" t="s">
        <v>1392</v>
      </c>
      <c r="E459" s="585" t="s">
        <v>1411</v>
      </c>
      <c r="F459" s="585" t="s">
        <v>1517</v>
      </c>
      <c r="G459" s="585" t="s">
        <v>1518</v>
      </c>
      <c r="H459" s="600">
        <v>3</v>
      </c>
      <c r="I459" s="600">
        <v>6294</v>
      </c>
      <c r="J459" s="585"/>
      <c r="K459" s="585">
        <v>2098</v>
      </c>
      <c r="L459" s="600"/>
      <c r="M459" s="600"/>
      <c r="N459" s="585"/>
      <c r="O459" s="585"/>
      <c r="P459" s="600"/>
      <c r="Q459" s="600"/>
      <c r="R459" s="590"/>
      <c r="S459" s="601"/>
    </row>
    <row r="460" spans="1:19" ht="14.4" customHeight="1" x14ac:dyDescent="0.3">
      <c r="A460" s="584" t="s">
        <v>1395</v>
      </c>
      <c r="B460" s="585" t="s">
        <v>1396</v>
      </c>
      <c r="C460" s="585" t="s">
        <v>473</v>
      </c>
      <c r="D460" s="585" t="s">
        <v>1392</v>
      </c>
      <c r="E460" s="585" t="s">
        <v>1411</v>
      </c>
      <c r="F460" s="585" t="s">
        <v>1519</v>
      </c>
      <c r="G460" s="585" t="s">
        <v>1520</v>
      </c>
      <c r="H460" s="600">
        <v>1</v>
      </c>
      <c r="I460" s="600">
        <v>1273</v>
      </c>
      <c r="J460" s="585"/>
      <c r="K460" s="585">
        <v>1273</v>
      </c>
      <c r="L460" s="600"/>
      <c r="M460" s="600"/>
      <c r="N460" s="585"/>
      <c r="O460" s="585"/>
      <c r="P460" s="600"/>
      <c r="Q460" s="600"/>
      <c r="R460" s="590"/>
      <c r="S460" s="601"/>
    </row>
    <row r="461" spans="1:19" ht="14.4" customHeight="1" x14ac:dyDescent="0.3">
      <c r="A461" s="584" t="s">
        <v>1395</v>
      </c>
      <c r="B461" s="585" t="s">
        <v>1396</v>
      </c>
      <c r="C461" s="585" t="s">
        <v>473</v>
      </c>
      <c r="D461" s="585" t="s">
        <v>1392</v>
      </c>
      <c r="E461" s="585" t="s">
        <v>1411</v>
      </c>
      <c r="F461" s="585" t="s">
        <v>1521</v>
      </c>
      <c r="G461" s="585" t="s">
        <v>1522</v>
      </c>
      <c r="H461" s="600"/>
      <c r="I461" s="600"/>
      <c r="J461" s="585"/>
      <c r="K461" s="585"/>
      <c r="L461" s="600">
        <v>2</v>
      </c>
      <c r="M461" s="600">
        <v>1944</v>
      </c>
      <c r="N461" s="585">
        <v>1</v>
      </c>
      <c r="O461" s="585">
        <v>972</v>
      </c>
      <c r="P461" s="600"/>
      <c r="Q461" s="600"/>
      <c r="R461" s="590"/>
      <c r="S461" s="601"/>
    </row>
    <row r="462" spans="1:19" ht="14.4" customHeight="1" x14ac:dyDescent="0.3">
      <c r="A462" s="584" t="s">
        <v>1395</v>
      </c>
      <c r="B462" s="585" t="s">
        <v>1396</v>
      </c>
      <c r="C462" s="585" t="s">
        <v>473</v>
      </c>
      <c r="D462" s="585" t="s">
        <v>1392</v>
      </c>
      <c r="E462" s="585" t="s">
        <v>1411</v>
      </c>
      <c r="F462" s="585" t="s">
        <v>1525</v>
      </c>
      <c r="G462" s="585" t="s">
        <v>1526</v>
      </c>
      <c r="H462" s="600">
        <v>2</v>
      </c>
      <c r="I462" s="600">
        <v>3354</v>
      </c>
      <c r="J462" s="585">
        <v>1.9988081048867699</v>
      </c>
      <c r="K462" s="585">
        <v>1677</v>
      </c>
      <c r="L462" s="600">
        <v>1</v>
      </c>
      <c r="M462" s="600">
        <v>1678</v>
      </c>
      <c r="N462" s="585">
        <v>1</v>
      </c>
      <c r="O462" s="585">
        <v>1678</v>
      </c>
      <c r="P462" s="600"/>
      <c r="Q462" s="600"/>
      <c r="R462" s="590"/>
      <c r="S462" s="601"/>
    </row>
    <row r="463" spans="1:19" ht="14.4" customHeight="1" x14ac:dyDescent="0.3">
      <c r="A463" s="584" t="s">
        <v>1395</v>
      </c>
      <c r="B463" s="585" t="s">
        <v>1396</v>
      </c>
      <c r="C463" s="585" t="s">
        <v>473</v>
      </c>
      <c r="D463" s="585" t="s">
        <v>1392</v>
      </c>
      <c r="E463" s="585" t="s">
        <v>1411</v>
      </c>
      <c r="F463" s="585" t="s">
        <v>1527</v>
      </c>
      <c r="G463" s="585" t="s">
        <v>1528</v>
      </c>
      <c r="H463" s="600">
        <v>1</v>
      </c>
      <c r="I463" s="600">
        <v>1393</v>
      </c>
      <c r="J463" s="585">
        <v>0.4992831541218638</v>
      </c>
      <c r="K463" s="585">
        <v>1393</v>
      </c>
      <c r="L463" s="600">
        <v>2</v>
      </c>
      <c r="M463" s="600">
        <v>2790</v>
      </c>
      <c r="N463" s="585">
        <v>1</v>
      </c>
      <c r="O463" s="585">
        <v>1395</v>
      </c>
      <c r="P463" s="600">
        <v>1</v>
      </c>
      <c r="Q463" s="600">
        <v>1398</v>
      </c>
      <c r="R463" s="590">
        <v>0.50107526881720432</v>
      </c>
      <c r="S463" s="601">
        <v>1398</v>
      </c>
    </row>
    <row r="464" spans="1:19" ht="14.4" customHeight="1" x14ac:dyDescent="0.3">
      <c r="A464" s="584" t="s">
        <v>1395</v>
      </c>
      <c r="B464" s="585" t="s">
        <v>1396</v>
      </c>
      <c r="C464" s="585" t="s">
        <v>473</v>
      </c>
      <c r="D464" s="585" t="s">
        <v>1392</v>
      </c>
      <c r="E464" s="585" t="s">
        <v>1411</v>
      </c>
      <c r="F464" s="585" t="s">
        <v>1533</v>
      </c>
      <c r="G464" s="585" t="s">
        <v>1534</v>
      </c>
      <c r="H464" s="600"/>
      <c r="I464" s="600"/>
      <c r="J464" s="585"/>
      <c r="K464" s="585"/>
      <c r="L464" s="600">
        <v>1</v>
      </c>
      <c r="M464" s="600">
        <v>1124</v>
      </c>
      <c r="N464" s="585">
        <v>1</v>
      </c>
      <c r="O464" s="585">
        <v>1124</v>
      </c>
      <c r="P464" s="600"/>
      <c r="Q464" s="600"/>
      <c r="R464" s="590"/>
      <c r="S464" s="601"/>
    </row>
    <row r="465" spans="1:19" ht="14.4" customHeight="1" x14ac:dyDescent="0.3">
      <c r="A465" s="584" t="s">
        <v>1395</v>
      </c>
      <c r="B465" s="585" t="s">
        <v>1396</v>
      </c>
      <c r="C465" s="585" t="s">
        <v>473</v>
      </c>
      <c r="D465" s="585" t="s">
        <v>1392</v>
      </c>
      <c r="E465" s="585" t="s">
        <v>1411</v>
      </c>
      <c r="F465" s="585" t="s">
        <v>1448</v>
      </c>
      <c r="G465" s="585" t="s">
        <v>1449</v>
      </c>
      <c r="H465" s="600">
        <v>75</v>
      </c>
      <c r="I465" s="600">
        <v>2499.9899999999998</v>
      </c>
      <c r="J465" s="585">
        <v>1.5306092461413185</v>
      </c>
      <c r="K465" s="585">
        <v>33.333199999999998</v>
      </c>
      <c r="L465" s="600">
        <v>49</v>
      </c>
      <c r="M465" s="600">
        <v>1633.33</v>
      </c>
      <c r="N465" s="585">
        <v>1</v>
      </c>
      <c r="O465" s="585">
        <v>33.333265306122449</v>
      </c>
      <c r="P465" s="600">
        <v>1</v>
      </c>
      <c r="Q465" s="600">
        <v>33.33</v>
      </c>
      <c r="R465" s="590">
        <v>2.0406164094212437E-2</v>
      </c>
      <c r="S465" s="601">
        <v>33.33</v>
      </c>
    </row>
    <row r="466" spans="1:19" ht="14.4" customHeight="1" x14ac:dyDescent="0.3">
      <c r="A466" s="584" t="s">
        <v>1395</v>
      </c>
      <c r="B466" s="585" t="s">
        <v>1396</v>
      </c>
      <c r="C466" s="585" t="s">
        <v>473</v>
      </c>
      <c r="D466" s="585" t="s">
        <v>1392</v>
      </c>
      <c r="E466" s="585" t="s">
        <v>1411</v>
      </c>
      <c r="F466" s="585" t="s">
        <v>1452</v>
      </c>
      <c r="G466" s="585" t="s">
        <v>1453</v>
      </c>
      <c r="H466" s="600">
        <v>138</v>
      </c>
      <c r="I466" s="600">
        <v>11868</v>
      </c>
      <c r="J466" s="585">
        <v>2.4642857142857144</v>
      </c>
      <c r="K466" s="585">
        <v>86</v>
      </c>
      <c r="L466" s="600">
        <v>56</v>
      </c>
      <c r="M466" s="600">
        <v>4816</v>
      </c>
      <c r="N466" s="585">
        <v>1</v>
      </c>
      <c r="O466" s="585">
        <v>86</v>
      </c>
      <c r="P466" s="600">
        <v>1</v>
      </c>
      <c r="Q466" s="600">
        <v>86</v>
      </c>
      <c r="R466" s="590">
        <v>1.7857142857142856E-2</v>
      </c>
      <c r="S466" s="601">
        <v>86</v>
      </c>
    </row>
    <row r="467" spans="1:19" ht="14.4" customHeight="1" x14ac:dyDescent="0.3">
      <c r="A467" s="584" t="s">
        <v>1395</v>
      </c>
      <c r="B467" s="585" t="s">
        <v>1396</v>
      </c>
      <c r="C467" s="585" t="s">
        <v>473</v>
      </c>
      <c r="D467" s="585" t="s">
        <v>1392</v>
      </c>
      <c r="E467" s="585" t="s">
        <v>1411</v>
      </c>
      <c r="F467" s="585" t="s">
        <v>1454</v>
      </c>
      <c r="G467" s="585" t="s">
        <v>1455</v>
      </c>
      <c r="H467" s="600">
        <v>1</v>
      </c>
      <c r="I467" s="600">
        <v>32</v>
      </c>
      <c r="J467" s="585"/>
      <c r="K467" s="585">
        <v>32</v>
      </c>
      <c r="L467" s="600"/>
      <c r="M467" s="600"/>
      <c r="N467" s="585"/>
      <c r="O467" s="585"/>
      <c r="P467" s="600"/>
      <c r="Q467" s="600"/>
      <c r="R467" s="590"/>
      <c r="S467" s="601"/>
    </row>
    <row r="468" spans="1:19" ht="14.4" customHeight="1" x14ac:dyDescent="0.3">
      <c r="A468" s="584" t="s">
        <v>1395</v>
      </c>
      <c r="B468" s="585" t="s">
        <v>1396</v>
      </c>
      <c r="C468" s="585" t="s">
        <v>473</v>
      </c>
      <c r="D468" s="585" t="s">
        <v>1392</v>
      </c>
      <c r="E468" s="585" t="s">
        <v>1411</v>
      </c>
      <c r="F468" s="585" t="s">
        <v>1462</v>
      </c>
      <c r="G468" s="585" t="s">
        <v>1433</v>
      </c>
      <c r="H468" s="600">
        <v>1</v>
      </c>
      <c r="I468" s="600">
        <v>688</v>
      </c>
      <c r="J468" s="585"/>
      <c r="K468" s="585">
        <v>688</v>
      </c>
      <c r="L468" s="600"/>
      <c r="M468" s="600"/>
      <c r="N468" s="585"/>
      <c r="O468" s="585"/>
      <c r="P468" s="600"/>
      <c r="Q468" s="600"/>
      <c r="R468" s="590"/>
      <c r="S468" s="601"/>
    </row>
    <row r="469" spans="1:19" ht="14.4" customHeight="1" x14ac:dyDescent="0.3">
      <c r="A469" s="584" t="s">
        <v>1395</v>
      </c>
      <c r="B469" s="585" t="s">
        <v>1396</v>
      </c>
      <c r="C469" s="585" t="s">
        <v>473</v>
      </c>
      <c r="D469" s="585" t="s">
        <v>1392</v>
      </c>
      <c r="E469" s="585" t="s">
        <v>1411</v>
      </c>
      <c r="F469" s="585" t="s">
        <v>1463</v>
      </c>
      <c r="G469" s="585" t="s">
        <v>1464</v>
      </c>
      <c r="H469" s="600">
        <v>2</v>
      </c>
      <c r="I469" s="600">
        <v>324</v>
      </c>
      <c r="J469" s="585">
        <v>2</v>
      </c>
      <c r="K469" s="585">
        <v>162</v>
      </c>
      <c r="L469" s="600">
        <v>1</v>
      </c>
      <c r="M469" s="600">
        <v>162</v>
      </c>
      <c r="N469" s="585">
        <v>1</v>
      </c>
      <c r="O469" s="585">
        <v>162</v>
      </c>
      <c r="P469" s="600"/>
      <c r="Q469" s="600"/>
      <c r="R469" s="590"/>
      <c r="S469" s="601"/>
    </row>
    <row r="470" spans="1:19" ht="14.4" customHeight="1" x14ac:dyDescent="0.3">
      <c r="A470" s="584" t="s">
        <v>1395</v>
      </c>
      <c r="B470" s="585" t="s">
        <v>1396</v>
      </c>
      <c r="C470" s="585" t="s">
        <v>473</v>
      </c>
      <c r="D470" s="585" t="s">
        <v>1392</v>
      </c>
      <c r="E470" s="585" t="s">
        <v>1411</v>
      </c>
      <c r="F470" s="585" t="s">
        <v>1467</v>
      </c>
      <c r="G470" s="585" t="s">
        <v>1468</v>
      </c>
      <c r="H470" s="600">
        <v>1</v>
      </c>
      <c r="I470" s="600">
        <v>444</v>
      </c>
      <c r="J470" s="585"/>
      <c r="K470" s="585">
        <v>444</v>
      </c>
      <c r="L470" s="600"/>
      <c r="M470" s="600"/>
      <c r="N470" s="585"/>
      <c r="O470" s="585"/>
      <c r="P470" s="600"/>
      <c r="Q470" s="600"/>
      <c r="R470" s="590"/>
      <c r="S470" s="601"/>
    </row>
    <row r="471" spans="1:19" ht="14.4" customHeight="1" x14ac:dyDescent="0.3">
      <c r="A471" s="584" t="s">
        <v>1395</v>
      </c>
      <c r="B471" s="585" t="s">
        <v>1396</v>
      </c>
      <c r="C471" s="585" t="s">
        <v>473</v>
      </c>
      <c r="D471" s="585" t="s">
        <v>1392</v>
      </c>
      <c r="E471" s="585" t="s">
        <v>1411</v>
      </c>
      <c r="F471" s="585" t="s">
        <v>1537</v>
      </c>
      <c r="G471" s="585" t="s">
        <v>1538</v>
      </c>
      <c r="H471" s="600">
        <v>4</v>
      </c>
      <c r="I471" s="600">
        <v>2884</v>
      </c>
      <c r="J471" s="585"/>
      <c r="K471" s="585">
        <v>721</v>
      </c>
      <c r="L471" s="600"/>
      <c r="M471" s="600"/>
      <c r="N471" s="585"/>
      <c r="O471" s="585"/>
      <c r="P471" s="600"/>
      <c r="Q471" s="600"/>
      <c r="R471" s="590"/>
      <c r="S471" s="601"/>
    </row>
    <row r="472" spans="1:19" ht="14.4" customHeight="1" x14ac:dyDescent="0.3">
      <c r="A472" s="584" t="s">
        <v>1395</v>
      </c>
      <c r="B472" s="585" t="s">
        <v>1396</v>
      </c>
      <c r="C472" s="585" t="s">
        <v>473</v>
      </c>
      <c r="D472" s="585" t="s">
        <v>1392</v>
      </c>
      <c r="E472" s="585" t="s">
        <v>1411</v>
      </c>
      <c r="F472" s="585" t="s">
        <v>1469</v>
      </c>
      <c r="G472" s="585" t="s">
        <v>1470</v>
      </c>
      <c r="H472" s="600">
        <v>14</v>
      </c>
      <c r="I472" s="600">
        <v>14882</v>
      </c>
      <c r="J472" s="585">
        <v>2.8</v>
      </c>
      <c r="K472" s="585">
        <v>1063</v>
      </c>
      <c r="L472" s="600">
        <v>5</v>
      </c>
      <c r="M472" s="600">
        <v>5315</v>
      </c>
      <c r="N472" s="585">
        <v>1</v>
      </c>
      <c r="O472" s="585">
        <v>1063</v>
      </c>
      <c r="P472" s="600"/>
      <c r="Q472" s="600"/>
      <c r="R472" s="590"/>
      <c r="S472" s="601"/>
    </row>
    <row r="473" spans="1:19" ht="14.4" customHeight="1" x14ac:dyDescent="0.3">
      <c r="A473" s="584" t="s">
        <v>1395</v>
      </c>
      <c r="B473" s="585" t="s">
        <v>1396</v>
      </c>
      <c r="C473" s="585" t="s">
        <v>473</v>
      </c>
      <c r="D473" s="585" t="s">
        <v>1392</v>
      </c>
      <c r="E473" s="585" t="s">
        <v>1411</v>
      </c>
      <c r="F473" s="585" t="s">
        <v>1473</v>
      </c>
      <c r="G473" s="585" t="s">
        <v>1474</v>
      </c>
      <c r="H473" s="600">
        <v>14</v>
      </c>
      <c r="I473" s="600">
        <v>10024</v>
      </c>
      <c r="J473" s="585">
        <v>14</v>
      </c>
      <c r="K473" s="585">
        <v>716</v>
      </c>
      <c r="L473" s="600">
        <v>1</v>
      </c>
      <c r="M473" s="600">
        <v>716</v>
      </c>
      <c r="N473" s="585">
        <v>1</v>
      </c>
      <c r="O473" s="585">
        <v>716</v>
      </c>
      <c r="P473" s="600"/>
      <c r="Q473" s="600"/>
      <c r="R473" s="590"/>
      <c r="S473" s="601"/>
    </row>
    <row r="474" spans="1:19" ht="14.4" customHeight="1" x14ac:dyDescent="0.3">
      <c r="A474" s="584" t="s">
        <v>1395</v>
      </c>
      <c r="B474" s="585" t="s">
        <v>1396</v>
      </c>
      <c r="C474" s="585" t="s">
        <v>473</v>
      </c>
      <c r="D474" s="585" t="s">
        <v>1392</v>
      </c>
      <c r="E474" s="585" t="s">
        <v>1411</v>
      </c>
      <c r="F474" s="585" t="s">
        <v>1475</v>
      </c>
      <c r="G474" s="585" t="s">
        <v>1476</v>
      </c>
      <c r="H474" s="600">
        <v>2</v>
      </c>
      <c r="I474" s="600">
        <v>182</v>
      </c>
      <c r="J474" s="585">
        <v>2</v>
      </c>
      <c r="K474" s="585">
        <v>91</v>
      </c>
      <c r="L474" s="600">
        <v>1</v>
      </c>
      <c r="M474" s="600">
        <v>91</v>
      </c>
      <c r="N474" s="585">
        <v>1</v>
      </c>
      <c r="O474" s="585">
        <v>91</v>
      </c>
      <c r="P474" s="600"/>
      <c r="Q474" s="600"/>
      <c r="R474" s="590"/>
      <c r="S474" s="601"/>
    </row>
    <row r="475" spans="1:19" ht="14.4" customHeight="1" x14ac:dyDescent="0.3">
      <c r="A475" s="584" t="s">
        <v>1395</v>
      </c>
      <c r="B475" s="585" t="s">
        <v>1396</v>
      </c>
      <c r="C475" s="585" t="s">
        <v>473</v>
      </c>
      <c r="D475" s="585" t="s">
        <v>1392</v>
      </c>
      <c r="E475" s="585" t="s">
        <v>1411</v>
      </c>
      <c r="F475" s="585" t="s">
        <v>1487</v>
      </c>
      <c r="G475" s="585" t="s">
        <v>1488</v>
      </c>
      <c r="H475" s="600">
        <v>11</v>
      </c>
      <c r="I475" s="600">
        <v>1320</v>
      </c>
      <c r="J475" s="585">
        <v>2.75</v>
      </c>
      <c r="K475" s="585">
        <v>120</v>
      </c>
      <c r="L475" s="600">
        <v>4</v>
      </c>
      <c r="M475" s="600">
        <v>480</v>
      </c>
      <c r="N475" s="585">
        <v>1</v>
      </c>
      <c r="O475" s="585">
        <v>120</v>
      </c>
      <c r="P475" s="600"/>
      <c r="Q475" s="600"/>
      <c r="R475" s="590"/>
      <c r="S475" s="601"/>
    </row>
    <row r="476" spans="1:19" ht="14.4" customHeight="1" x14ac:dyDescent="0.3">
      <c r="A476" s="584" t="s">
        <v>1395</v>
      </c>
      <c r="B476" s="585" t="s">
        <v>1396</v>
      </c>
      <c r="C476" s="585" t="s">
        <v>473</v>
      </c>
      <c r="D476" s="585" t="s">
        <v>1392</v>
      </c>
      <c r="E476" s="585" t="s">
        <v>1411</v>
      </c>
      <c r="F476" s="585" t="s">
        <v>1491</v>
      </c>
      <c r="G476" s="585" t="s">
        <v>1492</v>
      </c>
      <c r="H476" s="600">
        <v>23</v>
      </c>
      <c r="I476" s="600">
        <v>5681</v>
      </c>
      <c r="J476" s="585">
        <v>2.6179723502304149</v>
      </c>
      <c r="K476" s="585">
        <v>247</v>
      </c>
      <c r="L476" s="600">
        <v>7</v>
      </c>
      <c r="M476" s="600">
        <v>2170</v>
      </c>
      <c r="N476" s="585">
        <v>1</v>
      </c>
      <c r="O476" s="585">
        <v>310</v>
      </c>
      <c r="P476" s="600"/>
      <c r="Q476" s="600"/>
      <c r="R476" s="590"/>
      <c r="S476" s="601"/>
    </row>
    <row r="477" spans="1:19" ht="14.4" customHeight="1" x14ac:dyDescent="0.3">
      <c r="A477" s="584" t="s">
        <v>1395</v>
      </c>
      <c r="B477" s="585" t="s">
        <v>1396</v>
      </c>
      <c r="C477" s="585" t="s">
        <v>473</v>
      </c>
      <c r="D477" s="585" t="s">
        <v>1392</v>
      </c>
      <c r="E477" s="585" t="s">
        <v>1411</v>
      </c>
      <c r="F477" s="585" t="s">
        <v>1543</v>
      </c>
      <c r="G477" s="585" t="s">
        <v>1544</v>
      </c>
      <c r="H477" s="600">
        <v>1</v>
      </c>
      <c r="I477" s="600">
        <v>3710</v>
      </c>
      <c r="J477" s="585">
        <v>0.99919202800969564</v>
      </c>
      <c r="K477" s="585">
        <v>3710</v>
      </c>
      <c r="L477" s="600">
        <v>1</v>
      </c>
      <c r="M477" s="600">
        <v>3713</v>
      </c>
      <c r="N477" s="585">
        <v>1</v>
      </c>
      <c r="O477" s="585">
        <v>3713</v>
      </c>
      <c r="P477" s="600"/>
      <c r="Q477" s="600"/>
      <c r="R477" s="590"/>
      <c r="S477" s="601"/>
    </row>
    <row r="478" spans="1:19" ht="14.4" customHeight="1" x14ac:dyDescent="0.3">
      <c r="A478" s="584" t="s">
        <v>1395</v>
      </c>
      <c r="B478" s="585" t="s">
        <v>1396</v>
      </c>
      <c r="C478" s="585" t="s">
        <v>473</v>
      </c>
      <c r="D478" s="585" t="s">
        <v>1392</v>
      </c>
      <c r="E478" s="585" t="s">
        <v>1411</v>
      </c>
      <c r="F478" s="585" t="s">
        <v>1545</v>
      </c>
      <c r="G478" s="585" t="s">
        <v>1546</v>
      </c>
      <c r="H478" s="600">
        <v>2</v>
      </c>
      <c r="I478" s="600">
        <v>3468</v>
      </c>
      <c r="J478" s="585">
        <v>1.9988472622478386</v>
      </c>
      <c r="K478" s="585">
        <v>1734</v>
      </c>
      <c r="L478" s="600">
        <v>1</v>
      </c>
      <c r="M478" s="600">
        <v>1735</v>
      </c>
      <c r="N478" s="585">
        <v>1</v>
      </c>
      <c r="O478" s="585">
        <v>1735</v>
      </c>
      <c r="P478" s="600"/>
      <c r="Q478" s="600"/>
      <c r="R478" s="590"/>
      <c r="S478" s="601"/>
    </row>
    <row r="479" spans="1:19" ht="14.4" customHeight="1" x14ac:dyDescent="0.3">
      <c r="A479" s="584" t="s">
        <v>1395</v>
      </c>
      <c r="B479" s="585" t="s">
        <v>1396</v>
      </c>
      <c r="C479" s="585" t="s">
        <v>473</v>
      </c>
      <c r="D479" s="585" t="s">
        <v>1392</v>
      </c>
      <c r="E479" s="585" t="s">
        <v>1411</v>
      </c>
      <c r="F479" s="585" t="s">
        <v>1497</v>
      </c>
      <c r="G479" s="585" t="s">
        <v>1498</v>
      </c>
      <c r="H479" s="600">
        <v>3</v>
      </c>
      <c r="I479" s="600">
        <v>993</v>
      </c>
      <c r="J479" s="585"/>
      <c r="K479" s="585">
        <v>331</v>
      </c>
      <c r="L479" s="600"/>
      <c r="M479" s="600"/>
      <c r="N479" s="585"/>
      <c r="O479" s="585"/>
      <c r="P479" s="600"/>
      <c r="Q479" s="600"/>
      <c r="R479" s="590"/>
      <c r="S479" s="601"/>
    </row>
    <row r="480" spans="1:19" ht="14.4" customHeight="1" x14ac:dyDescent="0.3">
      <c r="A480" s="584" t="s">
        <v>1395</v>
      </c>
      <c r="B480" s="585" t="s">
        <v>1396</v>
      </c>
      <c r="C480" s="585" t="s">
        <v>473</v>
      </c>
      <c r="D480" s="585" t="s">
        <v>1392</v>
      </c>
      <c r="E480" s="585" t="s">
        <v>1411</v>
      </c>
      <c r="F480" s="585" t="s">
        <v>1501</v>
      </c>
      <c r="G480" s="585" t="s">
        <v>1502</v>
      </c>
      <c r="H480" s="600">
        <v>20</v>
      </c>
      <c r="I480" s="600">
        <v>16800</v>
      </c>
      <c r="J480" s="585">
        <v>2.8571428571428572</v>
      </c>
      <c r="K480" s="585">
        <v>840</v>
      </c>
      <c r="L480" s="600">
        <v>7</v>
      </c>
      <c r="M480" s="600">
        <v>5880</v>
      </c>
      <c r="N480" s="585">
        <v>1</v>
      </c>
      <c r="O480" s="585">
        <v>840</v>
      </c>
      <c r="P480" s="600"/>
      <c r="Q480" s="600"/>
      <c r="R480" s="590"/>
      <c r="S480" s="601"/>
    </row>
    <row r="481" spans="1:19" ht="14.4" customHeight="1" x14ac:dyDescent="0.3">
      <c r="A481" s="584" t="s">
        <v>1395</v>
      </c>
      <c r="B481" s="585" t="s">
        <v>1396</v>
      </c>
      <c r="C481" s="585" t="s">
        <v>473</v>
      </c>
      <c r="D481" s="585" t="s">
        <v>1392</v>
      </c>
      <c r="E481" s="585" t="s">
        <v>1411</v>
      </c>
      <c r="F481" s="585" t="s">
        <v>1551</v>
      </c>
      <c r="G481" s="585" t="s">
        <v>1552</v>
      </c>
      <c r="H481" s="600">
        <v>1</v>
      </c>
      <c r="I481" s="600">
        <v>1200</v>
      </c>
      <c r="J481" s="585">
        <v>0.49958368026644462</v>
      </c>
      <c r="K481" s="585">
        <v>1200</v>
      </c>
      <c r="L481" s="600">
        <v>2</v>
      </c>
      <c r="M481" s="600">
        <v>2402</v>
      </c>
      <c r="N481" s="585">
        <v>1</v>
      </c>
      <c r="O481" s="585">
        <v>1201</v>
      </c>
      <c r="P481" s="600"/>
      <c r="Q481" s="600"/>
      <c r="R481" s="590"/>
      <c r="S481" s="601"/>
    </row>
    <row r="482" spans="1:19" ht="14.4" customHeight="1" x14ac:dyDescent="0.3">
      <c r="A482" s="584" t="s">
        <v>1395</v>
      </c>
      <c r="B482" s="585" t="s">
        <v>1396</v>
      </c>
      <c r="C482" s="585" t="s">
        <v>473</v>
      </c>
      <c r="D482" s="585" t="s">
        <v>1392</v>
      </c>
      <c r="E482" s="585" t="s">
        <v>1411</v>
      </c>
      <c r="F482" s="585" t="s">
        <v>1553</v>
      </c>
      <c r="G482" s="585" t="s">
        <v>1554</v>
      </c>
      <c r="H482" s="600">
        <v>1</v>
      </c>
      <c r="I482" s="600">
        <v>1369</v>
      </c>
      <c r="J482" s="585"/>
      <c r="K482" s="585">
        <v>1369</v>
      </c>
      <c r="L482" s="600"/>
      <c r="M482" s="600"/>
      <c r="N482" s="585"/>
      <c r="O482" s="585"/>
      <c r="P482" s="600"/>
      <c r="Q482" s="600"/>
      <c r="R482" s="590"/>
      <c r="S482" s="601"/>
    </row>
    <row r="483" spans="1:19" ht="14.4" customHeight="1" x14ac:dyDescent="0.3">
      <c r="A483" s="584" t="s">
        <v>1395</v>
      </c>
      <c r="B483" s="585" t="s">
        <v>1396</v>
      </c>
      <c r="C483" s="585" t="s">
        <v>473</v>
      </c>
      <c r="D483" s="585" t="s">
        <v>1392</v>
      </c>
      <c r="E483" s="585" t="s">
        <v>1411</v>
      </c>
      <c r="F483" s="585" t="s">
        <v>1505</v>
      </c>
      <c r="G483" s="585" t="s">
        <v>1506</v>
      </c>
      <c r="H483" s="600">
        <v>3</v>
      </c>
      <c r="I483" s="600">
        <v>5517</v>
      </c>
      <c r="J483" s="585"/>
      <c r="K483" s="585">
        <v>1839</v>
      </c>
      <c r="L483" s="600"/>
      <c r="M483" s="600"/>
      <c r="N483" s="585"/>
      <c r="O483" s="585"/>
      <c r="P483" s="600"/>
      <c r="Q483" s="600"/>
      <c r="R483" s="590"/>
      <c r="S483" s="601"/>
    </row>
    <row r="484" spans="1:19" ht="14.4" customHeight="1" x14ac:dyDescent="0.3">
      <c r="A484" s="584" t="s">
        <v>1395</v>
      </c>
      <c r="B484" s="585" t="s">
        <v>1396</v>
      </c>
      <c r="C484" s="585" t="s">
        <v>473</v>
      </c>
      <c r="D484" s="585" t="s">
        <v>1392</v>
      </c>
      <c r="E484" s="585" t="s">
        <v>1411</v>
      </c>
      <c r="F484" s="585" t="s">
        <v>1509</v>
      </c>
      <c r="G484" s="585" t="s">
        <v>1494</v>
      </c>
      <c r="H484" s="600">
        <v>2</v>
      </c>
      <c r="I484" s="600">
        <v>1818</v>
      </c>
      <c r="J484" s="585"/>
      <c r="K484" s="585">
        <v>909</v>
      </c>
      <c r="L484" s="600"/>
      <c r="M484" s="600"/>
      <c r="N484" s="585"/>
      <c r="O484" s="585"/>
      <c r="P484" s="600"/>
      <c r="Q484" s="600"/>
      <c r="R484" s="590"/>
      <c r="S484" s="601"/>
    </row>
    <row r="485" spans="1:19" ht="14.4" customHeight="1" x14ac:dyDescent="0.3">
      <c r="A485" s="584" t="s">
        <v>1395</v>
      </c>
      <c r="B485" s="585" t="s">
        <v>1396</v>
      </c>
      <c r="C485" s="585" t="s">
        <v>473</v>
      </c>
      <c r="D485" s="585" t="s">
        <v>1392</v>
      </c>
      <c r="E485" s="585" t="s">
        <v>1411</v>
      </c>
      <c r="F485" s="585" t="s">
        <v>1557</v>
      </c>
      <c r="G485" s="585" t="s">
        <v>1558</v>
      </c>
      <c r="H485" s="600">
        <v>2</v>
      </c>
      <c r="I485" s="600">
        <v>4440</v>
      </c>
      <c r="J485" s="585"/>
      <c r="K485" s="585">
        <v>2220</v>
      </c>
      <c r="L485" s="600"/>
      <c r="M485" s="600"/>
      <c r="N485" s="585"/>
      <c r="O485" s="585"/>
      <c r="P485" s="600"/>
      <c r="Q485" s="600"/>
      <c r="R485" s="590"/>
      <c r="S485" s="601"/>
    </row>
    <row r="486" spans="1:19" ht="14.4" customHeight="1" x14ac:dyDescent="0.3">
      <c r="A486" s="584" t="s">
        <v>1395</v>
      </c>
      <c r="B486" s="585" t="s">
        <v>1396</v>
      </c>
      <c r="C486" s="585" t="s">
        <v>473</v>
      </c>
      <c r="D486" s="585" t="s">
        <v>588</v>
      </c>
      <c r="E486" s="585" t="s">
        <v>1397</v>
      </c>
      <c r="F486" s="585" t="s">
        <v>1400</v>
      </c>
      <c r="G486" s="585" t="s">
        <v>1401</v>
      </c>
      <c r="H486" s="600">
        <v>0.60000000000000009</v>
      </c>
      <c r="I486" s="600">
        <v>90.61</v>
      </c>
      <c r="J486" s="585">
        <v>0.2999735151956564</v>
      </c>
      <c r="K486" s="585">
        <v>151.01666666666665</v>
      </c>
      <c r="L486" s="600">
        <v>2</v>
      </c>
      <c r="M486" s="600">
        <v>302.06000000000006</v>
      </c>
      <c r="N486" s="585">
        <v>1</v>
      </c>
      <c r="O486" s="585">
        <v>151.03000000000003</v>
      </c>
      <c r="P486" s="600">
        <v>1.3</v>
      </c>
      <c r="Q486" s="600">
        <v>90.61999999999999</v>
      </c>
      <c r="R486" s="590">
        <v>0.30000662120108579</v>
      </c>
      <c r="S486" s="601">
        <v>69.707692307692298</v>
      </c>
    </row>
    <row r="487" spans="1:19" ht="14.4" customHeight="1" x14ac:dyDescent="0.3">
      <c r="A487" s="584" t="s">
        <v>1395</v>
      </c>
      <c r="B487" s="585" t="s">
        <v>1396</v>
      </c>
      <c r="C487" s="585" t="s">
        <v>473</v>
      </c>
      <c r="D487" s="585" t="s">
        <v>588</v>
      </c>
      <c r="E487" s="585" t="s">
        <v>1411</v>
      </c>
      <c r="F487" s="585" t="s">
        <v>1416</v>
      </c>
      <c r="G487" s="585" t="s">
        <v>1417</v>
      </c>
      <c r="H487" s="600"/>
      <c r="I487" s="600"/>
      <c r="J487" s="585"/>
      <c r="K487" s="585"/>
      <c r="L487" s="600">
        <v>1</v>
      </c>
      <c r="M487" s="600">
        <v>106</v>
      </c>
      <c r="N487" s="585">
        <v>1</v>
      </c>
      <c r="O487" s="585">
        <v>106</v>
      </c>
      <c r="P487" s="600"/>
      <c r="Q487" s="600"/>
      <c r="R487" s="590"/>
      <c r="S487" s="601"/>
    </row>
    <row r="488" spans="1:19" ht="14.4" customHeight="1" x14ac:dyDescent="0.3">
      <c r="A488" s="584" t="s">
        <v>1395</v>
      </c>
      <c r="B488" s="585" t="s">
        <v>1396</v>
      </c>
      <c r="C488" s="585" t="s">
        <v>473</v>
      </c>
      <c r="D488" s="585" t="s">
        <v>588</v>
      </c>
      <c r="E488" s="585" t="s">
        <v>1411</v>
      </c>
      <c r="F488" s="585" t="s">
        <v>1420</v>
      </c>
      <c r="G488" s="585" t="s">
        <v>1421</v>
      </c>
      <c r="H488" s="600">
        <v>19</v>
      </c>
      <c r="I488" s="600">
        <v>703</v>
      </c>
      <c r="J488" s="585">
        <v>0.61290322580645162</v>
      </c>
      <c r="K488" s="585">
        <v>37</v>
      </c>
      <c r="L488" s="600">
        <v>31</v>
      </c>
      <c r="M488" s="600">
        <v>1147</v>
      </c>
      <c r="N488" s="585">
        <v>1</v>
      </c>
      <c r="O488" s="585">
        <v>37</v>
      </c>
      <c r="P488" s="600">
        <v>48</v>
      </c>
      <c r="Q488" s="600">
        <v>1776</v>
      </c>
      <c r="R488" s="590">
        <v>1.5483870967741935</v>
      </c>
      <c r="S488" s="601">
        <v>37</v>
      </c>
    </row>
    <row r="489" spans="1:19" ht="14.4" customHeight="1" x14ac:dyDescent="0.3">
      <c r="A489" s="584" t="s">
        <v>1395</v>
      </c>
      <c r="B489" s="585" t="s">
        <v>1396</v>
      </c>
      <c r="C489" s="585" t="s">
        <v>473</v>
      </c>
      <c r="D489" s="585" t="s">
        <v>588</v>
      </c>
      <c r="E489" s="585" t="s">
        <v>1411</v>
      </c>
      <c r="F489" s="585" t="s">
        <v>1422</v>
      </c>
      <c r="G489" s="585" t="s">
        <v>1423</v>
      </c>
      <c r="H489" s="600"/>
      <c r="I489" s="600"/>
      <c r="J489" s="585"/>
      <c r="K489" s="585"/>
      <c r="L489" s="600">
        <v>1</v>
      </c>
      <c r="M489" s="600">
        <v>5</v>
      </c>
      <c r="N489" s="585">
        <v>1</v>
      </c>
      <c r="O489" s="585">
        <v>5</v>
      </c>
      <c r="P489" s="600"/>
      <c r="Q489" s="600"/>
      <c r="R489" s="590"/>
      <c r="S489" s="601"/>
    </row>
    <row r="490" spans="1:19" ht="14.4" customHeight="1" x14ac:dyDescent="0.3">
      <c r="A490" s="584" t="s">
        <v>1395</v>
      </c>
      <c r="B490" s="585" t="s">
        <v>1396</v>
      </c>
      <c r="C490" s="585" t="s">
        <v>473</v>
      </c>
      <c r="D490" s="585" t="s">
        <v>588</v>
      </c>
      <c r="E490" s="585" t="s">
        <v>1411</v>
      </c>
      <c r="F490" s="585" t="s">
        <v>1426</v>
      </c>
      <c r="G490" s="585" t="s">
        <v>1427</v>
      </c>
      <c r="H490" s="600">
        <v>1</v>
      </c>
      <c r="I490" s="600">
        <v>665</v>
      </c>
      <c r="J490" s="585">
        <v>0.99849849849849848</v>
      </c>
      <c r="K490" s="585">
        <v>665</v>
      </c>
      <c r="L490" s="600">
        <v>1</v>
      </c>
      <c r="M490" s="600">
        <v>666</v>
      </c>
      <c r="N490" s="585">
        <v>1</v>
      </c>
      <c r="O490" s="585">
        <v>666</v>
      </c>
      <c r="P490" s="600">
        <v>3</v>
      </c>
      <c r="Q490" s="600">
        <v>1998</v>
      </c>
      <c r="R490" s="590">
        <v>3</v>
      </c>
      <c r="S490" s="601">
        <v>666</v>
      </c>
    </row>
    <row r="491" spans="1:19" ht="14.4" customHeight="1" x14ac:dyDescent="0.3">
      <c r="A491" s="584" t="s">
        <v>1395</v>
      </c>
      <c r="B491" s="585" t="s">
        <v>1396</v>
      </c>
      <c r="C491" s="585" t="s">
        <v>473</v>
      </c>
      <c r="D491" s="585" t="s">
        <v>588</v>
      </c>
      <c r="E491" s="585" t="s">
        <v>1411</v>
      </c>
      <c r="F491" s="585" t="s">
        <v>1430</v>
      </c>
      <c r="G491" s="585" t="s">
        <v>1431</v>
      </c>
      <c r="H491" s="600">
        <v>2</v>
      </c>
      <c r="I491" s="600">
        <v>252</v>
      </c>
      <c r="J491" s="585">
        <v>0.5</v>
      </c>
      <c r="K491" s="585">
        <v>126</v>
      </c>
      <c r="L491" s="600">
        <v>4</v>
      </c>
      <c r="M491" s="600">
        <v>504</v>
      </c>
      <c r="N491" s="585">
        <v>1</v>
      </c>
      <c r="O491" s="585">
        <v>126</v>
      </c>
      <c r="P491" s="600">
        <v>1</v>
      </c>
      <c r="Q491" s="600">
        <v>127</v>
      </c>
      <c r="R491" s="590">
        <v>0.25198412698412698</v>
      </c>
      <c r="S491" s="601">
        <v>127</v>
      </c>
    </row>
    <row r="492" spans="1:19" ht="14.4" customHeight="1" x14ac:dyDescent="0.3">
      <c r="A492" s="584" t="s">
        <v>1395</v>
      </c>
      <c r="B492" s="585" t="s">
        <v>1396</v>
      </c>
      <c r="C492" s="585" t="s">
        <v>473</v>
      </c>
      <c r="D492" s="585" t="s">
        <v>588</v>
      </c>
      <c r="E492" s="585" t="s">
        <v>1411</v>
      </c>
      <c r="F492" s="585" t="s">
        <v>1436</v>
      </c>
      <c r="G492" s="585" t="s">
        <v>1437</v>
      </c>
      <c r="H492" s="600">
        <v>19</v>
      </c>
      <c r="I492" s="600">
        <v>9500</v>
      </c>
      <c r="J492" s="585">
        <v>0.99800399201596801</v>
      </c>
      <c r="K492" s="585">
        <v>500</v>
      </c>
      <c r="L492" s="600">
        <v>19</v>
      </c>
      <c r="M492" s="600">
        <v>9519</v>
      </c>
      <c r="N492" s="585">
        <v>1</v>
      </c>
      <c r="O492" s="585">
        <v>501</v>
      </c>
      <c r="P492" s="600">
        <v>33</v>
      </c>
      <c r="Q492" s="600">
        <v>16566</v>
      </c>
      <c r="R492" s="590">
        <v>1.7403088559722659</v>
      </c>
      <c r="S492" s="601">
        <v>502</v>
      </c>
    </row>
    <row r="493" spans="1:19" ht="14.4" customHeight="1" x14ac:dyDescent="0.3">
      <c r="A493" s="584" t="s">
        <v>1395</v>
      </c>
      <c r="B493" s="585" t="s">
        <v>1396</v>
      </c>
      <c r="C493" s="585" t="s">
        <v>473</v>
      </c>
      <c r="D493" s="585" t="s">
        <v>588</v>
      </c>
      <c r="E493" s="585" t="s">
        <v>1411</v>
      </c>
      <c r="F493" s="585" t="s">
        <v>1438</v>
      </c>
      <c r="G493" s="585" t="s">
        <v>1439</v>
      </c>
      <c r="H493" s="600">
        <v>4</v>
      </c>
      <c r="I493" s="600">
        <v>2716</v>
      </c>
      <c r="J493" s="585">
        <v>0.16666666666666666</v>
      </c>
      <c r="K493" s="585">
        <v>679</v>
      </c>
      <c r="L493" s="600">
        <v>24</v>
      </c>
      <c r="M493" s="600">
        <v>16296</v>
      </c>
      <c r="N493" s="585">
        <v>1</v>
      </c>
      <c r="O493" s="585">
        <v>679</v>
      </c>
      <c r="P493" s="600">
        <v>26</v>
      </c>
      <c r="Q493" s="600">
        <v>17680</v>
      </c>
      <c r="R493" s="590">
        <v>1.0849288168875797</v>
      </c>
      <c r="S493" s="601">
        <v>680</v>
      </c>
    </row>
    <row r="494" spans="1:19" ht="14.4" customHeight="1" x14ac:dyDescent="0.3">
      <c r="A494" s="584" t="s">
        <v>1395</v>
      </c>
      <c r="B494" s="585" t="s">
        <v>1396</v>
      </c>
      <c r="C494" s="585" t="s">
        <v>473</v>
      </c>
      <c r="D494" s="585" t="s">
        <v>588</v>
      </c>
      <c r="E494" s="585" t="s">
        <v>1411</v>
      </c>
      <c r="F494" s="585" t="s">
        <v>1440</v>
      </c>
      <c r="G494" s="585" t="s">
        <v>1441</v>
      </c>
      <c r="H494" s="600">
        <v>12</v>
      </c>
      <c r="I494" s="600">
        <v>12372</v>
      </c>
      <c r="J494" s="585">
        <v>0.70519835841313272</v>
      </c>
      <c r="K494" s="585">
        <v>1031</v>
      </c>
      <c r="L494" s="600">
        <v>17</v>
      </c>
      <c r="M494" s="600">
        <v>17544</v>
      </c>
      <c r="N494" s="585">
        <v>1</v>
      </c>
      <c r="O494" s="585">
        <v>1032</v>
      </c>
      <c r="P494" s="600">
        <v>20</v>
      </c>
      <c r="Q494" s="600">
        <v>20680</v>
      </c>
      <c r="R494" s="590">
        <v>1.1787505699954401</v>
      </c>
      <c r="S494" s="601">
        <v>1034</v>
      </c>
    </row>
    <row r="495" spans="1:19" ht="14.4" customHeight="1" x14ac:dyDescent="0.3">
      <c r="A495" s="584" t="s">
        <v>1395</v>
      </c>
      <c r="B495" s="585" t="s">
        <v>1396</v>
      </c>
      <c r="C495" s="585" t="s">
        <v>473</v>
      </c>
      <c r="D495" s="585" t="s">
        <v>588</v>
      </c>
      <c r="E495" s="585" t="s">
        <v>1411</v>
      </c>
      <c r="F495" s="585" t="s">
        <v>1517</v>
      </c>
      <c r="G495" s="585" t="s">
        <v>1518</v>
      </c>
      <c r="H495" s="600">
        <v>1</v>
      </c>
      <c r="I495" s="600">
        <v>2098</v>
      </c>
      <c r="J495" s="585">
        <v>0.99904761904761907</v>
      </c>
      <c r="K495" s="585">
        <v>2098</v>
      </c>
      <c r="L495" s="600">
        <v>1</v>
      </c>
      <c r="M495" s="600">
        <v>2100</v>
      </c>
      <c r="N495" s="585">
        <v>1</v>
      </c>
      <c r="O495" s="585">
        <v>2100</v>
      </c>
      <c r="P495" s="600"/>
      <c r="Q495" s="600"/>
      <c r="R495" s="590"/>
      <c r="S495" s="601"/>
    </row>
    <row r="496" spans="1:19" ht="14.4" customHeight="1" x14ac:dyDescent="0.3">
      <c r="A496" s="584" t="s">
        <v>1395</v>
      </c>
      <c r="B496" s="585" t="s">
        <v>1396</v>
      </c>
      <c r="C496" s="585" t="s">
        <v>473</v>
      </c>
      <c r="D496" s="585" t="s">
        <v>588</v>
      </c>
      <c r="E496" s="585" t="s">
        <v>1411</v>
      </c>
      <c r="F496" s="585" t="s">
        <v>1519</v>
      </c>
      <c r="G496" s="585" t="s">
        <v>1520</v>
      </c>
      <c r="H496" s="600"/>
      <c r="I496" s="600"/>
      <c r="J496" s="585"/>
      <c r="K496" s="585"/>
      <c r="L496" s="600"/>
      <c r="M496" s="600"/>
      <c r="N496" s="585"/>
      <c r="O496" s="585"/>
      <c r="P496" s="600">
        <v>1</v>
      </c>
      <c r="Q496" s="600">
        <v>1278</v>
      </c>
      <c r="R496" s="590"/>
      <c r="S496" s="601">
        <v>1278</v>
      </c>
    </row>
    <row r="497" spans="1:19" ht="14.4" customHeight="1" x14ac:dyDescent="0.3">
      <c r="A497" s="584" t="s">
        <v>1395</v>
      </c>
      <c r="B497" s="585" t="s">
        <v>1396</v>
      </c>
      <c r="C497" s="585" t="s">
        <v>473</v>
      </c>
      <c r="D497" s="585" t="s">
        <v>588</v>
      </c>
      <c r="E497" s="585" t="s">
        <v>1411</v>
      </c>
      <c r="F497" s="585" t="s">
        <v>1448</v>
      </c>
      <c r="G497" s="585" t="s">
        <v>1449</v>
      </c>
      <c r="H497" s="600">
        <v>1</v>
      </c>
      <c r="I497" s="600">
        <v>33.33</v>
      </c>
      <c r="J497" s="585">
        <v>0.24998124953123829</v>
      </c>
      <c r="K497" s="585">
        <v>33.33</v>
      </c>
      <c r="L497" s="600">
        <v>4</v>
      </c>
      <c r="M497" s="600">
        <v>133.32999999999998</v>
      </c>
      <c r="N497" s="585">
        <v>1</v>
      </c>
      <c r="O497" s="585">
        <v>33.332499999999996</v>
      </c>
      <c r="P497" s="600">
        <v>1</v>
      </c>
      <c r="Q497" s="600">
        <v>33.33</v>
      </c>
      <c r="R497" s="590">
        <v>0.24998124953123829</v>
      </c>
      <c r="S497" s="601">
        <v>33.33</v>
      </c>
    </row>
    <row r="498" spans="1:19" ht="14.4" customHeight="1" x14ac:dyDescent="0.3">
      <c r="A498" s="584" t="s">
        <v>1395</v>
      </c>
      <c r="B498" s="585" t="s">
        <v>1396</v>
      </c>
      <c r="C498" s="585" t="s">
        <v>473</v>
      </c>
      <c r="D498" s="585" t="s">
        <v>588</v>
      </c>
      <c r="E498" s="585" t="s">
        <v>1411</v>
      </c>
      <c r="F498" s="585" t="s">
        <v>1452</v>
      </c>
      <c r="G498" s="585" t="s">
        <v>1453</v>
      </c>
      <c r="H498" s="600">
        <v>19</v>
      </c>
      <c r="I498" s="600">
        <v>1634</v>
      </c>
      <c r="J498" s="585">
        <v>0.59375</v>
      </c>
      <c r="K498" s="585">
        <v>86</v>
      </c>
      <c r="L498" s="600">
        <v>32</v>
      </c>
      <c r="M498" s="600">
        <v>2752</v>
      </c>
      <c r="N498" s="585">
        <v>1</v>
      </c>
      <c r="O498" s="585">
        <v>86</v>
      </c>
      <c r="P498" s="600">
        <v>39</v>
      </c>
      <c r="Q498" s="600">
        <v>3354</v>
      </c>
      <c r="R498" s="590">
        <v>1.21875</v>
      </c>
      <c r="S498" s="601">
        <v>86</v>
      </c>
    </row>
    <row r="499" spans="1:19" ht="14.4" customHeight="1" x14ac:dyDescent="0.3">
      <c r="A499" s="584" t="s">
        <v>1395</v>
      </c>
      <c r="B499" s="585" t="s">
        <v>1396</v>
      </c>
      <c r="C499" s="585" t="s">
        <v>473</v>
      </c>
      <c r="D499" s="585" t="s">
        <v>588</v>
      </c>
      <c r="E499" s="585" t="s">
        <v>1411</v>
      </c>
      <c r="F499" s="585" t="s">
        <v>1454</v>
      </c>
      <c r="G499" s="585" t="s">
        <v>1455</v>
      </c>
      <c r="H499" s="600">
        <v>1</v>
      </c>
      <c r="I499" s="600">
        <v>32</v>
      </c>
      <c r="J499" s="585"/>
      <c r="K499" s="585">
        <v>32</v>
      </c>
      <c r="L499" s="600"/>
      <c r="M499" s="600"/>
      <c r="N499" s="585"/>
      <c r="O499" s="585"/>
      <c r="P499" s="600"/>
      <c r="Q499" s="600"/>
      <c r="R499" s="590"/>
      <c r="S499" s="601"/>
    </row>
    <row r="500" spans="1:19" ht="14.4" customHeight="1" x14ac:dyDescent="0.3">
      <c r="A500" s="584" t="s">
        <v>1395</v>
      </c>
      <c r="B500" s="585" t="s">
        <v>1396</v>
      </c>
      <c r="C500" s="585" t="s">
        <v>473</v>
      </c>
      <c r="D500" s="585" t="s">
        <v>588</v>
      </c>
      <c r="E500" s="585" t="s">
        <v>1411</v>
      </c>
      <c r="F500" s="585" t="s">
        <v>1456</v>
      </c>
      <c r="G500" s="585" t="s">
        <v>1457</v>
      </c>
      <c r="H500" s="600"/>
      <c r="I500" s="600"/>
      <c r="J500" s="585"/>
      <c r="K500" s="585"/>
      <c r="L500" s="600">
        <v>1</v>
      </c>
      <c r="M500" s="600">
        <v>1528</v>
      </c>
      <c r="N500" s="585">
        <v>1</v>
      </c>
      <c r="O500" s="585">
        <v>1528</v>
      </c>
      <c r="P500" s="600"/>
      <c r="Q500" s="600"/>
      <c r="R500" s="590"/>
      <c r="S500" s="601"/>
    </row>
    <row r="501" spans="1:19" ht="14.4" customHeight="1" x14ac:dyDescent="0.3">
      <c r="A501" s="584" t="s">
        <v>1395</v>
      </c>
      <c r="B501" s="585" t="s">
        <v>1396</v>
      </c>
      <c r="C501" s="585" t="s">
        <v>473</v>
      </c>
      <c r="D501" s="585" t="s">
        <v>588</v>
      </c>
      <c r="E501" s="585" t="s">
        <v>1411</v>
      </c>
      <c r="F501" s="585" t="s">
        <v>1462</v>
      </c>
      <c r="G501" s="585" t="s">
        <v>1433</v>
      </c>
      <c r="H501" s="600">
        <v>2</v>
      </c>
      <c r="I501" s="600">
        <v>1376</v>
      </c>
      <c r="J501" s="585"/>
      <c r="K501" s="585">
        <v>688</v>
      </c>
      <c r="L501" s="600"/>
      <c r="M501" s="600"/>
      <c r="N501" s="585"/>
      <c r="O501" s="585"/>
      <c r="P501" s="600">
        <v>1</v>
      </c>
      <c r="Q501" s="600">
        <v>689</v>
      </c>
      <c r="R501" s="590"/>
      <c r="S501" s="601">
        <v>689</v>
      </c>
    </row>
    <row r="502" spans="1:19" ht="14.4" customHeight="1" x14ac:dyDescent="0.3">
      <c r="A502" s="584" t="s">
        <v>1395</v>
      </c>
      <c r="B502" s="585" t="s">
        <v>1396</v>
      </c>
      <c r="C502" s="585" t="s">
        <v>473</v>
      </c>
      <c r="D502" s="585" t="s">
        <v>588</v>
      </c>
      <c r="E502" s="585" t="s">
        <v>1411</v>
      </c>
      <c r="F502" s="585" t="s">
        <v>1537</v>
      </c>
      <c r="G502" s="585" t="s">
        <v>1538</v>
      </c>
      <c r="H502" s="600"/>
      <c r="I502" s="600"/>
      <c r="J502" s="585"/>
      <c r="K502" s="585"/>
      <c r="L502" s="600">
        <v>1</v>
      </c>
      <c r="M502" s="600">
        <v>722</v>
      </c>
      <c r="N502" s="585">
        <v>1</v>
      </c>
      <c r="O502" s="585">
        <v>722</v>
      </c>
      <c r="P502" s="600"/>
      <c r="Q502" s="600"/>
      <c r="R502" s="590"/>
      <c r="S502" s="601"/>
    </row>
    <row r="503" spans="1:19" ht="14.4" customHeight="1" x14ac:dyDescent="0.3">
      <c r="A503" s="584" t="s">
        <v>1395</v>
      </c>
      <c r="B503" s="585" t="s">
        <v>1396</v>
      </c>
      <c r="C503" s="585" t="s">
        <v>473</v>
      </c>
      <c r="D503" s="585" t="s">
        <v>588</v>
      </c>
      <c r="E503" s="585" t="s">
        <v>1411</v>
      </c>
      <c r="F503" s="585" t="s">
        <v>1473</v>
      </c>
      <c r="G503" s="585" t="s">
        <v>1474</v>
      </c>
      <c r="H503" s="600">
        <v>1</v>
      </c>
      <c r="I503" s="600">
        <v>716</v>
      </c>
      <c r="J503" s="585">
        <v>1</v>
      </c>
      <c r="K503" s="585">
        <v>716</v>
      </c>
      <c r="L503" s="600">
        <v>1</v>
      </c>
      <c r="M503" s="600">
        <v>716</v>
      </c>
      <c r="N503" s="585">
        <v>1</v>
      </c>
      <c r="O503" s="585">
        <v>716</v>
      </c>
      <c r="P503" s="600"/>
      <c r="Q503" s="600"/>
      <c r="R503" s="590"/>
      <c r="S503" s="601"/>
    </row>
    <row r="504" spans="1:19" ht="14.4" customHeight="1" x14ac:dyDescent="0.3">
      <c r="A504" s="584" t="s">
        <v>1395</v>
      </c>
      <c r="B504" s="585" t="s">
        <v>1396</v>
      </c>
      <c r="C504" s="585" t="s">
        <v>473</v>
      </c>
      <c r="D504" s="585" t="s">
        <v>588</v>
      </c>
      <c r="E504" s="585" t="s">
        <v>1411</v>
      </c>
      <c r="F504" s="585" t="s">
        <v>1483</v>
      </c>
      <c r="G504" s="585" t="s">
        <v>1484</v>
      </c>
      <c r="H504" s="600"/>
      <c r="I504" s="600"/>
      <c r="J504" s="585"/>
      <c r="K504" s="585"/>
      <c r="L504" s="600">
        <v>1</v>
      </c>
      <c r="M504" s="600">
        <v>390</v>
      </c>
      <c r="N504" s="585">
        <v>1</v>
      </c>
      <c r="O504" s="585">
        <v>390</v>
      </c>
      <c r="P504" s="600">
        <v>1</v>
      </c>
      <c r="Q504" s="600">
        <v>391</v>
      </c>
      <c r="R504" s="590">
        <v>1.0025641025641026</v>
      </c>
      <c r="S504" s="601">
        <v>391</v>
      </c>
    </row>
    <row r="505" spans="1:19" ht="14.4" customHeight="1" x14ac:dyDescent="0.3">
      <c r="A505" s="584" t="s">
        <v>1395</v>
      </c>
      <c r="B505" s="585" t="s">
        <v>1396</v>
      </c>
      <c r="C505" s="585" t="s">
        <v>473</v>
      </c>
      <c r="D505" s="585" t="s">
        <v>588</v>
      </c>
      <c r="E505" s="585" t="s">
        <v>1411</v>
      </c>
      <c r="F505" s="585" t="s">
        <v>1485</v>
      </c>
      <c r="G505" s="585" t="s">
        <v>1486</v>
      </c>
      <c r="H505" s="600"/>
      <c r="I505" s="600"/>
      <c r="J505" s="585"/>
      <c r="K505" s="585"/>
      <c r="L505" s="600"/>
      <c r="M505" s="600"/>
      <c r="N505" s="585"/>
      <c r="O505" s="585"/>
      <c r="P505" s="600">
        <v>3</v>
      </c>
      <c r="Q505" s="600">
        <v>1518</v>
      </c>
      <c r="R505" s="590"/>
      <c r="S505" s="601">
        <v>506</v>
      </c>
    </row>
    <row r="506" spans="1:19" ht="14.4" customHeight="1" x14ac:dyDescent="0.3">
      <c r="A506" s="584" t="s">
        <v>1395</v>
      </c>
      <c r="B506" s="585" t="s">
        <v>1396</v>
      </c>
      <c r="C506" s="585" t="s">
        <v>473</v>
      </c>
      <c r="D506" s="585" t="s">
        <v>588</v>
      </c>
      <c r="E506" s="585" t="s">
        <v>1411</v>
      </c>
      <c r="F506" s="585" t="s">
        <v>1487</v>
      </c>
      <c r="G506" s="585" t="s">
        <v>1488</v>
      </c>
      <c r="H506" s="600">
        <v>3</v>
      </c>
      <c r="I506" s="600">
        <v>360</v>
      </c>
      <c r="J506" s="585"/>
      <c r="K506" s="585">
        <v>120</v>
      </c>
      <c r="L506" s="600"/>
      <c r="M506" s="600"/>
      <c r="N506" s="585"/>
      <c r="O506" s="585"/>
      <c r="P506" s="600"/>
      <c r="Q506" s="600"/>
      <c r="R506" s="590"/>
      <c r="S506" s="601"/>
    </row>
    <row r="507" spans="1:19" ht="14.4" customHeight="1" x14ac:dyDescent="0.3">
      <c r="A507" s="584" t="s">
        <v>1395</v>
      </c>
      <c r="B507" s="585" t="s">
        <v>1396</v>
      </c>
      <c r="C507" s="585" t="s">
        <v>473</v>
      </c>
      <c r="D507" s="585" t="s">
        <v>588</v>
      </c>
      <c r="E507" s="585" t="s">
        <v>1411</v>
      </c>
      <c r="F507" s="585" t="s">
        <v>1491</v>
      </c>
      <c r="G507" s="585" t="s">
        <v>1492</v>
      </c>
      <c r="H507" s="600"/>
      <c r="I507" s="600"/>
      <c r="J507" s="585"/>
      <c r="K507" s="585"/>
      <c r="L507" s="600"/>
      <c r="M507" s="600"/>
      <c r="N507" s="585"/>
      <c r="O507" s="585"/>
      <c r="P507" s="600">
        <v>4</v>
      </c>
      <c r="Q507" s="600">
        <v>1244</v>
      </c>
      <c r="R507" s="590"/>
      <c r="S507" s="601">
        <v>311</v>
      </c>
    </row>
    <row r="508" spans="1:19" ht="14.4" customHeight="1" x14ac:dyDescent="0.3">
      <c r="A508" s="584" t="s">
        <v>1395</v>
      </c>
      <c r="B508" s="585" t="s">
        <v>1396</v>
      </c>
      <c r="C508" s="585" t="s">
        <v>473</v>
      </c>
      <c r="D508" s="585" t="s">
        <v>588</v>
      </c>
      <c r="E508" s="585" t="s">
        <v>1411</v>
      </c>
      <c r="F508" s="585" t="s">
        <v>1543</v>
      </c>
      <c r="G508" s="585" t="s">
        <v>1544</v>
      </c>
      <c r="H508" s="600"/>
      <c r="I508" s="600"/>
      <c r="J508" s="585"/>
      <c r="K508" s="585"/>
      <c r="L508" s="600">
        <v>1</v>
      </c>
      <c r="M508" s="600">
        <v>3713</v>
      </c>
      <c r="N508" s="585">
        <v>1</v>
      </c>
      <c r="O508" s="585">
        <v>3713</v>
      </c>
      <c r="P508" s="600"/>
      <c r="Q508" s="600"/>
      <c r="R508" s="590"/>
      <c r="S508" s="601"/>
    </row>
    <row r="509" spans="1:19" ht="14.4" customHeight="1" x14ac:dyDescent="0.3">
      <c r="A509" s="584" t="s">
        <v>1395</v>
      </c>
      <c r="B509" s="585" t="s">
        <v>1396</v>
      </c>
      <c r="C509" s="585" t="s">
        <v>473</v>
      </c>
      <c r="D509" s="585" t="s">
        <v>588</v>
      </c>
      <c r="E509" s="585" t="s">
        <v>1411</v>
      </c>
      <c r="F509" s="585" t="s">
        <v>1545</v>
      </c>
      <c r="G509" s="585" t="s">
        <v>1546</v>
      </c>
      <c r="H509" s="600"/>
      <c r="I509" s="600"/>
      <c r="J509" s="585"/>
      <c r="K509" s="585"/>
      <c r="L509" s="600">
        <v>1</v>
      </c>
      <c r="M509" s="600">
        <v>1735</v>
      </c>
      <c r="N509" s="585">
        <v>1</v>
      </c>
      <c r="O509" s="585">
        <v>1735</v>
      </c>
      <c r="P509" s="600"/>
      <c r="Q509" s="600"/>
      <c r="R509" s="590"/>
      <c r="S509" s="601"/>
    </row>
    <row r="510" spans="1:19" ht="14.4" customHeight="1" x14ac:dyDescent="0.3">
      <c r="A510" s="584" t="s">
        <v>1395</v>
      </c>
      <c r="B510" s="585" t="s">
        <v>1396</v>
      </c>
      <c r="C510" s="585" t="s">
        <v>473</v>
      </c>
      <c r="D510" s="585" t="s">
        <v>588</v>
      </c>
      <c r="E510" s="585" t="s">
        <v>1411</v>
      </c>
      <c r="F510" s="585" t="s">
        <v>1501</v>
      </c>
      <c r="G510" s="585" t="s">
        <v>1502</v>
      </c>
      <c r="H510" s="600"/>
      <c r="I510" s="600"/>
      <c r="J510" s="585"/>
      <c r="K510" s="585"/>
      <c r="L510" s="600"/>
      <c r="M510" s="600"/>
      <c r="N510" s="585"/>
      <c r="O510" s="585"/>
      <c r="P510" s="600">
        <v>3</v>
      </c>
      <c r="Q510" s="600">
        <v>2523</v>
      </c>
      <c r="R510" s="590"/>
      <c r="S510" s="601">
        <v>841</v>
      </c>
    </row>
    <row r="511" spans="1:19" ht="14.4" customHeight="1" x14ac:dyDescent="0.3">
      <c r="A511" s="584" t="s">
        <v>1395</v>
      </c>
      <c r="B511" s="585" t="s">
        <v>1396</v>
      </c>
      <c r="C511" s="585" t="s">
        <v>473</v>
      </c>
      <c r="D511" s="585" t="s">
        <v>588</v>
      </c>
      <c r="E511" s="585" t="s">
        <v>1411</v>
      </c>
      <c r="F511" s="585" t="s">
        <v>1551</v>
      </c>
      <c r="G511" s="585" t="s">
        <v>1552</v>
      </c>
      <c r="H511" s="600"/>
      <c r="I511" s="600"/>
      <c r="J511" s="585"/>
      <c r="K511" s="585"/>
      <c r="L511" s="600"/>
      <c r="M511" s="600"/>
      <c r="N511" s="585"/>
      <c r="O511" s="585"/>
      <c r="P511" s="600">
        <v>1</v>
      </c>
      <c r="Q511" s="600">
        <v>1203</v>
      </c>
      <c r="R511" s="590"/>
      <c r="S511" s="601">
        <v>1203</v>
      </c>
    </row>
    <row r="512" spans="1:19" ht="14.4" customHeight="1" x14ac:dyDescent="0.3">
      <c r="A512" s="584" t="s">
        <v>1395</v>
      </c>
      <c r="B512" s="585" t="s">
        <v>1396</v>
      </c>
      <c r="C512" s="585" t="s">
        <v>473</v>
      </c>
      <c r="D512" s="585" t="s">
        <v>1393</v>
      </c>
      <c r="E512" s="585" t="s">
        <v>1397</v>
      </c>
      <c r="F512" s="585" t="s">
        <v>1400</v>
      </c>
      <c r="G512" s="585" t="s">
        <v>1401</v>
      </c>
      <c r="H512" s="600">
        <v>1.9</v>
      </c>
      <c r="I512" s="600">
        <v>286.89999999999998</v>
      </c>
      <c r="J512" s="585">
        <v>3.1666666666666665</v>
      </c>
      <c r="K512" s="585">
        <v>151</v>
      </c>
      <c r="L512" s="600">
        <v>0.6</v>
      </c>
      <c r="M512" s="600">
        <v>90.6</v>
      </c>
      <c r="N512" s="585">
        <v>1</v>
      </c>
      <c r="O512" s="585">
        <v>151</v>
      </c>
      <c r="P512" s="600"/>
      <c r="Q512" s="600"/>
      <c r="R512" s="590"/>
      <c r="S512" s="601"/>
    </row>
    <row r="513" spans="1:19" ht="14.4" customHeight="1" x14ac:dyDescent="0.3">
      <c r="A513" s="584" t="s">
        <v>1395</v>
      </c>
      <c r="B513" s="585" t="s">
        <v>1396</v>
      </c>
      <c r="C513" s="585" t="s">
        <v>473</v>
      </c>
      <c r="D513" s="585" t="s">
        <v>1393</v>
      </c>
      <c r="E513" s="585" t="s">
        <v>1411</v>
      </c>
      <c r="F513" s="585" t="s">
        <v>1426</v>
      </c>
      <c r="G513" s="585" t="s">
        <v>1427</v>
      </c>
      <c r="H513" s="600">
        <v>1</v>
      </c>
      <c r="I513" s="600">
        <v>665</v>
      </c>
      <c r="J513" s="585"/>
      <c r="K513" s="585">
        <v>665</v>
      </c>
      <c r="L513" s="600"/>
      <c r="M513" s="600"/>
      <c r="N513" s="585"/>
      <c r="O513" s="585"/>
      <c r="P513" s="600"/>
      <c r="Q513" s="600"/>
      <c r="R513" s="590"/>
      <c r="S513" s="601"/>
    </row>
    <row r="514" spans="1:19" ht="14.4" customHeight="1" x14ac:dyDescent="0.3">
      <c r="A514" s="584" t="s">
        <v>1395</v>
      </c>
      <c r="B514" s="585" t="s">
        <v>1396</v>
      </c>
      <c r="C514" s="585" t="s">
        <v>473</v>
      </c>
      <c r="D514" s="585" t="s">
        <v>1393</v>
      </c>
      <c r="E514" s="585" t="s">
        <v>1411</v>
      </c>
      <c r="F514" s="585" t="s">
        <v>1430</v>
      </c>
      <c r="G514" s="585" t="s">
        <v>1431</v>
      </c>
      <c r="H514" s="600">
        <v>5</v>
      </c>
      <c r="I514" s="600">
        <v>630</v>
      </c>
      <c r="J514" s="585"/>
      <c r="K514" s="585">
        <v>126</v>
      </c>
      <c r="L514" s="600"/>
      <c r="M514" s="600"/>
      <c r="N514" s="585"/>
      <c r="O514" s="585"/>
      <c r="P514" s="600"/>
      <c r="Q514" s="600"/>
      <c r="R514" s="590"/>
      <c r="S514" s="601"/>
    </row>
    <row r="515" spans="1:19" ht="14.4" customHeight="1" x14ac:dyDescent="0.3">
      <c r="A515" s="584" t="s">
        <v>1395</v>
      </c>
      <c r="B515" s="585" t="s">
        <v>1396</v>
      </c>
      <c r="C515" s="585" t="s">
        <v>473</v>
      </c>
      <c r="D515" s="585" t="s">
        <v>1393</v>
      </c>
      <c r="E515" s="585" t="s">
        <v>1411</v>
      </c>
      <c r="F515" s="585" t="s">
        <v>1436</v>
      </c>
      <c r="G515" s="585" t="s">
        <v>1437</v>
      </c>
      <c r="H515" s="600">
        <v>15</v>
      </c>
      <c r="I515" s="600">
        <v>7500</v>
      </c>
      <c r="J515" s="585">
        <v>2.9940119760479043</v>
      </c>
      <c r="K515" s="585">
        <v>500</v>
      </c>
      <c r="L515" s="600">
        <v>5</v>
      </c>
      <c r="M515" s="600">
        <v>2505</v>
      </c>
      <c r="N515" s="585">
        <v>1</v>
      </c>
      <c r="O515" s="585">
        <v>501</v>
      </c>
      <c r="P515" s="600"/>
      <c r="Q515" s="600"/>
      <c r="R515" s="590"/>
      <c r="S515" s="601"/>
    </row>
    <row r="516" spans="1:19" ht="14.4" customHeight="1" x14ac:dyDescent="0.3">
      <c r="A516" s="584" t="s">
        <v>1395</v>
      </c>
      <c r="B516" s="585" t="s">
        <v>1396</v>
      </c>
      <c r="C516" s="585" t="s">
        <v>473</v>
      </c>
      <c r="D516" s="585" t="s">
        <v>1393</v>
      </c>
      <c r="E516" s="585" t="s">
        <v>1411</v>
      </c>
      <c r="F516" s="585" t="s">
        <v>1438</v>
      </c>
      <c r="G516" s="585" t="s">
        <v>1439</v>
      </c>
      <c r="H516" s="600">
        <v>2</v>
      </c>
      <c r="I516" s="600">
        <v>1358</v>
      </c>
      <c r="J516" s="585"/>
      <c r="K516" s="585">
        <v>679</v>
      </c>
      <c r="L516" s="600"/>
      <c r="M516" s="600"/>
      <c r="N516" s="585"/>
      <c r="O516" s="585"/>
      <c r="P516" s="600"/>
      <c r="Q516" s="600"/>
      <c r="R516" s="590"/>
      <c r="S516" s="601"/>
    </row>
    <row r="517" spans="1:19" ht="14.4" customHeight="1" x14ac:dyDescent="0.3">
      <c r="A517" s="584" t="s">
        <v>1395</v>
      </c>
      <c r="B517" s="585" t="s">
        <v>1396</v>
      </c>
      <c r="C517" s="585" t="s">
        <v>473</v>
      </c>
      <c r="D517" s="585" t="s">
        <v>1393</v>
      </c>
      <c r="E517" s="585" t="s">
        <v>1411</v>
      </c>
      <c r="F517" s="585" t="s">
        <v>1440</v>
      </c>
      <c r="G517" s="585" t="s">
        <v>1441</v>
      </c>
      <c r="H517" s="600">
        <v>16</v>
      </c>
      <c r="I517" s="600">
        <v>16496</v>
      </c>
      <c r="J517" s="585">
        <v>5.3281653746770026</v>
      </c>
      <c r="K517" s="585">
        <v>1031</v>
      </c>
      <c r="L517" s="600">
        <v>3</v>
      </c>
      <c r="M517" s="600">
        <v>3096</v>
      </c>
      <c r="N517" s="585">
        <v>1</v>
      </c>
      <c r="O517" s="585">
        <v>1032</v>
      </c>
      <c r="P517" s="600"/>
      <c r="Q517" s="600"/>
      <c r="R517" s="590"/>
      <c r="S517" s="601"/>
    </row>
    <row r="518" spans="1:19" ht="14.4" customHeight="1" x14ac:dyDescent="0.3">
      <c r="A518" s="584" t="s">
        <v>1395</v>
      </c>
      <c r="B518" s="585" t="s">
        <v>1396</v>
      </c>
      <c r="C518" s="585" t="s">
        <v>473</v>
      </c>
      <c r="D518" s="585" t="s">
        <v>1393</v>
      </c>
      <c r="E518" s="585" t="s">
        <v>1411</v>
      </c>
      <c r="F518" s="585" t="s">
        <v>1517</v>
      </c>
      <c r="G518" s="585" t="s">
        <v>1518</v>
      </c>
      <c r="H518" s="600"/>
      <c r="I518" s="600"/>
      <c r="J518" s="585"/>
      <c r="K518" s="585"/>
      <c r="L518" s="600">
        <v>1</v>
      </c>
      <c r="M518" s="600">
        <v>2100</v>
      </c>
      <c r="N518" s="585">
        <v>1</v>
      </c>
      <c r="O518" s="585">
        <v>2100</v>
      </c>
      <c r="P518" s="600"/>
      <c r="Q518" s="600"/>
      <c r="R518" s="590"/>
      <c r="S518" s="601"/>
    </row>
    <row r="519" spans="1:19" ht="14.4" customHeight="1" x14ac:dyDescent="0.3">
      <c r="A519" s="584" t="s">
        <v>1395</v>
      </c>
      <c r="B519" s="585" t="s">
        <v>1396</v>
      </c>
      <c r="C519" s="585" t="s">
        <v>473</v>
      </c>
      <c r="D519" s="585" t="s">
        <v>1393</v>
      </c>
      <c r="E519" s="585" t="s">
        <v>1411</v>
      </c>
      <c r="F519" s="585" t="s">
        <v>1444</v>
      </c>
      <c r="G519" s="585" t="s">
        <v>1445</v>
      </c>
      <c r="H519" s="600"/>
      <c r="I519" s="600"/>
      <c r="J519" s="585"/>
      <c r="K519" s="585"/>
      <c r="L519" s="600">
        <v>1</v>
      </c>
      <c r="M519" s="600">
        <v>972</v>
      </c>
      <c r="N519" s="585">
        <v>1</v>
      </c>
      <c r="O519" s="585">
        <v>972</v>
      </c>
      <c r="P519" s="600"/>
      <c r="Q519" s="600"/>
      <c r="R519" s="590"/>
      <c r="S519" s="601"/>
    </row>
    <row r="520" spans="1:19" ht="14.4" customHeight="1" x14ac:dyDescent="0.3">
      <c r="A520" s="584" t="s">
        <v>1395</v>
      </c>
      <c r="B520" s="585" t="s">
        <v>1396</v>
      </c>
      <c r="C520" s="585" t="s">
        <v>473</v>
      </c>
      <c r="D520" s="585" t="s">
        <v>1393</v>
      </c>
      <c r="E520" s="585" t="s">
        <v>1411</v>
      </c>
      <c r="F520" s="585" t="s">
        <v>1448</v>
      </c>
      <c r="G520" s="585" t="s">
        <v>1449</v>
      </c>
      <c r="H520" s="600">
        <v>4</v>
      </c>
      <c r="I520" s="600">
        <v>133.32999999999998</v>
      </c>
      <c r="J520" s="585"/>
      <c r="K520" s="585">
        <v>33.332499999999996</v>
      </c>
      <c r="L520" s="600"/>
      <c r="M520" s="600"/>
      <c r="N520" s="585"/>
      <c r="O520" s="585"/>
      <c r="P520" s="600"/>
      <c r="Q520" s="600"/>
      <c r="R520" s="590"/>
      <c r="S520" s="601"/>
    </row>
    <row r="521" spans="1:19" ht="14.4" customHeight="1" x14ac:dyDescent="0.3">
      <c r="A521" s="584" t="s">
        <v>1395</v>
      </c>
      <c r="B521" s="585" t="s">
        <v>1396</v>
      </c>
      <c r="C521" s="585" t="s">
        <v>473</v>
      </c>
      <c r="D521" s="585" t="s">
        <v>1393</v>
      </c>
      <c r="E521" s="585" t="s">
        <v>1411</v>
      </c>
      <c r="F521" s="585" t="s">
        <v>1452</v>
      </c>
      <c r="G521" s="585" t="s">
        <v>1453</v>
      </c>
      <c r="H521" s="600">
        <v>18</v>
      </c>
      <c r="I521" s="600">
        <v>1548</v>
      </c>
      <c r="J521" s="585">
        <v>3</v>
      </c>
      <c r="K521" s="585">
        <v>86</v>
      </c>
      <c r="L521" s="600">
        <v>6</v>
      </c>
      <c r="M521" s="600">
        <v>516</v>
      </c>
      <c r="N521" s="585">
        <v>1</v>
      </c>
      <c r="O521" s="585">
        <v>86</v>
      </c>
      <c r="P521" s="600"/>
      <c r="Q521" s="600"/>
      <c r="R521" s="590"/>
      <c r="S521" s="601"/>
    </row>
    <row r="522" spans="1:19" ht="14.4" customHeight="1" x14ac:dyDescent="0.3">
      <c r="A522" s="584" t="s">
        <v>1395</v>
      </c>
      <c r="B522" s="585" t="s">
        <v>1396</v>
      </c>
      <c r="C522" s="585" t="s">
        <v>473</v>
      </c>
      <c r="D522" s="585" t="s">
        <v>1393</v>
      </c>
      <c r="E522" s="585" t="s">
        <v>1411</v>
      </c>
      <c r="F522" s="585" t="s">
        <v>1479</v>
      </c>
      <c r="G522" s="585" t="s">
        <v>1480</v>
      </c>
      <c r="H522" s="600">
        <v>1</v>
      </c>
      <c r="I522" s="600">
        <v>648</v>
      </c>
      <c r="J522" s="585"/>
      <c r="K522" s="585">
        <v>648</v>
      </c>
      <c r="L522" s="600"/>
      <c r="M522" s="600"/>
      <c r="N522" s="585"/>
      <c r="O522" s="585"/>
      <c r="P522" s="600"/>
      <c r="Q522" s="600"/>
      <c r="R522" s="590"/>
      <c r="S522" s="601"/>
    </row>
    <row r="523" spans="1:19" ht="14.4" customHeight="1" x14ac:dyDescent="0.3">
      <c r="A523" s="584" t="s">
        <v>1395</v>
      </c>
      <c r="B523" s="585" t="s">
        <v>1396</v>
      </c>
      <c r="C523" s="585" t="s">
        <v>473</v>
      </c>
      <c r="D523" s="585" t="s">
        <v>1393</v>
      </c>
      <c r="E523" s="585" t="s">
        <v>1411</v>
      </c>
      <c r="F523" s="585" t="s">
        <v>1487</v>
      </c>
      <c r="G523" s="585" t="s">
        <v>1488</v>
      </c>
      <c r="H523" s="600">
        <v>1</v>
      </c>
      <c r="I523" s="600">
        <v>120</v>
      </c>
      <c r="J523" s="585"/>
      <c r="K523" s="585">
        <v>120</v>
      </c>
      <c r="L523" s="600"/>
      <c r="M523" s="600"/>
      <c r="N523" s="585"/>
      <c r="O523" s="585"/>
      <c r="P523" s="600"/>
      <c r="Q523" s="600"/>
      <c r="R523" s="590"/>
      <c r="S523" s="601"/>
    </row>
    <row r="524" spans="1:19" ht="14.4" customHeight="1" x14ac:dyDescent="0.3">
      <c r="A524" s="584" t="s">
        <v>1395</v>
      </c>
      <c r="B524" s="585" t="s">
        <v>1396</v>
      </c>
      <c r="C524" s="585" t="s">
        <v>473</v>
      </c>
      <c r="D524" s="585" t="s">
        <v>1393</v>
      </c>
      <c r="E524" s="585" t="s">
        <v>1411</v>
      </c>
      <c r="F524" s="585" t="s">
        <v>1491</v>
      </c>
      <c r="G524" s="585" t="s">
        <v>1492</v>
      </c>
      <c r="H524" s="600">
        <v>1</v>
      </c>
      <c r="I524" s="600">
        <v>247</v>
      </c>
      <c r="J524" s="585"/>
      <c r="K524" s="585">
        <v>247</v>
      </c>
      <c r="L524" s="600"/>
      <c r="M524" s="600"/>
      <c r="N524" s="585"/>
      <c r="O524" s="585"/>
      <c r="P524" s="600"/>
      <c r="Q524" s="600"/>
      <c r="R524" s="590"/>
      <c r="S524" s="601"/>
    </row>
    <row r="525" spans="1:19" ht="14.4" customHeight="1" x14ac:dyDescent="0.3">
      <c r="A525" s="584" t="s">
        <v>1395</v>
      </c>
      <c r="B525" s="585" t="s">
        <v>1396</v>
      </c>
      <c r="C525" s="585" t="s">
        <v>473</v>
      </c>
      <c r="D525" s="585" t="s">
        <v>1393</v>
      </c>
      <c r="E525" s="585" t="s">
        <v>1411</v>
      </c>
      <c r="F525" s="585" t="s">
        <v>1543</v>
      </c>
      <c r="G525" s="585" t="s">
        <v>1544</v>
      </c>
      <c r="H525" s="600">
        <v>1</v>
      </c>
      <c r="I525" s="600">
        <v>3710</v>
      </c>
      <c r="J525" s="585"/>
      <c r="K525" s="585">
        <v>3710</v>
      </c>
      <c r="L525" s="600"/>
      <c r="M525" s="600"/>
      <c r="N525" s="585"/>
      <c r="O525" s="585"/>
      <c r="P525" s="600"/>
      <c r="Q525" s="600"/>
      <c r="R525" s="590"/>
      <c r="S525" s="601"/>
    </row>
    <row r="526" spans="1:19" ht="14.4" customHeight="1" x14ac:dyDescent="0.3">
      <c r="A526" s="584" t="s">
        <v>1395</v>
      </c>
      <c r="B526" s="585" t="s">
        <v>1396</v>
      </c>
      <c r="C526" s="585" t="s">
        <v>473</v>
      </c>
      <c r="D526" s="585" t="s">
        <v>1393</v>
      </c>
      <c r="E526" s="585" t="s">
        <v>1411</v>
      </c>
      <c r="F526" s="585" t="s">
        <v>1501</v>
      </c>
      <c r="G526" s="585" t="s">
        <v>1502</v>
      </c>
      <c r="H526" s="600">
        <v>1</v>
      </c>
      <c r="I526" s="600">
        <v>840</v>
      </c>
      <c r="J526" s="585">
        <v>0.5</v>
      </c>
      <c r="K526" s="585">
        <v>840</v>
      </c>
      <c r="L526" s="600">
        <v>2</v>
      </c>
      <c r="M526" s="600">
        <v>1680</v>
      </c>
      <c r="N526" s="585">
        <v>1</v>
      </c>
      <c r="O526" s="585">
        <v>840</v>
      </c>
      <c r="P526" s="600"/>
      <c r="Q526" s="600"/>
      <c r="R526" s="590"/>
      <c r="S526" s="601"/>
    </row>
    <row r="527" spans="1:19" ht="14.4" customHeight="1" x14ac:dyDescent="0.3">
      <c r="A527" s="584" t="s">
        <v>1395</v>
      </c>
      <c r="B527" s="585" t="s">
        <v>1396</v>
      </c>
      <c r="C527" s="585" t="s">
        <v>473</v>
      </c>
      <c r="D527" s="585" t="s">
        <v>1393</v>
      </c>
      <c r="E527" s="585" t="s">
        <v>1411</v>
      </c>
      <c r="F527" s="585" t="s">
        <v>1557</v>
      </c>
      <c r="G527" s="585" t="s">
        <v>1558</v>
      </c>
      <c r="H527" s="600">
        <v>2</v>
      </c>
      <c r="I527" s="600">
        <v>4440</v>
      </c>
      <c r="J527" s="585"/>
      <c r="K527" s="585">
        <v>2220</v>
      </c>
      <c r="L527" s="600"/>
      <c r="M527" s="600"/>
      <c r="N527" s="585"/>
      <c r="O527" s="585"/>
      <c r="P527" s="600"/>
      <c r="Q527" s="600"/>
      <c r="R527" s="590"/>
      <c r="S527" s="601"/>
    </row>
    <row r="528" spans="1:19" ht="14.4" customHeight="1" x14ac:dyDescent="0.3">
      <c r="A528" s="584" t="s">
        <v>1395</v>
      </c>
      <c r="B528" s="585" t="s">
        <v>1396</v>
      </c>
      <c r="C528" s="585" t="s">
        <v>473</v>
      </c>
      <c r="D528" s="585" t="s">
        <v>589</v>
      </c>
      <c r="E528" s="585" t="s">
        <v>1397</v>
      </c>
      <c r="F528" s="585" t="s">
        <v>1398</v>
      </c>
      <c r="G528" s="585" t="s">
        <v>1399</v>
      </c>
      <c r="H528" s="600"/>
      <c r="I528" s="600"/>
      <c r="J528" s="585"/>
      <c r="K528" s="585"/>
      <c r="L528" s="600"/>
      <c r="M528" s="600"/>
      <c r="N528" s="585"/>
      <c r="O528" s="585"/>
      <c r="P528" s="600">
        <v>0.2</v>
      </c>
      <c r="Q528" s="600">
        <v>23.22</v>
      </c>
      <c r="R528" s="590"/>
      <c r="S528" s="601">
        <v>116.1</v>
      </c>
    </row>
    <row r="529" spans="1:19" ht="14.4" customHeight="1" x14ac:dyDescent="0.3">
      <c r="A529" s="584" t="s">
        <v>1395</v>
      </c>
      <c r="B529" s="585" t="s">
        <v>1396</v>
      </c>
      <c r="C529" s="585" t="s">
        <v>473</v>
      </c>
      <c r="D529" s="585" t="s">
        <v>589</v>
      </c>
      <c r="E529" s="585" t="s">
        <v>1397</v>
      </c>
      <c r="F529" s="585" t="s">
        <v>1400</v>
      </c>
      <c r="G529" s="585" t="s">
        <v>1401</v>
      </c>
      <c r="H529" s="600">
        <v>1.9</v>
      </c>
      <c r="I529" s="600">
        <v>286.89999999999998</v>
      </c>
      <c r="J529" s="585">
        <v>0.65515745244456614</v>
      </c>
      <c r="K529" s="585">
        <v>151</v>
      </c>
      <c r="L529" s="600">
        <v>2.9000000000000004</v>
      </c>
      <c r="M529" s="600">
        <v>437.91</v>
      </c>
      <c r="N529" s="585">
        <v>1</v>
      </c>
      <c r="O529" s="585">
        <v>151.00344827586207</v>
      </c>
      <c r="P529" s="600">
        <v>3.1000000000000005</v>
      </c>
      <c r="Q529" s="600">
        <v>216.07</v>
      </c>
      <c r="R529" s="590">
        <v>0.49341188828754762</v>
      </c>
      <c r="S529" s="601">
        <v>69.699999999999989</v>
      </c>
    </row>
    <row r="530" spans="1:19" ht="14.4" customHeight="1" x14ac:dyDescent="0.3">
      <c r="A530" s="584" t="s">
        <v>1395</v>
      </c>
      <c r="B530" s="585" t="s">
        <v>1396</v>
      </c>
      <c r="C530" s="585" t="s">
        <v>473</v>
      </c>
      <c r="D530" s="585" t="s">
        <v>589</v>
      </c>
      <c r="E530" s="585" t="s">
        <v>1397</v>
      </c>
      <c r="F530" s="585" t="s">
        <v>1402</v>
      </c>
      <c r="G530" s="585" t="s">
        <v>1403</v>
      </c>
      <c r="H530" s="600">
        <v>3.8</v>
      </c>
      <c r="I530" s="600">
        <v>963.49</v>
      </c>
      <c r="J530" s="585">
        <v>0.73076923076923073</v>
      </c>
      <c r="K530" s="585">
        <v>253.55</v>
      </c>
      <c r="L530" s="600">
        <v>5.2</v>
      </c>
      <c r="M530" s="600">
        <v>1318.46</v>
      </c>
      <c r="N530" s="585">
        <v>1</v>
      </c>
      <c r="O530" s="585">
        <v>253.55</v>
      </c>
      <c r="P530" s="600">
        <v>5.4</v>
      </c>
      <c r="Q530" s="600">
        <v>1985.58</v>
      </c>
      <c r="R530" s="590">
        <v>1.5059842543573563</v>
      </c>
      <c r="S530" s="601">
        <v>367.7</v>
      </c>
    </row>
    <row r="531" spans="1:19" ht="14.4" customHeight="1" x14ac:dyDescent="0.3">
      <c r="A531" s="584" t="s">
        <v>1395</v>
      </c>
      <c r="B531" s="585" t="s">
        <v>1396</v>
      </c>
      <c r="C531" s="585" t="s">
        <v>473</v>
      </c>
      <c r="D531" s="585" t="s">
        <v>589</v>
      </c>
      <c r="E531" s="585" t="s">
        <v>1411</v>
      </c>
      <c r="F531" s="585" t="s">
        <v>1416</v>
      </c>
      <c r="G531" s="585" t="s">
        <v>1417</v>
      </c>
      <c r="H531" s="600"/>
      <c r="I531" s="600"/>
      <c r="J531" s="585"/>
      <c r="K531" s="585"/>
      <c r="L531" s="600">
        <v>3</v>
      </c>
      <c r="M531" s="600">
        <v>318</v>
      </c>
      <c r="N531" s="585">
        <v>1</v>
      </c>
      <c r="O531" s="585">
        <v>106</v>
      </c>
      <c r="P531" s="600"/>
      <c r="Q531" s="600"/>
      <c r="R531" s="590"/>
      <c r="S531" s="601"/>
    </row>
    <row r="532" spans="1:19" ht="14.4" customHeight="1" x14ac:dyDescent="0.3">
      <c r="A532" s="584" t="s">
        <v>1395</v>
      </c>
      <c r="B532" s="585" t="s">
        <v>1396</v>
      </c>
      <c r="C532" s="585" t="s">
        <v>473</v>
      </c>
      <c r="D532" s="585" t="s">
        <v>589</v>
      </c>
      <c r="E532" s="585" t="s">
        <v>1411</v>
      </c>
      <c r="F532" s="585" t="s">
        <v>1420</v>
      </c>
      <c r="G532" s="585" t="s">
        <v>1421</v>
      </c>
      <c r="H532" s="600">
        <v>2</v>
      </c>
      <c r="I532" s="600">
        <v>74</v>
      </c>
      <c r="J532" s="585">
        <v>0.5</v>
      </c>
      <c r="K532" s="585">
        <v>37</v>
      </c>
      <c r="L532" s="600">
        <v>4</v>
      </c>
      <c r="M532" s="600">
        <v>148</v>
      </c>
      <c r="N532" s="585">
        <v>1</v>
      </c>
      <c r="O532" s="585">
        <v>37</v>
      </c>
      <c r="P532" s="600">
        <v>3</v>
      </c>
      <c r="Q532" s="600">
        <v>111</v>
      </c>
      <c r="R532" s="590">
        <v>0.75</v>
      </c>
      <c r="S532" s="601">
        <v>37</v>
      </c>
    </row>
    <row r="533" spans="1:19" ht="14.4" customHeight="1" x14ac:dyDescent="0.3">
      <c r="A533" s="584" t="s">
        <v>1395</v>
      </c>
      <c r="B533" s="585" t="s">
        <v>1396</v>
      </c>
      <c r="C533" s="585" t="s">
        <v>473</v>
      </c>
      <c r="D533" s="585" t="s">
        <v>589</v>
      </c>
      <c r="E533" s="585" t="s">
        <v>1411</v>
      </c>
      <c r="F533" s="585" t="s">
        <v>1424</v>
      </c>
      <c r="G533" s="585" t="s">
        <v>1425</v>
      </c>
      <c r="H533" s="600"/>
      <c r="I533" s="600"/>
      <c r="J533" s="585"/>
      <c r="K533" s="585"/>
      <c r="L533" s="600">
        <v>1</v>
      </c>
      <c r="M533" s="600">
        <v>5</v>
      </c>
      <c r="N533" s="585">
        <v>1</v>
      </c>
      <c r="O533" s="585">
        <v>5</v>
      </c>
      <c r="P533" s="600"/>
      <c r="Q533" s="600"/>
      <c r="R533" s="590"/>
      <c r="S533" s="601"/>
    </row>
    <row r="534" spans="1:19" ht="14.4" customHeight="1" x14ac:dyDescent="0.3">
      <c r="A534" s="584" t="s">
        <v>1395</v>
      </c>
      <c r="B534" s="585" t="s">
        <v>1396</v>
      </c>
      <c r="C534" s="585" t="s">
        <v>473</v>
      </c>
      <c r="D534" s="585" t="s">
        <v>589</v>
      </c>
      <c r="E534" s="585" t="s">
        <v>1411</v>
      </c>
      <c r="F534" s="585" t="s">
        <v>1428</v>
      </c>
      <c r="G534" s="585" t="s">
        <v>1429</v>
      </c>
      <c r="H534" s="600">
        <v>2</v>
      </c>
      <c r="I534" s="600">
        <v>502</v>
      </c>
      <c r="J534" s="585"/>
      <c r="K534" s="585">
        <v>251</v>
      </c>
      <c r="L534" s="600"/>
      <c r="M534" s="600"/>
      <c r="N534" s="585"/>
      <c r="O534" s="585"/>
      <c r="P534" s="600">
        <v>5</v>
      </c>
      <c r="Q534" s="600">
        <v>1260</v>
      </c>
      <c r="R534" s="590"/>
      <c r="S534" s="601">
        <v>252</v>
      </c>
    </row>
    <row r="535" spans="1:19" ht="14.4" customHeight="1" x14ac:dyDescent="0.3">
      <c r="A535" s="584" t="s">
        <v>1395</v>
      </c>
      <c r="B535" s="585" t="s">
        <v>1396</v>
      </c>
      <c r="C535" s="585" t="s">
        <v>473</v>
      </c>
      <c r="D535" s="585" t="s">
        <v>589</v>
      </c>
      <c r="E535" s="585" t="s">
        <v>1411</v>
      </c>
      <c r="F535" s="585" t="s">
        <v>1430</v>
      </c>
      <c r="G535" s="585" t="s">
        <v>1431</v>
      </c>
      <c r="H535" s="600">
        <v>6</v>
      </c>
      <c r="I535" s="600">
        <v>756</v>
      </c>
      <c r="J535" s="585">
        <v>0.33333333333333331</v>
      </c>
      <c r="K535" s="585">
        <v>126</v>
      </c>
      <c r="L535" s="600">
        <v>18</v>
      </c>
      <c r="M535" s="600">
        <v>2268</v>
      </c>
      <c r="N535" s="585">
        <v>1</v>
      </c>
      <c r="O535" s="585">
        <v>126</v>
      </c>
      <c r="P535" s="600">
        <v>30</v>
      </c>
      <c r="Q535" s="600">
        <v>3810</v>
      </c>
      <c r="R535" s="590">
        <v>1.67989417989418</v>
      </c>
      <c r="S535" s="601">
        <v>127</v>
      </c>
    </row>
    <row r="536" spans="1:19" ht="14.4" customHeight="1" x14ac:dyDescent="0.3">
      <c r="A536" s="584" t="s">
        <v>1395</v>
      </c>
      <c r="B536" s="585" t="s">
        <v>1396</v>
      </c>
      <c r="C536" s="585" t="s">
        <v>473</v>
      </c>
      <c r="D536" s="585" t="s">
        <v>589</v>
      </c>
      <c r="E536" s="585" t="s">
        <v>1411</v>
      </c>
      <c r="F536" s="585" t="s">
        <v>1434</v>
      </c>
      <c r="G536" s="585" t="s">
        <v>1435</v>
      </c>
      <c r="H536" s="600">
        <v>1</v>
      </c>
      <c r="I536" s="600">
        <v>1543</v>
      </c>
      <c r="J536" s="585"/>
      <c r="K536" s="585">
        <v>1543</v>
      </c>
      <c r="L536" s="600"/>
      <c r="M536" s="600"/>
      <c r="N536" s="585"/>
      <c r="O536" s="585"/>
      <c r="P536" s="600"/>
      <c r="Q536" s="600"/>
      <c r="R536" s="590"/>
      <c r="S536" s="601"/>
    </row>
    <row r="537" spans="1:19" ht="14.4" customHeight="1" x14ac:dyDescent="0.3">
      <c r="A537" s="584" t="s">
        <v>1395</v>
      </c>
      <c r="B537" s="585" t="s">
        <v>1396</v>
      </c>
      <c r="C537" s="585" t="s">
        <v>473</v>
      </c>
      <c r="D537" s="585" t="s">
        <v>589</v>
      </c>
      <c r="E537" s="585" t="s">
        <v>1411</v>
      </c>
      <c r="F537" s="585" t="s">
        <v>1436</v>
      </c>
      <c r="G537" s="585" t="s">
        <v>1437</v>
      </c>
      <c r="H537" s="600">
        <v>2</v>
      </c>
      <c r="I537" s="600">
        <v>1000</v>
      </c>
      <c r="J537" s="585">
        <v>0.49900199600798401</v>
      </c>
      <c r="K537" s="585">
        <v>500</v>
      </c>
      <c r="L537" s="600">
        <v>4</v>
      </c>
      <c r="M537" s="600">
        <v>2004</v>
      </c>
      <c r="N537" s="585">
        <v>1</v>
      </c>
      <c r="O537" s="585">
        <v>501</v>
      </c>
      <c r="P537" s="600">
        <v>6</v>
      </c>
      <c r="Q537" s="600">
        <v>3012</v>
      </c>
      <c r="R537" s="590">
        <v>1.5029940119760479</v>
      </c>
      <c r="S537" s="601">
        <v>502</v>
      </c>
    </row>
    <row r="538" spans="1:19" ht="14.4" customHeight="1" x14ac:dyDescent="0.3">
      <c r="A538" s="584" t="s">
        <v>1395</v>
      </c>
      <c r="B538" s="585" t="s">
        <v>1396</v>
      </c>
      <c r="C538" s="585" t="s">
        <v>473</v>
      </c>
      <c r="D538" s="585" t="s">
        <v>589</v>
      </c>
      <c r="E538" s="585" t="s">
        <v>1411</v>
      </c>
      <c r="F538" s="585" t="s">
        <v>1438</v>
      </c>
      <c r="G538" s="585" t="s">
        <v>1439</v>
      </c>
      <c r="H538" s="600">
        <v>3</v>
      </c>
      <c r="I538" s="600">
        <v>2037</v>
      </c>
      <c r="J538" s="585">
        <v>0.33333333333333331</v>
      </c>
      <c r="K538" s="585">
        <v>679</v>
      </c>
      <c r="L538" s="600">
        <v>9</v>
      </c>
      <c r="M538" s="600">
        <v>6111</v>
      </c>
      <c r="N538" s="585">
        <v>1</v>
      </c>
      <c r="O538" s="585">
        <v>679</v>
      </c>
      <c r="P538" s="600">
        <v>10</v>
      </c>
      <c r="Q538" s="600">
        <v>6800</v>
      </c>
      <c r="R538" s="590">
        <v>1.1127475045000819</v>
      </c>
      <c r="S538" s="601">
        <v>680</v>
      </c>
    </row>
    <row r="539" spans="1:19" ht="14.4" customHeight="1" x14ac:dyDescent="0.3">
      <c r="A539" s="584" t="s">
        <v>1395</v>
      </c>
      <c r="B539" s="585" t="s">
        <v>1396</v>
      </c>
      <c r="C539" s="585" t="s">
        <v>473</v>
      </c>
      <c r="D539" s="585" t="s">
        <v>589</v>
      </c>
      <c r="E539" s="585" t="s">
        <v>1411</v>
      </c>
      <c r="F539" s="585" t="s">
        <v>1440</v>
      </c>
      <c r="G539" s="585" t="s">
        <v>1441</v>
      </c>
      <c r="H539" s="600">
        <v>3</v>
      </c>
      <c r="I539" s="600">
        <v>3093</v>
      </c>
      <c r="J539" s="585">
        <v>0.49951550387596899</v>
      </c>
      <c r="K539" s="585">
        <v>1031</v>
      </c>
      <c r="L539" s="600">
        <v>6</v>
      </c>
      <c r="M539" s="600">
        <v>6192</v>
      </c>
      <c r="N539" s="585">
        <v>1</v>
      </c>
      <c r="O539" s="585">
        <v>1032</v>
      </c>
      <c r="P539" s="600">
        <v>8</v>
      </c>
      <c r="Q539" s="600">
        <v>8272</v>
      </c>
      <c r="R539" s="590">
        <v>1.3359173126614987</v>
      </c>
      <c r="S539" s="601">
        <v>1034</v>
      </c>
    </row>
    <row r="540" spans="1:19" ht="14.4" customHeight="1" x14ac:dyDescent="0.3">
      <c r="A540" s="584" t="s">
        <v>1395</v>
      </c>
      <c r="B540" s="585" t="s">
        <v>1396</v>
      </c>
      <c r="C540" s="585" t="s">
        <v>473</v>
      </c>
      <c r="D540" s="585" t="s">
        <v>589</v>
      </c>
      <c r="E540" s="585" t="s">
        <v>1411</v>
      </c>
      <c r="F540" s="585" t="s">
        <v>1517</v>
      </c>
      <c r="G540" s="585" t="s">
        <v>1518</v>
      </c>
      <c r="H540" s="600">
        <v>2</v>
      </c>
      <c r="I540" s="600">
        <v>4196</v>
      </c>
      <c r="J540" s="585">
        <v>0.66603174603174609</v>
      </c>
      <c r="K540" s="585">
        <v>2098</v>
      </c>
      <c r="L540" s="600">
        <v>3</v>
      </c>
      <c r="M540" s="600">
        <v>6300</v>
      </c>
      <c r="N540" s="585">
        <v>1</v>
      </c>
      <c r="O540" s="585">
        <v>2100</v>
      </c>
      <c r="P540" s="600">
        <v>4</v>
      </c>
      <c r="Q540" s="600">
        <v>8412</v>
      </c>
      <c r="R540" s="590">
        <v>1.3352380952380953</v>
      </c>
      <c r="S540" s="601">
        <v>2103</v>
      </c>
    </row>
    <row r="541" spans="1:19" ht="14.4" customHeight="1" x14ac:dyDescent="0.3">
      <c r="A541" s="584" t="s">
        <v>1395</v>
      </c>
      <c r="B541" s="585" t="s">
        <v>1396</v>
      </c>
      <c r="C541" s="585" t="s">
        <v>473</v>
      </c>
      <c r="D541" s="585" t="s">
        <v>589</v>
      </c>
      <c r="E541" s="585" t="s">
        <v>1411</v>
      </c>
      <c r="F541" s="585" t="s">
        <v>1519</v>
      </c>
      <c r="G541" s="585" t="s">
        <v>1520</v>
      </c>
      <c r="H541" s="600">
        <v>5</v>
      </c>
      <c r="I541" s="600">
        <v>6365</v>
      </c>
      <c r="J541" s="585"/>
      <c r="K541" s="585">
        <v>1273</v>
      </c>
      <c r="L541" s="600"/>
      <c r="M541" s="600"/>
      <c r="N541" s="585"/>
      <c r="O541" s="585"/>
      <c r="P541" s="600">
        <v>2</v>
      </c>
      <c r="Q541" s="600">
        <v>2556</v>
      </c>
      <c r="R541" s="590"/>
      <c r="S541" s="601">
        <v>1278</v>
      </c>
    </row>
    <row r="542" spans="1:19" ht="14.4" customHeight="1" x14ac:dyDescent="0.3">
      <c r="A542" s="584" t="s">
        <v>1395</v>
      </c>
      <c r="B542" s="585" t="s">
        <v>1396</v>
      </c>
      <c r="C542" s="585" t="s">
        <v>473</v>
      </c>
      <c r="D542" s="585" t="s">
        <v>589</v>
      </c>
      <c r="E542" s="585" t="s">
        <v>1411</v>
      </c>
      <c r="F542" s="585" t="s">
        <v>1521</v>
      </c>
      <c r="G542" s="585" t="s">
        <v>1522</v>
      </c>
      <c r="H542" s="600"/>
      <c r="I542" s="600"/>
      <c r="J542" s="585"/>
      <c r="K542" s="585"/>
      <c r="L542" s="600">
        <v>1</v>
      </c>
      <c r="M542" s="600">
        <v>972</v>
      </c>
      <c r="N542" s="585">
        <v>1</v>
      </c>
      <c r="O542" s="585">
        <v>972</v>
      </c>
      <c r="P542" s="600"/>
      <c r="Q542" s="600"/>
      <c r="R542" s="590"/>
      <c r="S542" s="601"/>
    </row>
    <row r="543" spans="1:19" ht="14.4" customHeight="1" x14ac:dyDescent="0.3">
      <c r="A543" s="584" t="s">
        <v>1395</v>
      </c>
      <c r="B543" s="585" t="s">
        <v>1396</v>
      </c>
      <c r="C543" s="585" t="s">
        <v>473</v>
      </c>
      <c r="D543" s="585" t="s">
        <v>589</v>
      </c>
      <c r="E543" s="585" t="s">
        <v>1411</v>
      </c>
      <c r="F543" s="585" t="s">
        <v>1523</v>
      </c>
      <c r="G543" s="585" t="s">
        <v>1524</v>
      </c>
      <c r="H543" s="600">
        <v>2</v>
      </c>
      <c r="I543" s="600">
        <v>1688</v>
      </c>
      <c r="J543" s="585">
        <v>1.9976331360946746</v>
      </c>
      <c r="K543" s="585">
        <v>844</v>
      </c>
      <c r="L543" s="600">
        <v>1</v>
      </c>
      <c r="M543" s="600">
        <v>845</v>
      </c>
      <c r="N543" s="585">
        <v>1</v>
      </c>
      <c r="O543" s="585">
        <v>845</v>
      </c>
      <c r="P543" s="600"/>
      <c r="Q543" s="600"/>
      <c r="R543" s="590"/>
      <c r="S543" s="601"/>
    </row>
    <row r="544" spans="1:19" ht="14.4" customHeight="1" x14ac:dyDescent="0.3">
      <c r="A544" s="584" t="s">
        <v>1395</v>
      </c>
      <c r="B544" s="585" t="s">
        <v>1396</v>
      </c>
      <c r="C544" s="585" t="s">
        <v>473</v>
      </c>
      <c r="D544" s="585" t="s">
        <v>589</v>
      </c>
      <c r="E544" s="585" t="s">
        <v>1411</v>
      </c>
      <c r="F544" s="585" t="s">
        <v>1525</v>
      </c>
      <c r="G544" s="585" t="s">
        <v>1526</v>
      </c>
      <c r="H544" s="600"/>
      <c r="I544" s="600"/>
      <c r="J544" s="585"/>
      <c r="K544" s="585"/>
      <c r="L544" s="600">
        <v>3</v>
      </c>
      <c r="M544" s="600">
        <v>5034</v>
      </c>
      <c r="N544" s="585">
        <v>1</v>
      </c>
      <c r="O544" s="585">
        <v>1678</v>
      </c>
      <c r="P544" s="600">
        <v>1</v>
      </c>
      <c r="Q544" s="600">
        <v>1680</v>
      </c>
      <c r="R544" s="590">
        <v>0.33373063170441003</v>
      </c>
      <c r="S544" s="601">
        <v>1680</v>
      </c>
    </row>
    <row r="545" spans="1:19" ht="14.4" customHeight="1" x14ac:dyDescent="0.3">
      <c r="A545" s="584" t="s">
        <v>1395</v>
      </c>
      <c r="B545" s="585" t="s">
        <v>1396</v>
      </c>
      <c r="C545" s="585" t="s">
        <v>473</v>
      </c>
      <c r="D545" s="585" t="s">
        <v>589</v>
      </c>
      <c r="E545" s="585" t="s">
        <v>1411</v>
      </c>
      <c r="F545" s="585" t="s">
        <v>1527</v>
      </c>
      <c r="G545" s="585" t="s">
        <v>1528</v>
      </c>
      <c r="H545" s="600">
        <v>1</v>
      </c>
      <c r="I545" s="600">
        <v>1393</v>
      </c>
      <c r="J545" s="585">
        <v>0.4992831541218638</v>
      </c>
      <c r="K545" s="585">
        <v>1393</v>
      </c>
      <c r="L545" s="600">
        <v>2</v>
      </c>
      <c r="M545" s="600">
        <v>2790</v>
      </c>
      <c r="N545" s="585">
        <v>1</v>
      </c>
      <c r="O545" s="585">
        <v>1395</v>
      </c>
      <c r="P545" s="600">
        <v>1</v>
      </c>
      <c r="Q545" s="600">
        <v>1398</v>
      </c>
      <c r="R545" s="590">
        <v>0.50107526881720432</v>
      </c>
      <c r="S545" s="601">
        <v>1398</v>
      </c>
    </row>
    <row r="546" spans="1:19" ht="14.4" customHeight="1" x14ac:dyDescent="0.3">
      <c r="A546" s="584" t="s">
        <v>1395</v>
      </c>
      <c r="B546" s="585" t="s">
        <v>1396</v>
      </c>
      <c r="C546" s="585" t="s">
        <v>473</v>
      </c>
      <c r="D546" s="585" t="s">
        <v>589</v>
      </c>
      <c r="E546" s="585" t="s">
        <v>1411</v>
      </c>
      <c r="F546" s="585" t="s">
        <v>1442</v>
      </c>
      <c r="G546" s="585" t="s">
        <v>1443</v>
      </c>
      <c r="H546" s="600">
        <v>2</v>
      </c>
      <c r="I546" s="600">
        <v>3134</v>
      </c>
      <c r="J546" s="585"/>
      <c r="K546" s="585">
        <v>1567</v>
      </c>
      <c r="L546" s="600"/>
      <c r="M546" s="600"/>
      <c r="N546" s="585"/>
      <c r="O546" s="585"/>
      <c r="P546" s="600">
        <v>2</v>
      </c>
      <c r="Q546" s="600">
        <v>3140</v>
      </c>
      <c r="R546" s="590"/>
      <c r="S546" s="601">
        <v>1570</v>
      </c>
    </row>
    <row r="547" spans="1:19" ht="14.4" customHeight="1" x14ac:dyDescent="0.3">
      <c r="A547" s="584" t="s">
        <v>1395</v>
      </c>
      <c r="B547" s="585" t="s">
        <v>1396</v>
      </c>
      <c r="C547" s="585" t="s">
        <v>473</v>
      </c>
      <c r="D547" s="585" t="s">
        <v>589</v>
      </c>
      <c r="E547" s="585" t="s">
        <v>1411</v>
      </c>
      <c r="F547" s="585" t="s">
        <v>1444</v>
      </c>
      <c r="G547" s="585" t="s">
        <v>1445</v>
      </c>
      <c r="H547" s="600">
        <v>1</v>
      </c>
      <c r="I547" s="600">
        <v>971</v>
      </c>
      <c r="J547" s="585"/>
      <c r="K547" s="585">
        <v>971</v>
      </c>
      <c r="L547" s="600"/>
      <c r="M547" s="600"/>
      <c r="N547" s="585"/>
      <c r="O547" s="585"/>
      <c r="P547" s="600"/>
      <c r="Q547" s="600"/>
      <c r="R547" s="590"/>
      <c r="S547" s="601"/>
    </row>
    <row r="548" spans="1:19" ht="14.4" customHeight="1" x14ac:dyDescent="0.3">
      <c r="A548" s="584" t="s">
        <v>1395</v>
      </c>
      <c r="B548" s="585" t="s">
        <v>1396</v>
      </c>
      <c r="C548" s="585" t="s">
        <v>473</v>
      </c>
      <c r="D548" s="585" t="s">
        <v>589</v>
      </c>
      <c r="E548" s="585" t="s">
        <v>1411</v>
      </c>
      <c r="F548" s="585" t="s">
        <v>1448</v>
      </c>
      <c r="G548" s="585" t="s">
        <v>1449</v>
      </c>
      <c r="H548" s="600">
        <v>6</v>
      </c>
      <c r="I548" s="600">
        <v>199.99</v>
      </c>
      <c r="J548" s="585">
        <v>0.37498359364746031</v>
      </c>
      <c r="K548" s="585">
        <v>33.331666666666671</v>
      </c>
      <c r="L548" s="600">
        <v>16</v>
      </c>
      <c r="M548" s="600">
        <v>533.33000000000004</v>
      </c>
      <c r="N548" s="585">
        <v>1</v>
      </c>
      <c r="O548" s="585">
        <v>33.333125000000003</v>
      </c>
      <c r="P548" s="600">
        <v>34</v>
      </c>
      <c r="Q548" s="600">
        <v>1133.3300000000002</v>
      </c>
      <c r="R548" s="590">
        <v>2.1250070312939457</v>
      </c>
      <c r="S548" s="601">
        <v>33.33323529411765</v>
      </c>
    </row>
    <row r="549" spans="1:19" ht="14.4" customHeight="1" x14ac:dyDescent="0.3">
      <c r="A549" s="584" t="s">
        <v>1395</v>
      </c>
      <c r="B549" s="585" t="s">
        <v>1396</v>
      </c>
      <c r="C549" s="585" t="s">
        <v>473</v>
      </c>
      <c r="D549" s="585" t="s">
        <v>589</v>
      </c>
      <c r="E549" s="585" t="s">
        <v>1411</v>
      </c>
      <c r="F549" s="585" t="s">
        <v>1452</v>
      </c>
      <c r="G549" s="585" t="s">
        <v>1453</v>
      </c>
      <c r="H549" s="600">
        <v>21</v>
      </c>
      <c r="I549" s="600">
        <v>1806</v>
      </c>
      <c r="J549" s="585">
        <v>0.61764705882352944</v>
      </c>
      <c r="K549" s="585">
        <v>86</v>
      </c>
      <c r="L549" s="600">
        <v>34</v>
      </c>
      <c r="M549" s="600">
        <v>2924</v>
      </c>
      <c r="N549" s="585">
        <v>1</v>
      </c>
      <c r="O549" s="585">
        <v>86</v>
      </c>
      <c r="P549" s="600">
        <v>39</v>
      </c>
      <c r="Q549" s="600">
        <v>3354</v>
      </c>
      <c r="R549" s="590">
        <v>1.1470588235294117</v>
      </c>
      <c r="S549" s="601">
        <v>86</v>
      </c>
    </row>
    <row r="550" spans="1:19" ht="14.4" customHeight="1" x14ac:dyDescent="0.3">
      <c r="A550" s="584" t="s">
        <v>1395</v>
      </c>
      <c r="B550" s="585" t="s">
        <v>1396</v>
      </c>
      <c r="C550" s="585" t="s">
        <v>473</v>
      </c>
      <c r="D550" s="585" t="s">
        <v>589</v>
      </c>
      <c r="E550" s="585" t="s">
        <v>1411</v>
      </c>
      <c r="F550" s="585" t="s">
        <v>1456</v>
      </c>
      <c r="G550" s="585" t="s">
        <v>1457</v>
      </c>
      <c r="H550" s="600"/>
      <c r="I550" s="600"/>
      <c r="J550" s="585"/>
      <c r="K550" s="585"/>
      <c r="L550" s="600">
        <v>1</v>
      </c>
      <c r="M550" s="600">
        <v>1528</v>
      </c>
      <c r="N550" s="585">
        <v>1</v>
      </c>
      <c r="O550" s="585">
        <v>1528</v>
      </c>
      <c r="P550" s="600"/>
      <c r="Q550" s="600"/>
      <c r="R550" s="590"/>
      <c r="S550" s="601"/>
    </row>
    <row r="551" spans="1:19" ht="14.4" customHeight="1" x14ac:dyDescent="0.3">
      <c r="A551" s="584" t="s">
        <v>1395</v>
      </c>
      <c r="B551" s="585" t="s">
        <v>1396</v>
      </c>
      <c r="C551" s="585" t="s">
        <v>473</v>
      </c>
      <c r="D551" s="585" t="s">
        <v>589</v>
      </c>
      <c r="E551" s="585" t="s">
        <v>1411</v>
      </c>
      <c r="F551" s="585" t="s">
        <v>1463</v>
      </c>
      <c r="G551" s="585" t="s">
        <v>1464</v>
      </c>
      <c r="H551" s="600">
        <v>1</v>
      </c>
      <c r="I551" s="600">
        <v>162</v>
      </c>
      <c r="J551" s="585">
        <v>0.5</v>
      </c>
      <c r="K551" s="585">
        <v>162</v>
      </c>
      <c r="L551" s="600">
        <v>2</v>
      </c>
      <c r="M551" s="600">
        <v>324</v>
      </c>
      <c r="N551" s="585">
        <v>1</v>
      </c>
      <c r="O551" s="585">
        <v>162</v>
      </c>
      <c r="P551" s="600">
        <v>1</v>
      </c>
      <c r="Q551" s="600">
        <v>158</v>
      </c>
      <c r="R551" s="590">
        <v>0.48765432098765432</v>
      </c>
      <c r="S551" s="601">
        <v>158</v>
      </c>
    </row>
    <row r="552" spans="1:19" ht="14.4" customHeight="1" x14ac:dyDescent="0.3">
      <c r="A552" s="584" t="s">
        <v>1395</v>
      </c>
      <c r="B552" s="585" t="s">
        <v>1396</v>
      </c>
      <c r="C552" s="585" t="s">
        <v>473</v>
      </c>
      <c r="D552" s="585" t="s">
        <v>589</v>
      </c>
      <c r="E552" s="585" t="s">
        <v>1411</v>
      </c>
      <c r="F552" s="585" t="s">
        <v>1537</v>
      </c>
      <c r="G552" s="585" t="s">
        <v>1538</v>
      </c>
      <c r="H552" s="600"/>
      <c r="I552" s="600"/>
      <c r="J552" s="585"/>
      <c r="K552" s="585"/>
      <c r="L552" s="600">
        <v>3</v>
      </c>
      <c r="M552" s="600">
        <v>2166</v>
      </c>
      <c r="N552" s="585">
        <v>1</v>
      </c>
      <c r="O552" s="585">
        <v>722</v>
      </c>
      <c r="P552" s="600">
        <v>4</v>
      </c>
      <c r="Q552" s="600">
        <v>2892</v>
      </c>
      <c r="R552" s="590">
        <v>1.335180055401662</v>
      </c>
      <c r="S552" s="601">
        <v>723</v>
      </c>
    </row>
    <row r="553" spans="1:19" ht="14.4" customHeight="1" x14ac:dyDescent="0.3">
      <c r="A553" s="584" t="s">
        <v>1395</v>
      </c>
      <c r="B553" s="585" t="s">
        <v>1396</v>
      </c>
      <c r="C553" s="585" t="s">
        <v>473</v>
      </c>
      <c r="D553" s="585" t="s">
        <v>589</v>
      </c>
      <c r="E553" s="585" t="s">
        <v>1411</v>
      </c>
      <c r="F553" s="585" t="s">
        <v>1469</v>
      </c>
      <c r="G553" s="585" t="s">
        <v>1470</v>
      </c>
      <c r="H553" s="600">
        <v>5</v>
      </c>
      <c r="I553" s="600">
        <v>5315</v>
      </c>
      <c r="J553" s="585">
        <v>0.7142857142857143</v>
      </c>
      <c r="K553" s="585">
        <v>1063</v>
      </c>
      <c r="L553" s="600">
        <v>7</v>
      </c>
      <c r="M553" s="600">
        <v>7441</v>
      </c>
      <c r="N553" s="585">
        <v>1</v>
      </c>
      <c r="O553" s="585">
        <v>1063</v>
      </c>
      <c r="P553" s="600">
        <v>11</v>
      </c>
      <c r="Q553" s="600">
        <v>11704</v>
      </c>
      <c r="R553" s="590">
        <v>1.5729068673565381</v>
      </c>
      <c r="S553" s="601">
        <v>1064</v>
      </c>
    </row>
    <row r="554" spans="1:19" ht="14.4" customHeight="1" x14ac:dyDescent="0.3">
      <c r="A554" s="584" t="s">
        <v>1395</v>
      </c>
      <c r="B554" s="585" t="s">
        <v>1396</v>
      </c>
      <c r="C554" s="585" t="s">
        <v>473</v>
      </c>
      <c r="D554" s="585" t="s">
        <v>589</v>
      </c>
      <c r="E554" s="585" t="s">
        <v>1411</v>
      </c>
      <c r="F554" s="585" t="s">
        <v>1473</v>
      </c>
      <c r="G554" s="585" t="s">
        <v>1474</v>
      </c>
      <c r="H554" s="600">
        <v>3</v>
      </c>
      <c r="I554" s="600">
        <v>2148</v>
      </c>
      <c r="J554" s="585">
        <v>0.6</v>
      </c>
      <c r="K554" s="585">
        <v>716</v>
      </c>
      <c r="L554" s="600">
        <v>5</v>
      </c>
      <c r="M554" s="600">
        <v>3580</v>
      </c>
      <c r="N554" s="585">
        <v>1</v>
      </c>
      <c r="O554" s="585">
        <v>716</v>
      </c>
      <c r="P554" s="600">
        <v>2</v>
      </c>
      <c r="Q554" s="600">
        <v>1434</v>
      </c>
      <c r="R554" s="590">
        <v>0.40055865921787709</v>
      </c>
      <c r="S554" s="601">
        <v>717</v>
      </c>
    </row>
    <row r="555" spans="1:19" ht="14.4" customHeight="1" x14ac:dyDescent="0.3">
      <c r="A555" s="584" t="s">
        <v>1395</v>
      </c>
      <c r="B555" s="585" t="s">
        <v>1396</v>
      </c>
      <c r="C555" s="585" t="s">
        <v>473</v>
      </c>
      <c r="D555" s="585" t="s">
        <v>589</v>
      </c>
      <c r="E555" s="585" t="s">
        <v>1411</v>
      </c>
      <c r="F555" s="585" t="s">
        <v>1475</v>
      </c>
      <c r="G555" s="585" t="s">
        <v>1476</v>
      </c>
      <c r="H555" s="600">
        <v>1</v>
      </c>
      <c r="I555" s="600">
        <v>91</v>
      </c>
      <c r="J555" s="585"/>
      <c r="K555" s="585">
        <v>91</v>
      </c>
      <c r="L555" s="600"/>
      <c r="M555" s="600"/>
      <c r="N555" s="585"/>
      <c r="O555" s="585"/>
      <c r="P555" s="600">
        <v>1</v>
      </c>
      <c r="Q555" s="600">
        <v>91</v>
      </c>
      <c r="R555" s="590"/>
      <c r="S555" s="601">
        <v>91</v>
      </c>
    </row>
    <row r="556" spans="1:19" ht="14.4" customHeight="1" x14ac:dyDescent="0.3">
      <c r="A556" s="584" t="s">
        <v>1395</v>
      </c>
      <c r="B556" s="585" t="s">
        <v>1396</v>
      </c>
      <c r="C556" s="585" t="s">
        <v>473</v>
      </c>
      <c r="D556" s="585" t="s">
        <v>589</v>
      </c>
      <c r="E556" s="585" t="s">
        <v>1411</v>
      </c>
      <c r="F556" s="585" t="s">
        <v>1483</v>
      </c>
      <c r="G556" s="585" t="s">
        <v>1484</v>
      </c>
      <c r="H556" s="600"/>
      <c r="I556" s="600"/>
      <c r="J556" s="585"/>
      <c r="K556" s="585"/>
      <c r="L556" s="600">
        <v>2</v>
      </c>
      <c r="M556" s="600">
        <v>780</v>
      </c>
      <c r="N556" s="585">
        <v>1</v>
      </c>
      <c r="O556" s="585">
        <v>390</v>
      </c>
      <c r="P556" s="600">
        <v>1</v>
      </c>
      <c r="Q556" s="600">
        <v>391</v>
      </c>
      <c r="R556" s="590">
        <v>0.50128205128205128</v>
      </c>
      <c r="S556" s="601">
        <v>391</v>
      </c>
    </row>
    <row r="557" spans="1:19" ht="14.4" customHeight="1" x14ac:dyDescent="0.3">
      <c r="A557" s="584" t="s">
        <v>1395</v>
      </c>
      <c r="B557" s="585" t="s">
        <v>1396</v>
      </c>
      <c r="C557" s="585" t="s">
        <v>473</v>
      </c>
      <c r="D557" s="585" t="s">
        <v>589</v>
      </c>
      <c r="E557" s="585" t="s">
        <v>1411</v>
      </c>
      <c r="F557" s="585" t="s">
        <v>1485</v>
      </c>
      <c r="G557" s="585" t="s">
        <v>1486</v>
      </c>
      <c r="H557" s="600"/>
      <c r="I557" s="600"/>
      <c r="J557" s="585"/>
      <c r="K557" s="585"/>
      <c r="L557" s="600">
        <v>4</v>
      </c>
      <c r="M557" s="600">
        <v>2020</v>
      </c>
      <c r="N557" s="585">
        <v>1</v>
      </c>
      <c r="O557" s="585">
        <v>505</v>
      </c>
      <c r="P557" s="600"/>
      <c r="Q557" s="600"/>
      <c r="R557" s="590"/>
      <c r="S557" s="601"/>
    </row>
    <row r="558" spans="1:19" ht="14.4" customHeight="1" x14ac:dyDescent="0.3">
      <c r="A558" s="584" t="s">
        <v>1395</v>
      </c>
      <c r="B558" s="585" t="s">
        <v>1396</v>
      </c>
      <c r="C558" s="585" t="s">
        <v>473</v>
      </c>
      <c r="D558" s="585" t="s">
        <v>589</v>
      </c>
      <c r="E558" s="585" t="s">
        <v>1411</v>
      </c>
      <c r="F558" s="585" t="s">
        <v>1541</v>
      </c>
      <c r="G558" s="585" t="s">
        <v>1542</v>
      </c>
      <c r="H558" s="600">
        <v>2</v>
      </c>
      <c r="I558" s="600">
        <v>3336</v>
      </c>
      <c r="J558" s="585">
        <v>0.4994011976047904</v>
      </c>
      <c r="K558" s="585">
        <v>1668</v>
      </c>
      <c r="L558" s="600">
        <v>4</v>
      </c>
      <c r="M558" s="600">
        <v>6680</v>
      </c>
      <c r="N558" s="585">
        <v>1</v>
      </c>
      <c r="O558" s="585">
        <v>1670</v>
      </c>
      <c r="P558" s="600">
        <v>3</v>
      </c>
      <c r="Q558" s="600">
        <v>5019</v>
      </c>
      <c r="R558" s="590">
        <v>0.75134730538922156</v>
      </c>
      <c r="S558" s="601">
        <v>1673</v>
      </c>
    </row>
    <row r="559" spans="1:19" ht="14.4" customHeight="1" x14ac:dyDescent="0.3">
      <c r="A559" s="584" t="s">
        <v>1395</v>
      </c>
      <c r="B559" s="585" t="s">
        <v>1396</v>
      </c>
      <c r="C559" s="585" t="s">
        <v>473</v>
      </c>
      <c r="D559" s="585" t="s">
        <v>589</v>
      </c>
      <c r="E559" s="585" t="s">
        <v>1411</v>
      </c>
      <c r="F559" s="585" t="s">
        <v>1491</v>
      </c>
      <c r="G559" s="585" t="s">
        <v>1492</v>
      </c>
      <c r="H559" s="600">
        <v>2</v>
      </c>
      <c r="I559" s="600">
        <v>494</v>
      </c>
      <c r="J559" s="585">
        <v>0.39838709677419354</v>
      </c>
      <c r="K559" s="585">
        <v>247</v>
      </c>
      <c r="L559" s="600">
        <v>4</v>
      </c>
      <c r="M559" s="600">
        <v>1240</v>
      </c>
      <c r="N559" s="585">
        <v>1</v>
      </c>
      <c r="O559" s="585">
        <v>310</v>
      </c>
      <c r="P559" s="600">
        <v>1</v>
      </c>
      <c r="Q559" s="600">
        <v>311</v>
      </c>
      <c r="R559" s="590">
        <v>0.25080645161290321</v>
      </c>
      <c r="S559" s="601">
        <v>311</v>
      </c>
    </row>
    <row r="560" spans="1:19" ht="14.4" customHeight="1" x14ac:dyDescent="0.3">
      <c r="A560" s="584" t="s">
        <v>1395</v>
      </c>
      <c r="B560" s="585" t="s">
        <v>1396</v>
      </c>
      <c r="C560" s="585" t="s">
        <v>473</v>
      </c>
      <c r="D560" s="585" t="s">
        <v>589</v>
      </c>
      <c r="E560" s="585" t="s">
        <v>1411</v>
      </c>
      <c r="F560" s="585" t="s">
        <v>1543</v>
      </c>
      <c r="G560" s="585" t="s">
        <v>1544</v>
      </c>
      <c r="H560" s="600">
        <v>1</v>
      </c>
      <c r="I560" s="600">
        <v>3710</v>
      </c>
      <c r="J560" s="585">
        <v>0.99919202800969564</v>
      </c>
      <c r="K560" s="585">
        <v>3710</v>
      </c>
      <c r="L560" s="600">
        <v>1</v>
      </c>
      <c r="M560" s="600">
        <v>3713</v>
      </c>
      <c r="N560" s="585">
        <v>1</v>
      </c>
      <c r="O560" s="585">
        <v>3713</v>
      </c>
      <c r="P560" s="600">
        <v>5</v>
      </c>
      <c r="Q560" s="600">
        <v>18595</v>
      </c>
      <c r="R560" s="590">
        <v>5.0080797199030433</v>
      </c>
      <c r="S560" s="601">
        <v>3719</v>
      </c>
    </row>
    <row r="561" spans="1:19" ht="14.4" customHeight="1" x14ac:dyDescent="0.3">
      <c r="A561" s="584" t="s">
        <v>1395</v>
      </c>
      <c r="B561" s="585" t="s">
        <v>1396</v>
      </c>
      <c r="C561" s="585" t="s">
        <v>473</v>
      </c>
      <c r="D561" s="585" t="s">
        <v>589</v>
      </c>
      <c r="E561" s="585" t="s">
        <v>1411</v>
      </c>
      <c r="F561" s="585" t="s">
        <v>1545</v>
      </c>
      <c r="G561" s="585" t="s">
        <v>1546</v>
      </c>
      <c r="H561" s="600">
        <v>1</v>
      </c>
      <c r="I561" s="600">
        <v>1734</v>
      </c>
      <c r="J561" s="585">
        <v>0.33314121037463978</v>
      </c>
      <c r="K561" s="585">
        <v>1734</v>
      </c>
      <c r="L561" s="600">
        <v>3</v>
      </c>
      <c r="M561" s="600">
        <v>5205</v>
      </c>
      <c r="N561" s="585">
        <v>1</v>
      </c>
      <c r="O561" s="585">
        <v>1735</v>
      </c>
      <c r="P561" s="600">
        <v>2</v>
      </c>
      <c r="Q561" s="600">
        <v>3476</v>
      </c>
      <c r="R561" s="590">
        <v>0.66781940441882803</v>
      </c>
      <c r="S561" s="601">
        <v>1738</v>
      </c>
    </row>
    <row r="562" spans="1:19" ht="14.4" customHeight="1" x14ac:dyDescent="0.3">
      <c r="A562" s="584" t="s">
        <v>1395</v>
      </c>
      <c r="B562" s="585" t="s">
        <v>1396</v>
      </c>
      <c r="C562" s="585" t="s">
        <v>473</v>
      </c>
      <c r="D562" s="585" t="s">
        <v>589</v>
      </c>
      <c r="E562" s="585" t="s">
        <v>1411</v>
      </c>
      <c r="F562" s="585" t="s">
        <v>1499</v>
      </c>
      <c r="G562" s="585" t="s">
        <v>1500</v>
      </c>
      <c r="H562" s="600">
        <v>1</v>
      </c>
      <c r="I562" s="600">
        <v>1033</v>
      </c>
      <c r="J562" s="585">
        <v>0.99903288201160545</v>
      </c>
      <c r="K562" s="585">
        <v>1033</v>
      </c>
      <c r="L562" s="600">
        <v>1</v>
      </c>
      <c r="M562" s="600">
        <v>1034</v>
      </c>
      <c r="N562" s="585">
        <v>1</v>
      </c>
      <c r="O562" s="585">
        <v>1034</v>
      </c>
      <c r="P562" s="600"/>
      <c r="Q562" s="600"/>
      <c r="R562" s="590"/>
      <c r="S562" s="601"/>
    </row>
    <row r="563" spans="1:19" ht="14.4" customHeight="1" x14ac:dyDescent="0.3">
      <c r="A563" s="584" t="s">
        <v>1395</v>
      </c>
      <c r="B563" s="585" t="s">
        <v>1396</v>
      </c>
      <c r="C563" s="585" t="s">
        <v>473</v>
      </c>
      <c r="D563" s="585" t="s">
        <v>589</v>
      </c>
      <c r="E563" s="585" t="s">
        <v>1411</v>
      </c>
      <c r="F563" s="585" t="s">
        <v>1501</v>
      </c>
      <c r="G563" s="585" t="s">
        <v>1502</v>
      </c>
      <c r="H563" s="600"/>
      <c r="I563" s="600"/>
      <c r="J563" s="585"/>
      <c r="K563" s="585"/>
      <c r="L563" s="600"/>
      <c r="M563" s="600"/>
      <c r="N563" s="585"/>
      <c r="O563" s="585"/>
      <c r="P563" s="600">
        <v>1</v>
      </c>
      <c r="Q563" s="600">
        <v>841</v>
      </c>
      <c r="R563" s="590"/>
      <c r="S563" s="601">
        <v>841</v>
      </c>
    </row>
    <row r="564" spans="1:19" ht="14.4" customHeight="1" x14ac:dyDescent="0.3">
      <c r="A564" s="584" t="s">
        <v>1395</v>
      </c>
      <c r="B564" s="585" t="s">
        <v>1396</v>
      </c>
      <c r="C564" s="585" t="s">
        <v>473</v>
      </c>
      <c r="D564" s="585" t="s">
        <v>589</v>
      </c>
      <c r="E564" s="585" t="s">
        <v>1411</v>
      </c>
      <c r="F564" s="585" t="s">
        <v>1551</v>
      </c>
      <c r="G564" s="585" t="s">
        <v>1552</v>
      </c>
      <c r="H564" s="600"/>
      <c r="I564" s="600"/>
      <c r="J564" s="585"/>
      <c r="K564" s="585"/>
      <c r="L564" s="600">
        <v>3</v>
      </c>
      <c r="M564" s="600">
        <v>3603</v>
      </c>
      <c r="N564" s="585">
        <v>1</v>
      </c>
      <c r="O564" s="585">
        <v>1201</v>
      </c>
      <c r="P564" s="600">
        <v>2</v>
      </c>
      <c r="Q564" s="600">
        <v>2406</v>
      </c>
      <c r="R564" s="590">
        <v>0.66777685262281428</v>
      </c>
      <c r="S564" s="601">
        <v>1203</v>
      </c>
    </row>
    <row r="565" spans="1:19" ht="14.4" customHeight="1" x14ac:dyDescent="0.3">
      <c r="A565" s="584" t="s">
        <v>1395</v>
      </c>
      <c r="B565" s="585" t="s">
        <v>1396</v>
      </c>
      <c r="C565" s="585" t="s">
        <v>473</v>
      </c>
      <c r="D565" s="585" t="s">
        <v>589</v>
      </c>
      <c r="E565" s="585" t="s">
        <v>1411</v>
      </c>
      <c r="F565" s="585" t="s">
        <v>1553</v>
      </c>
      <c r="G565" s="585" t="s">
        <v>1554</v>
      </c>
      <c r="H565" s="600">
        <v>1</v>
      </c>
      <c r="I565" s="600">
        <v>1369</v>
      </c>
      <c r="J565" s="585"/>
      <c r="K565" s="585">
        <v>1369</v>
      </c>
      <c r="L565" s="600"/>
      <c r="M565" s="600"/>
      <c r="N565" s="585"/>
      <c r="O565" s="585"/>
      <c r="P565" s="600"/>
      <c r="Q565" s="600"/>
      <c r="R565" s="590"/>
      <c r="S565" s="601"/>
    </row>
    <row r="566" spans="1:19" ht="14.4" customHeight="1" x14ac:dyDescent="0.3">
      <c r="A566" s="584" t="s">
        <v>1395</v>
      </c>
      <c r="B566" s="585" t="s">
        <v>1396</v>
      </c>
      <c r="C566" s="585" t="s">
        <v>473</v>
      </c>
      <c r="D566" s="585" t="s">
        <v>589</v>
      </c>
      <c r="E566" s="585" t="s">
        <v>1411</v>
      </c>
      <c r="F566" s="585" t="s">
        <v>1509</v>
      </c>
      <c r="G566" s="585" t="s">
        <v>1494</v>
      </c>
      <c r="H566" s="600">
        <v>2</v>
      </c>
      <c r="I566" s="600">
        <v>1818</v>
      </c>
      <c r="J566" s="585"/>
      <c r="K566" s="585">
        <v>909</v>
      </c>
      <c r="L566" s="600"/>
      <c r="M566" s="600"/>
      <c r="N566" s="585"/>
      <c r="O566" s="585"/>
      <c r="P566" s="600">
        <v>1</v>
      </c>
      <c r="Q566" s="600">
        <v>826</v>
      </c>
      <c r="R566" s="590"/>
      <c r="S566" s="601">
        <v>826</v>
      </c>
    </row>
    <row r="567" spans="1:19" ht="14.4" customHeight="1" x14ac:dyDescent="0.3">
      <c r="A567" s="584" t="s">
        <v>1395</v>
      </c>
      <c r="B567" s="585" t="s">
        <v>1396</v>
      </c>
      <c r="C567" s="585" t="s">
        <v>473</v>
      </c>
      <c r="D567" s="585" t="s">
        <v>584</v>
      </c>
      <c r="E567" s="585" t="s">
        <v>1397</v>
      </c>
      <c r="F567" s="585" t="s">
        <v>1398</v>
      </c>
      <c r="G567" s="585" t="s">
        <v>1399</v>
      </c>
      <c r="H567" s="600"/>
      <c r="I567" s="600"/>
      <c r="J567" s="585"/>
      <c r="K567" s="585"/>
      <c r="L567" s="600"/>
      <c r="M567" s="600"/>
      <c r="N567" s="585"/>
      <c r="O567" s="585"/>
      <c r="P567" s="600">
        <v>16.8</v>
      </c>
      <c r="Q567" s="600">
        <v>1950.48</v>
      </c>
      <c r="R567" s="590"/>
      <c r="S567" s="601">
        <v>116.1</v>
      </c>
    </row>
    <row r="568" spans="1:19" ht="14.4" customHeight="1" x14ac:dyDescent="0.3">
      <c r="A568" s="584" t="s">
        <v>1395</v>
      </c>
      <c r="B568" s="585" t="s">
        <v>1396</v>
      </c>
      <c r="C568" s="585" t="s">
        <v>473</v>
      </c>
      <c r="D568" s="585" t="s">
        <v>584</v>
      </c>
      <c r="E568" s="585" t="s">
        <v>1397</v>
      </c>
      <c r="F568" s="585" t="s">
        <v>1400</v>
      </c>
      <c r="G568" s="585" t="s">
        <v>1401</v>
      </c>
      <c r="H568" s="600"/>
      <c r="I568" s="600"/>
      <c r="J568" s="585"/>
      <c r="K568" s="585"/>
      <c r="L568" s="600"/>
      <c r="M568" s="600"/>
      <c r="N568" s="585"/>
      <c r="O568" s="585"/>
      <c r="P568" s="600">
        <v>8.6</v>
      </c>
      <c r="Q568" s="600">
        <v>599.41999999999996</v>
      </c>
      <c r="R568" s="590"/>
      <c r="S568" s="601">
        <v>69.7</v>
      </c>
    </row>
    <row r="569" spans="1:19" ht="14.4" customHeight="1" x14ac:dyDescent="0.3">
      <c r="A569" s="584" t="s">
        <v>1395</v>
      </c>
      <c r="B569" s="585" t="s">
        <v>1396</v>
      </c>
      <c r="C569" s="585" t="s">
        <v>473</v>
      </c>
      <c r="D569" s="585" t="s">
        <v>584</v>
      </c>
      <c r="E569" s="585" t="s">
        <v>1397</v>
      </c>
      <c r="F569" s="585" t="s">
        <v>1402</v>
      </c>
      <c r="G569" s="585" t="s">
        <v>1403</v>
      </c>
      <c r="H569" s="600"/>
      <c r="I569" s="600"/>
      <c r="J569" s="585"/>
      <c r="K569" s="585"/>
      <c r="L569" s="600"/>
      <c r="M569" s="600"/>
      <c r="N569" s="585"/>
      <c r="O569" s="585"/>
      <c r="P569" s="600">
        <v>1</v>
      </c>
      <c r="Q569" s="600">
        <v>367.7</v>
      </c>
      <c r="R569" s="590"/>
      <c r="S569" s="601">
        <v>367.7</v>
      </c>
    </row>
    <row r="570" spans="1:19" ht="14.4" customHeight="1" x14ac:dyDescent="0.3">
      <c r="A570" s="584" t="s">
        <v>1395</v>
      </c>
      <c r="B570" s="585" t="s">
        <v>1396</v>
      </c>
      <c r="C570" s="585" t="s">
        <v>473</v>
      </c>
      <c r="D570" s="585" t="s">
        <v>584</v>
      </c>
      <c r="E570" s="585" t="s">
        <v>1411</v>
      </c>
      <c r="F570" s="585" t="s">
        <v>1416</v>
      </c>
      <c r="G570" s="585" t="s">
        <v>1417</v>
      </c>
      <c r="H570" s="600"/>
      <c r="I570" s="600"/>
      <c r="J570" s="585"/>
      <c r="K570" s="585"/>
      <c r="L570" s="600"/>
      <c r="M570" s="600"/>
      <c r="N570" s="585"/>
      <c r="O570" s="585"/>
      <c r="P570" s="600">
        <v>4</v>
      </c>
      <c r="Q570" s="600">
        <v>424</v>
      </c>
      <c r="R570" s="590"/>
      <c r="S570" s="601">
        <v>106</v>
      </c>
    </row>
    <row r="571" spans="1:19" ht="14.4" customHeight="1" x14ac:dyDescent="0.3">
      <c r="A571" s="584" t="s">
        <v>1395</v>
      </c>
      <c r="B571" s="585" t="s">
        <v>1396</v>
      </c>
      <c r="C571" s="585" t="s">
        <v>473</v>
      </c>
      <c r="D571" s="585" t="s">
        <v>584</v>
      </c>
      <c r="E571" s="585" t="s">
        <v>1411</v>
      </c>
      <c r="F571" s="585" t="s">
        <v>1428</v>
      </c>
      <c r="G571" s="585" t="s">
        <v>1429</v>
      </c>
      <c r="H571" s="600"/>
      <c r="I571" s="600"/>
      <c r="J571" s="585"/>
      <c r="K571" s="585"/>
      <c r="L571" s="600"/>
      <c r="M571" s="600"/>
      <c r="N571" s="585"/>
      <c r="O571" s="585"/>
      <c r="P571" s="600">
        <v>7</v>
      </c>
      <c r="Q571" s="600">
        <v>1764</v>
      </c>
      <c r="R571" s="590"/>
      <c r="S571" s="601">
        <v>252</v>
      </c>
    </row>
    <row r="572" spans="1:19" ht="14.4" customHeight="1" x14ac:dyDescent="0.3">
      <c r="A572" s="584" t="s">
        <v>1395</v>
      </c>
      <c r="B572" s="585" t="s">
        <v>1396</v>
      </c>
      <c r="C572" s="585" t="s">
        <v>473</v>
      </c>
      <c r="D572" s="585" t="s">
        <v>584</v>
      </c>
      <c r="E572" s="585" t="s">
        <v>1411</v>
      </c>
      <c r="F572" s="585" t="s">
        <v>1430</v>
      </c>
      <c r="G572" s="585" t="s">
        <v>1431</v>
      </c>
      <c r="H572" s="600"/>
      <c r="I572" s="600"/>
      <c r="J572" s="585"/>
      <c r="K572" s="585"/>
      <c r="L572" s="600"/>
      <c r="M572" s="600"/>
      <c r="N572" s="585"/>
      <c r="O572" s="585"/>
      <c r="P572" s="600">
        <v>80</v>
      </c>
      <c r="Q572" s="600">
        <v>10160</v>
      </c>
      <c r="R572" s="590"/>
      <c r="S572" s="601">
        <v>127</v>
      </c>
    </row>
    <row r="573" spans="1:19" ht="14.4" customHeight="1" x14ac:dyDescent="0.3">
      <c r="A573" s="584" t="s">
        <v>1395</v>
      </c>
      <c r="B573" s="585" t="s">
        <v>1396</v>
      </c>
      <c r="C573" s="585" t="s">
        <v>473</v>
      </c>
      <c r="D573" s="585" t="s">
        <v>584</v>
      </c>
      <c r="E573" s="585" t="s">
        <v>1411</v>
      </c>
      <c r="F573" s="585" t="s">
        <v>1436</v>
      </c>
      <c r="G573" s="585" t="s">
        <v>1437</v>
      </c>
      <c r="H573" s="600"/>
      <c r="I573" s="600"/>
      <c r="J573" s="585"/>
      <c r="K573" s="585"/>
      <c r="L573" s="600"/>
      <c r="M573" s="600"/>
      <c r="N573" s="585"/>
      <c r="O573" s="585"/>
      <c r="P573" s="600">
        <v>14</v>
      </c>
      <c r="Q573" s="600">
        <v>7028</v>
      </c>
      <c r="R573" s="590"/>
      <c r="S573" s="601">
        <v>502</v>
      </c>
    </row>
    <row r="574" spans="1:19" ht="14.4" customHeight="1" x14ac:dyDescent="0.3">
      <c r="A574" s="584" t="s">
        <v>1395</v>
      </c>
      <c r="B574" s="585" t="s">
        <v>1396</v>
      </c>
      <c r="C574" s="585" t="s">
        <v>473</v>
      </c>
      <c r="D574" s="585" t="s">
        <v>584</v>
      </c>
      <c r="E574" s="585" t="s">
        <v>1411</v>
      </c>
      <c r="F574" s="585" t="s">
        <v>1438</v>
      </c>
      <c r="G574" s="585" t="s">
        <v>1439</v>
      </c>
      <c r="H574" s="600"/>
      <c r="I574" s="600"/>
      <c r="J574" s="585"/>
      <c r="K574" s="585"/>
      <c r="L574" s="600"/>
      <c r="M574" s="600"/>
      <c r="N574" s="585"/>
      <c r="O574" s="585"/>
      <c r="P574" s="600">
        <v>55</v>
      </c>
      <c r="Q574" s="600">
        <v>37400</v>
      </c>
      <c r="R574" s="590"/>
      <c r="S574" s="601">
        <v>680</v>
      </c>
    </row>
    <row r="575" spans="1:19" ht="14.4" customHeight="1" x14ac:dyDescent="0.3">
      <c r="A575" s="584" t="s">
        <v>1395</v>
      </c>
      <c r="B575" s="585" t="s">
        <v>1396</v>
      </c>
      <c r="C575" s="585" t="s">
        <v>473</v>
      </c>
      <c r="D575" s="585" t="s">
        <v>584</v>
      </c>
      <c r="E575" s="585" t="s">
        <v>1411</v>
      </c>
      <c r="F575" s="585" t="s">
        <v>1440</v>
      </c>
      <c r="G575" s="585" t="s">
        <v>1441</v>
      </c>
      <c r="H575" s="600"/>
      <c r="I575" s="600"/>
      <c r="J575" s="585"/>
      <c r="K575" s="585"/>
      <c r="L575" s="600"/>
      <c r="M575" s="600"/>
      <c r="N575" s="585"/>
      <c r="O575" s="585"/>
      <c r="P575" s="600">
        <v>8</v>
      </c>
      <c r="Q575" s="600">
        <v>8272</v>
      </c>
      <c r="R575" s="590"/>
      <c r="S575" s="601">
        <v>1034</v>
      </c>
    </row>
    <row r="576" spans="1:19" ht="14.4" customHeight="1" x14ac:dyDescent="0.3">
      <c r="A576" s="584" t="s">
        <v>1395</v>
      </c>
      <c r="B576" s="585" t="s">
        <v>1396</v>
      </c>
      <c r="C576" s="585" t="s">
        <v>473</v>
      </c>
      <c r="D576" s="585" t="s">
        <v>584</v>
      </c>
      <c r="E576" s="585" t="s">
        <v>1411</v>
      </c>
      <c r="F576" s="585" t="s">
        <v>1527</v>
      </c>
      <c r="G576" s="585" t="s">
        <v>1528</v>
      </c>
      <c r="H576" s="600"/>
      <c r="I576" s="600"/>
      <c r="J576" s="585"/>
      <c r="K576" s="585"/>
      <c r="L576" s="600"/>
      <c r="M576" s="600"/>
      <c r="N576" s="585"/>
      <c r="O576" s="585"/>
      <c r="P576" s="600">
        <v>1</v>
      </c>
      <c r="Q576" s="600">
        <v>1398</v>
      </c>
      <c r="R576" s="590"/>
      <c r="S576" s="601">
        <v>1398</v>
      </c>
    </row>
    <row r="577" spans="1:19" ht="14.4" customHeight="1" x14ac:dyDescent="0.3">
      <c r="A577" s="584" t="s">
        <v>1395</v>
      </c>
      <c r="B577" s="585" t="s">
        <v>1396</v>
      </c>
      <c r="C577" s="585" t="s">
        <v>473</v>
      </c>
      <c r="D577" s="585" t="s">
        <v>584</v>
      </c>
      <c r="E577" s="585" t="s">
        <v>1411</v>
      </c>
      <c r="F577" s="585" t="s">
        <v>1448</v>
      </c>
      <c r="G577" s="585" t="s">
        <v>1449</v>
      </c>
      <c r="H577" s="600"/>
      <c r="I577" s="600"/>
      <c r="J577" s="585"/>
      <c r="K577" s="585"/>
      <c r="L577" s="600"/>
      <c r="M577" s="600"/>
      <c r="N577" s="585"/>
      <c r="O577" s="585"/>
      <c r="P577" s="600">
        <v>79</v>
      </c>
      <c r="Q577" s="600">
        <v>2633.33</v>
      </c>
      <c r="R577" s="590"/>
      <c r="S577" s="601">
        <v>33.333291139240508</v>
      </c>
    </row>
    <row r="578" spans="1:19" ht="14.4" customHeight="1" x14ac:dyDescent="0.3">
      <c r="A578" s="584" t="s">
        <v>1395</v>
      </c>
      <c r="B578" s="585" t="s">
        <v>1396</v>
      </c>
      <c r="C578" s="585" t="s">
        <v>473</v>
      </c>
      <c r="D578" s="585" t="s">
        <v>584</v>
      </c>
      <c r="E578" s="585" t="s">
        <v>1411</v>
      </c>
      <c r="F578" s="585" t="s">
        <v>1452</v>
      </c>
      <c r="G578" s="585" t="s">
        <v>1453</v>
      </c>
      <c r="H578" s="600"/>
      <c r="I578" s="600"/>
      <c r="J578" s="585"/>
      <c r="K578" s="585"/>
      <c r="L578" s="600"/>
      <c r="M578" s="600"/>
      <c r="N578" s="585"/>
      <c r="O578" s="585"/>
      <c r="P578" s="600">
        <v>87</v>
      </c>
      <c r="Q578" s="600">
        <v>7482</v>
      </c>
      <c r="R578" s="590"/>
      <c r="S578" s="601">
        <v>86</v>
      </c>
    </row>
    <row r="579" spans="1:19" ht="14.4" customHeight="1" x14ac:dyDescent="0.3">
      <c r="A579" s="584" t="s">
        <v>1395</v>
      </c>
      <c r="B579" s="585" t="s">
        <v>1396</v>
      </c>
      <c r="C579" s="585" t="s">
        <v>473</v>
      </c>
      <c r="D579" s="585" t="s">
        <v>584</v>
      </c>
      <c r="E579" s="585" t="s">
        <v>1411</v>
      </c>
      <c r="F579" s="585" t="s">
        <v>1537</v>
      </c>
      <c r="G579" s="585" t="s">
        <v>1538</v>
      </c>
      <c r="H579" s="600"/>
      <c r="I579" s="600"/>
      <c r="J579" s="585"/>
      <c r="K579" s="585"/>
      <c r="L579" s="600"/>
      <c r="M579" s="600"/>
      <c r="N579" s="585"/>
      <c r="O579" s="585"/>
      <c r="P579" s="600">
        <v>1</v>
      </c>
      <c r="Q579" s="600">
        <v>723</v>
      </c>
      <c r="R579" s="590"/>
      <c r="S579" s="601">
        <v>723</v>
      </c>
    </row>
    <row r="580" spans="1:19" ht="14.4" customHeight="1" x14ac:dyDescent="0.3">
      <c r="A580" s="584" t="s">
        <v>1395</v>
      </c>
      <c r="B580" s="585" t="s">
        <v>1396</v>
      </c>
      <c r="C580" s="585" t="s">
        <v>473</v>
      </c>
      <c r="D580" s="585" t="s">
        <v>584</v>
      </c>
      <c r="E580" s="585" t="s">
        <v>1411</v>
      </c>
      <c r="F580" s="585" t="s">
        <v>1469</v>
      </c>
      <c r="G580" s="585" t="s">
        <v>1470</v>
      </c>
      <c r="H580" s="600"/>
      <c r="I580" s="600"/>
      <c r="J580" s="585"/>
      <c r="K580" s="585"/>
      <c r="L580" s="600"/>
      <c r="M580" s="600"/>
      <c r="N580" s="585"/>
      <c r="O580" s="585"/>
      <c r="P580" s="600">
        <v>7</v>
      </c>
      <c r="Q580" s="600">
        <v>7448</v>
      </c>
      <c r="R580" s="590"/>
      <c r="S580" s="601">
        <v>1064</v>
      </c>
    </row>
    <row r="581" spans="1:19" ht="14.4" customHeight="1" x14ac:dyDescent="0.3">
      <c r="A581" s="584" t="s">
        <v>1395</v>
      </c>
      <c r="B581" s="585" t="s">
        <v>1396</v>
      </c>
      <c r="C581" s="585" t="s">
        <v>473</v>
      </c>
      <c r="D581" s="585" t="s">
        <v>584</v>
      </c>
      <c r="E581" s="585" t="s">
        <v>1411</v>
      </c>
      <c r="F581" s="585" t="s">
        <v>1487</v>
      </c>
      <c r="G581" s="585" t="s">
        <v>1488</v>
      </c>
      <c r="H581" s="600"/>
      <c r="I581" s="600"/>
      <c r="J581" s="585"/>
      <c r="K581" s="585"/>
      <c r="L581" s="600"/>
      <c r="M581" s="600"/>
      <c r="N581" s="585"/>
      <c r="O581" s="585"/>
      <c r="P581" s="600">
        <v>1</v>
      </c>
      <c r="Q581" s="600">
        <v>181</v>
      </c>
      <c r="R581" s="590"/>
      <c r="S581" s="601">
        <v>181</v>
      </c>
    </row>
    <row r="582" spans="1:19" ht="14.4" customHeight="1" x14ac:dyDescent="0.3">
      <c r="A582" s="584" t="s">
        <v>1395</v>
      </c>
      <c r="B582" s="585" t="s">
        <v>1396</v>
      </c>
      <c r="C582" s="585" t="s">
        <v>473</v>
      </c>
      <c r="D582" s="585" t="s">
        <v>584</v>
      </c>
      <c r="E582" s="585" t="s">
        <v>1411</v>
      </c>
      <c r="F582" s="585" t="s">
        <v>1491</v>
      </c>
      <c r="G582" s="585" t="s">
        <v>1492</v>
      </c>
      <c r="H582" s="600"/>
      <c r="I582" s="600"/>
      <c r="J582" s="585"/>
      <c r="K582" s="585"/>
      <c r="L582" s="600"/>
      <c r="M582" s="600"/>
      <c r="N582" s="585"/>
      <c r="O582" s="585"/>
      <c r="P582" s="600">
        <v>8</v>
      </c>
      <c r="Q582" s="600">
        <v>2488</v>
      </c>
      <c r="R582" s="590"/>
      <c r="S582" s="601">
        <v>311</v>
      </c>
    </row>
    <row r="583" spans="1:19" ht="14.4" customHeight="1" x14ac:dyDescent="0.3">
      <c r="A583" s="584" t="s">
        <v>1395</v>
      </c>
      <c r="B583" s="585" t="s">
        <v>1396</v>
      </c>
      <c r="C583" s="585" t="s">
        <v>473</v>
      </c>
      <c r="D583" s="585" t="s">
        <v>584</v>
      </c>
      <c r="E583" s="585" t="s">
        <v>1411</v>
      </c>
      <c r="F583" s="585" t="s">
        <v>1501</v>
      </c>
      <c r="G583" s="585" t="s">
        <v>1502</v>
      </c>
      <c r="H583" s="600"/>
      <c r="I583" s="600"/>
      <c r="J583" s="585"/>
      <c r="K583" s="585"/>
      <c r="L583" s="600"/>
      <c r="M583" s="600"/>
      <c r="N583" s="585"/>
      <c r="O583" s="585"/>
      <c r="P583" s="600">
        <v>3</v>
      </c>
      <c r="Q583" s="600">
        <v>2523</v>
      </c>
      <c r="R583" s="590"/>
      <c r="S583" s="601">
        <v>841</v>
      </c>
    </row>
    <row r="584" spans="1:19" ht="14.4" customHeight="1" x14ac:dyDescent="0.3">
      <c r="A584" s="584" t="s">
        <v>1395</v>
      </c>
      <c r="B584" s="585" t="s">
        <v>1396</v>
      </c>
      <c r="C584" s="585" t="s">
        <v>473</v>
      </c>
      <c r="D584" s="585" t="s">
        <v>584</v>
      </c>
      <c r="E584" s="585" t="s">
        <v>1411</v>
      </c>
      <c r="F584" s="585" t="s">
        <v>1551</v>
      </c>
      <c r="G584" s="585" t="s">
        <v>1552</v>
      </c>
      <c r="H584" s="600"/>
      <c r="I584" s="600"/>
      <c r="J584" s="585"/>
      <c r="K584" s="585"/>
      <c r="L584" s="600"/>
      <c r="M584" s="600"/>
      <c r="N584" s="585"/>
      <c r="O584" s="585"/>
      <c r="P584" s="600">
        <v>6</v>
      </c>
      <c r="Q584" s="600">
        <v>7218</v>
      </c>
      <c r="R584" s="590"/>
      <c r="S584" s="601">
        <v>1203</v>
      </c>
    </row>
    <row r="585" spans="1:19" ht="14.4" customHeight="1" x14ac:dyDescent="0.3">
      <c r="A585" s="584" t="s">
        <v>1395</v>
      </c>
      <c r="B585" s="585" t="s">
        <v>1396</v>
      </c>
      <c r="C585" s="585" t="s">
        <v>473</v>
      </c>
      <c r="D585" s="585" t="s">
        <v>584</v>
      </c>
      <c r="E585" s="585" t="s">
        <v>1411</v>
      </c>
      <c r="F585" s="585" t="s">
        <v>1553</v>
      </c>
      <c r="G585" s="585" t="s">
        <v>1554</v>
      </c>
      <c r="H585" s="600"/>
      <c r="I585" s="600"/>
      <c r="J585" s="585"/>
      <c r="K585" s="585"/>
      <c r="L585" s="600"/>
      <c r="M585" s="600"/>
      <c r="N585" s="585"/>
      <c r="O585" s="585"/>
      <c r="P585" s="600">
        <v>1</v>
      </c>
      <c r="Q585" s="600">
        <v>1373</v>
      </c>
      <c r="R585" s="590"/>
      <c r="S585" s="601">
        <v>1373</v>
      </c>
    </row>
    <row r="586" spans="1:19" ht="14.4" customHeight="1" x14ac:dyDescent="0.3">
      <c r="A586" s="584" t="s">
        <v>1395</v>
      </c>
      <c r="B586" s="585" t="s">
        <v>1396</v>
      </c>
      <c r="C586" s="585" t="s">
        <v>473</v>
      </c>
      <c r="D586" s="585" t="s">
        <v>584</v>
      </c>
      <c r="E586" s="585" t="s">
        <v>1411</v>
      </c>
      <c r="F586" s="585" t="s">
        <v>1509</v>
      </c>
      <c r="G586" s="585" t="s">
        <v>1494</v>
      </c>
      <c r="H586" s="600"/>
      <c r="I586" s="600"/>
      <c r="J586" s="585"/>
      <c r="K586" s="585"/>
      <c r="L586" s="600"/>
      <c r="M586" s="600"/>
      <c r="N586" s="585"/>
      <c r="O586" s="585"/>
      <c r="P586" s="600">
        <v>1</v>
      </c>
      <c r="Q586" s="600">
        <v>826</v>
      </c>
      <c r="R586" s="590"/>
      <c r="S586" s="601">
        <v>826</v>
      </c>
    </row>
    <row r="587" spans="1:19" ht="14.4" customHeight="1" x14ac:dyDescent="0.3">
      <c r="A587" s="584" t="s">
        <v>1395</v>
      </c>
      <c r="B587" s="585" t="s">
        <v>1396</v>
      </c>
      <c r="C587" s="585" t="s">
        <v>473</v>
      </c>
      <c r="D587" s="585" t="s">
        <v>581</v>
      </c>
      <c r="E587" s="585" t="s">
        <v>1397</v>
      </c>
      <c r="F587" s="585" t="s">
        <v>1398</v>
      </c>
      <c r="G587" s="585" t="s">
        <v>1399</v>
      </c>
      <c r="H587" s="600"/>
      <c r="I587" s="600"/>
      <c r="J587" s="585"/>
      <c r="K587" s="585"/>
      <c r="L587" s="600"/>
      <c r="M587" s="600"/>
      <c r="N587" s="585"/>
      <c r="O587" s="585"/>
      <c r="P587" s="600">
        <v>9.8000000000000007</v>
      </c>
      <c r="Q587" s="600">
        <v>1137.78</v>
      </c>
      <c r="R587" s="590"/>
      <c r="S587" s="601">
        <v>116.1</v>
      </c>
    </row>
    <row r="588" spans="1:19" ht="14.4" customHeight="1" x14ac:dyDescent="0.3">
      <c r="A588" s="584" t="s">
        <v>1395</v>
      </c>
      <c r="B588" s="585" t="s">
        <v>1396</v>
      </c>
      <c r="C588" s="585" t="s">
        <v>473</v>
      </c>
      <c r="D588" s="585" t="s">
        <v>581</v>
      </c>
      <c r="E588" s="585" t="s">
        <v>1397</v>
      </c>
      <c r="F588" s="585" t="s">
        <v>1400</v>
      </c>
      <c r="G588" s="585" t="s">
        <v>1401</v>
      </c>
      <c r="H588" s="600"/>
      <c r="I588" s="600"/>
      <c r="J588" s="585"/>
      <c r="K588" s="585"/>
      <c r="L588" s="600"/>
      <c r="M588" s="600"/>
      <c r="N588" s="585"/>
      <c r="O588" s="585"/>
      <c r="P588" s="600">
        <v>10.9</v>
      </c>
      <c r="Q588" s="600">
        <v>759.81999999999994</v>
      </c>
      <c r="R588" s="590"/>
      <c r="S588" s="601">
        <v>69.708256880733941</v>
      </c>
    </row>
    <row r="589" spans="1:19" ht="14.4" customHeight="1" x14ac:dyDescent="0.3">
      <c r="A589" s="584" t="s">
        <v>1395</v>
      </c>
      <c r="B589" s="585" t="s">
        <v>1396</v>
      </c>
      <c r="C589" s="585" t="s">
        <v>473</v>
      </c>
      <c r="D589" s="585" t="s">
        <v>581</v>
      </c>
      <c r="E589" s="585" t="s">
        <v>1397</v>
      </c>
      <c r="F589" s="585" t="s">
        <v>1402</v>
      </c>
      <c r="G589" s="585" t="s">
        <v>1403</v>
      </c>
      <c r="H589" s="600"/>
      <c r="I589" s="600"/>
      <c r="J589" s="585"/>
      <c r="K589" s="585"/>
      <c r="L589" s="600"/>
      <c r="M589" s="600"/>
      <c r="N589" s="585"/>
      <c r="O589" s="585"/>
      <c r="P589" s="600">
        <v>8</v>
      </c>
      <c r="Q589" s="600">
        <v>2941.6</v>
      </c>
      <c r="R589" s="590"/>
      <c r="S589" s="601">
        <v>367.7</v>
      </c>
    </row>
    <row r="590" spans="1:19" ht="14.4" customHeight="1" x14ac:dyDescent="0.3">
      <c r="A590" s="584" t="s">
        <v>1395</v>
      </c>
      <c r="B590" s="585" t="s">
        <v>1396</v>
      </c>
      <c r="C590" s="585" t="s">
        <v>473</v>
      </c>
      <c r="D590" s="585" t="s">
        <v>581</v>
      </c>
      <c r="E590" s="585" t="s">
        <v>1397</v>
      </c>
      <c r="F590" s="585" t="s">
        <v>1406</v>
      </c>
      <c r="G590" s="585" t="s">
        <v>520</v>
      </c>
      <c r="H590" s="600"/>
      <c r="I590" s="600"/>
      <c r="J590" s="585"/>
      <c r="K590" s="585"/>
      <c r="L590" s="600"/>
      <c r="M590" s="600"/>
      <c r="N590" s="585"/>
      <c r="O590" s="585"/>
      <c r="P590" s="600">
        <v>0.70000000000000007</v>
      </c>
      <c r="Q590" s="600">
        <v>189.63</v>
      </c>
      <c r="R590" s="590"/>
      <c r="S590" s="601">
        <v>270.89999999999998</v>
      </c>
    </row>
    <row r="591" spans="1:19" ht="14.4" customHeight="1" x14ac:dyDescent="0.3">
      <c r="A591" s="584" t="s">
        <v>1395</v>
      </c>
      <c r="B591" s="585" t="s">
        <v>1396</v>
      </c>
      <c r="C591" s="585" t="s">
        <v>473</v>
      </c>
      <c r="D591" s="585" t="s">
        <v>581</v>
      </c>
      <c r="E591" s="585" t="s">
        <v>1411</v>
      </c>
      <c r="F591" s="585" t="s">
        <v>1416</v>
      </c>
      <c r="G591" s="585" t="s">
        <v>1417</v>
      </c>
      <c r="H591" s="600"/>
      <c r="I591" s="600"/>
      <c r="J591" s="585"/>
      <c r="K591" s="585"/>
      <c r="L591" s="600"/>
      <c r="M591" s="600"/>
      <c r="N591" s="585"/>
      <c r="O591" s="585"/>
      <c r="P591" s="600">
        <v>2</v>
      </c>
      <c r="Q591" s="600">
        <v>212</v>
      </c>
      <c r="R591" s="590"/>
      <c r="S591" s="601">
        <v>106</v>
      </c>
    </row>
    <row r="592" spans="1:19" ht="14.4" customHeight="1" x14ac:dyDescent="0.3">
      <c r="A592" s="584" t="s">
        <v>1395</v>
      </c>
      <c r="B592" s="585" t="s">
        <v>1396</v>
      </c>
      <c r="C592" s="585" t="s">
        <v>473</v>
      </c>
      <c r="D592" s="585" t="s">
        <v>581</v>
      </c>
      <c r="E592" s="585" t="s">
        <v>1411</v>
      </c>
      <c r="F592" s="585" t="s">
        <v>1420</v>
      </c>
      <c r="G592" s="585" t="s">
        <v>1421</v>
      </c>
      <c r="H592" s="600"/>
      <c r="I592" s="600"/>
      <c r="J592" s="585"/>
      <c r="K592" s="585"/>
      <c r="L592" s="600"/>
      <c r="M592" s="600"/>
      <c r="N592" s="585"/>
      <c r="O592" s="585"/>
      <c r="P592" s="600">
        <v>2</v>
      </c>
      <c r="Q592" s="600">
        <v>74</v>
      </c>
      <c r="R592" s="590"/>
      <c r="S592" s="601">
        <v>37</v>
      </c>
    </row>
    <row r="593" spans="1:19" ht="14.4" customHeight="1" x14ac:dyDescent="0.3">
      <c r="A593" s="584" t="s">
        <v>1395</v>
      </c>
      <c r="B593" s="585" t="s">
        <v>1396</v>
      </c>
      <c r="C593" s="585" t="s">
        <v>473</v>
      </c>
      <c r="D593" s="585" t="s">
        <v>581</v>
      </c>
      <c r="E593" s="585" t="s">
        <v>1411</v>
      </c>
      <c r="F593" s="585" t="s">
        <v>1428</v>
      </c>
      <c r="G593" s="585" t="s">
        <v>1429</v>
      </c>
      <c r="H593" s="600"/>
      <c r="I593" s="600"/>
      <c r="J593" s="585"/>
      <c r="K593" s="585"/>
      <c r="L593" s="600"/>
      <c r="M593" s="600"/>
      <c r="N593" s="585"/>
      <c r="O593" s="585"/>
      <c r="P593" s="600">
        <v>1</v>
      </c>
      <c r="Q593" s="600">
        <v>252</v>
      </c>
      <c r="R593" s="590"/>
      <c r="S593" s="601">
        <v>252</v>
      </c>
    </row>
    <row r="594" spans="1:19" ht="14.4" customHeight="1" x14ac:dyDescent="0.3">
      <c r="A594" s="584" t="s">
        <v>1395</v>
      </c>
      <c r="B594" s="585" t="s">
        <v>1396</v>
      </c>
      <c r="C594" s="585" t="s">
        <v>473</v>
      </c>
      <c r="D594" s="585" t="s">
        <v>581</v>
      </c>
      <c r="E594" s="585" t="s">
        <v>1411</v>
      </c>
      <c r="F594" s="585" t="s">
        <v>1430</v>
      </c>
      <c r="G594" s="585" t="s">
        <v>1431</v>
      </c>
      <c r="H594" s="600"/>
      <c r="I594" s="600"/>
      <c r="J594" s="585"/>
      <c r="K594" s="585"/>
      <c r="L594" s="600"/>
      <c r="M594" s="600"/>
      <c r="N594" s="585"/>
      <c r="O594" s="585"/>
      <c r="P594" s="600">
        <v>109</v>
      </c>
      <c r="Q594" s="600">
        <v>13843</v>
      </c>
      <c r="R594" s="590"/>
      <c r="S594" s="601">
        <v>127</v>
      </c>
    </row>
    <row r="595" spans="1:19" ht="14.4" customHeight="1" x14ac:dyDescent="0.3">
      <c r="A595" s="584" t="s">
        <v>1395</v>
      </c>
      <c r="B595" s="585" t="s">
        <v>1396</v>
      </c>
      <c r="C595" s="585" t="s">
        <v>473</v>
      </c>
      <c r="D595" s="585" t="s">
        <v>581</v>
      </c>
      <c r="E595" s="585" t="s">
        <v>1411</v>
      </c>
      <c r="F595" s="585" t="s">
        <v>1436</v>
      </c>
      <c r="G595" s="585" t="s">
        <v>1437</v>
      </c>
      <c r="H595" s="600"/>
      <c r="I595" s="600"/>
      <c r="J595" s="585"/>
      <c r="K595" s="585"/>
      <c r="L595" s="600"/>
      <c r="M595" s="600"/>
      <c r="N595" s="585"/>
      <c r="O595" s="585"/>
      <c r="P595" s="600">
        <v>23</v>
      </c>
      <c r="Q595" s="600">
        <v>11546</v>
      </c>
      <c r="R595" s="590"/>
      <c r="S595" s="601">
        <v>502</v>
      </c>
    </row>
    <row r="596" spans="1:19" ht="14.4" customHeight="1" x14ac:dyDescent="0.3">
      <c r="A596" s="584" t="s">
        <v>1395</v>
      </c>
      <c r="B596" s="585" t="s">
        <v>1396</v>
      </c>
      <c r="C596" s="585" t="s">
        <v>473</v>
      </c>
      <c r="D596" s="585" t="s">
        <v>581</v>
      </c>
      <c r="E596" s="585" t="s">
        <v>1411</v>
      </c>
      <c r="F596" s="585" t="s">
        <v>1438</v>
      </c>
      <c r="G596" s="585" t="s">
        <v>1439</v>
      </c>
      <c r="H596" s="600"/>
      <c r="I596" s="600"/>
      <c r="J596" s="585"/>
      <c r="K596" s="585"/>
      <c r="L596" s="600"/>
      <c r="M596" s="600"/>
      <c r="N596" s="585"/>
      <c r="O596" s="585"/>
      <c r="P596" s="600">
        <v>75</v>
      </c>
      <c r="Q596" s="600">
        <v>51000</v>
      </c>
      <c r="R596" s="590"/>
      <c r="S596" s="601">
        <v>680</v>
      </c>
    </row>
    <row r="597" spans="1:19" ht="14.4" customHeight="1" x14ac:dyDescent="0.3">
      <c r="A597" s="584" t="s">
        <v>1395</v>
      </c>
      <c r="B597" s="585" t="s">
        <v>1396</v>
      </c>
      <c r="C597" s="585" t="s">
        <v>473</v>
      </c>
      <c r="D597" s="585" t="s">
        <v>581</v>
      </c>
      <c r="E597" s="585" t="s">
        <v>1411</v>
      </c>
      <c r="F597" s="585" t="s">
        <v>1440</v>
      </c>
      <c r="G597" s="585" t="s">
        <v>1441</v>
      </c>
      <c r="H597" s="600"/>
      <c r="I597" s="600"/>
      <c r="J597" s="585"/>
      <c r="K597" s="585"/>
      <c r="L597" s="600"/>
      <c r="M597" s="600"/>
      <c r="N597" s="585"/>
      <c r="O597" s="585"/>
      <c r="P597" s="600">
        <v>5</v>
      </c>
      <c r="Q597" s="600">
        <v>5170</v>
      </c>
      <c r="R597" s="590"/>
      <c r="S597" s="601">
        <v>1034</v>
      </c>
    </row>
    <row r="598" spans="1:19" ht="14.4" customHeight="1" x14ac:dyDescent="0.3">
      <c r="A598" s="584" t="s">
        <v>1395</v>
      </c>
      <c r="B598" s="585" t="s">
        <v>1396</v>
      </c>
      <c r="C598" s="585" t="s">
        <v>473</v>
      </c>
      <c r="D598" s="585" t="s">
        <v>581</v>
      </c>
      <c r="E598" s="585" t="s">
        <v>1411</v>
      </c>
      <c r="F598" s="585" t="s">
        <v>1527</v>
      </c>
      <c r="G598" s="585" t="s">
        <v>1528</v>
      </c>
      <c r="H598" s="600"/>
      <c r="I598" s="600"/>
      <c r="J598" s="585"/>
      <c r="K598" s="585"/>
      <c r="L598" s="600"/>
      <c r="M598" s="600"/>
      <c r="N598" s="585"/>
      <c r="O598" s="585"/>
      <c r="P598" s="600">
        <v>1</v>
      </c>
      <c r="Q598" s="600">
        <v>1398</v>
      </c>
      <c r="R598" s="590"/>
      <c r="S598" s="601">
        <v>1398</v>
      </c>
    </row>
    <row r="599" spans="1:19" ht="14.4" customHeight="1" x14ac:dyDescent="0.3">
      <c r="A599" s="584" t="s">
        <v>1395</v>
      </c>
      <c r="B599" s="585" t="s">
        <v>1396</v>
      </c>
      <c r="C599" s="585" t="s">
        <v>473</v>
      </c>
      <c r="D599" s="585" t="s">
        <v>581</v>
      </c>
      <c r="E599" s="585" t="s">
        <v>1411</v>
      </c>
      <c r="F599" s="585" t="s">
        <v>1448</v>
      </c>
      <c r="G599" s="585" t="s">
        <v>1449</v>
      </c>
      <c r="H599" s="600"/>
      <c r="I599" s="600"/>
      <c r="J599" s="585"/>
      <c r="K599" s="585"/>
      <c r="L599" s="600"/>
      <c r="M599" s="600"/>
      <c r="N599" s="585"/>
      <c r="O599" s="585"/>
      <c r="P599" s="600">
        <v>95</v>
      </c>
      <c r="Q599" s="600">
        <v>3166.67</v>
      </c>
      <c r="R599" s="590"/>
      <c r="S599" s="601">
        <v>33.333368421052633</v>
      </c>
    </row>
    <row r="600" spans="1:19" ht="14.4" customHeight="1" x14ac:dyDescent="0.3">
      <c r="A600" s="584" t="s">
        <v>1395</v>
      </c>
      <c r="B600" s="585" t="s">
        <v>1396</v>
      </c>
      <c r="C600" s="585" t="s">
        <v>473</v>
      </c>
      <c r="D600" s="585" t="s">
        <v>581</v>
      </c>
      <c r="E600" s="585" t="s">
        <v>1411</v>
      </c>
      <c r="F600" s="585" t="s">
        <v>1452</v>
      </c>
      <c r="G600" s="585" t="s">
        <v>1453</v>
      </c>
      <c r="H600" s="600"/>
      <c r="I600" s="600"/>
      <c r="J600" s="585"/>
      <c r="K600" s="585"/>
      <c r="L600" s="600"/>
      <c r="M600" s="600"/>
      <c r="N600" s="585"/>
      <c r="O600" s="585"/>
      <c r="P600" s="600">
        <v>102</v>
      </c>
      <c r="Q600" s="600">
        <v>8772</v>
      </c>
      <c r="R600" s="590"/>
      <c r="S600" s="601">
        <v>86</v>
      </c>
    </row>
    <row r="601" spans="1:19" ht="14.4" customHeight="1" x14ac:dyDescent="0.3">
      <c r="A601" s="584" t="s">
        <v>1395</v>
      </c>
      <c r="B601" s="585" t="s">
        <v>1396</v>
      </c>
      <c r="C601" s="585" t="s">
        <v>473</v>
      </c>
      <c r="D601" s="585" t="s">
        <v>581</v>
      </c>
      <c r="E601" s="585" t="s">
        <v>1411</v>
      </c>
      <c r="F601" s="585" t="s">
        <v>1469</v>
      </c>
      <c r="G601" s="585" t="s">
        <v>1470</v>
      </c>
      <c r="H601" s="600"/>
      <c r="I601" s="600"/>
      <c r="J601" s="585"/>
      <c r="K601" s="585"/>
      <c r="L601" s="600"/>
      <c r="M601" s="600"/>
      <c r="N601" s="585"/>
      <c r="O601" s="585"/>
      <c r="P601" s="600">
        <v>6</v>
      </c>
      <c r="Q601" s="600">
        <v>6384</v>
      </c>
      <c r="R601" s="590"/>
      <c r="S601" s="601">
        <v>1064</v>
      </c>
    </row>
    <row r="602" spans="1:19" ht="14.4" customHeight="1" x14ac:dyDescent="0.3">
      <c r="A602" s="584" t="s">
        <v>1395</v>
      </c>
      <c r="B602" s="585" t="s">
        <v>1396</v>
      </c>
      <c r="C602" s="585" t="s">
        <v>473</v>
      </c>
      <c r="D602" s="585" t="s">
        <v>581</v>
      </c>
      <c r="E602" s="585" t="s">
        <v>1411</v>
      </c>
      <c r="F602" s="585" t="s">
        <v>1471</v>
      </c>
      <c r="G602" s="585" t="s">
        <v>1472</v>
      </c>
      <c r="H602" s="600"/>
      <c r="I602" s="600"/>
      <c r="J602" s="585"/>
      <c r="K602" s="585"/>
      <c r="L602" s="600"/>
      <c r="M602" s="600"/>
      <c r="N602" s="585"/>
      <c r="O602" s="585"/>
      <c r="P602" s="600">
        <v>6</v>
      </c>
      <c r="Q602" s="600">
        <v>744</v>
      </c>
      <c r="R602" s="590"/>
      <c r="S602" s="601">
        <v>124</v>
      </c>
    </row>
    <row r="603" spans="1:19" ht="14.4" customHeight="1" x14ac:dyDescent="0.3">
      <c r="A603" s="584" t="s">
        <v>1395</v>
      </c>
      <c r="B603" s="585" t="s">
        <v>1396</v>
      </c>
      <c r="C603" s="585" t="s">
        <v>473</v>
      </c>
      <c r="D603" s="585" t="s">
        <v>581</v>
      </c>
      <c r="E603" s="585" t="s">
        <v>1411</v>
      </c>
      <c r="F603" s="585" t="s">
        <v>1473</v>
      </c>
      <c r="G603" s="585" t="s">
        <v>1474</v>
      </c>
      <c r="H603" s="600"/>
      <c r="I603" s="600"/>
      <c r="J603" s="585"/>
      <c r="K603" s="585"/>
      <c r="L603" s="600"/>
      <c r="M603" s="600"/>
      <c r="N603" s="585"/>
      <c r="O603" s="585"/>
      <c r="P603" s="600">
        <v>1</v>
      </c>
      <c r="Q603" s="600">
        <v>717</v>
      </c>
      <c r="R603" s="590"/>
      <c r="S603" s="601">
        <v>717</v>
      </c>
    </row>
    <row r="604" spans="1:19" ht="14.4" customHeight="1" x14ac:dyDescent="0.3">
      <c r="A604" s="584" t="s">
        <v>1395</v>
      </c>
      <c r="B604" s="585" t="s">
        <v>1396</v>
      </c>
      <c r="C604" s="585" t="s">
        <v>473</v>
      </c>
      <c r="D604" s="585" t="s">
        <v>581</v>
      </c>
      <c r="E604" s="585" t="s">
        <v>1411</v>
      </c>
      <c r="F604" s="585" t="s">
        <v>1487</v>
      </c>
      <c r="G604" s="585" t="s">
        <v>1488</v>
      </c>
      <c r="H604" s="600"/>
      <c r="I604" s="600"/>
      <c r="J604" s="585"/>
      <c r="K604" s="585"/>
      <c r="L604" s="600"/>
      <c r="M604" s="600"/>
      <c r="N604" s="585"/>
      <c r="O604" s="585"/>
      <c r="P604" s="600">
        <v>2</v>
      </c>
      <c r="Q604" s="600">
        <v>362</v>
      </c>
      <c r="R604" s="590"/>
      <c r="S604" s="601">
        <v>181</v>
      </c>
    </row>
    <row r="605" spans="1:19" ht="14.4" customHeight="1" x14ac:dyDescent="0.3">
      <c r="A605" s="584" t="s">
        <v>1395</v>
      </c>
      <c r="B605" s="585" t="s">
        <v>1396</v>
      </c>
      <c r="C605" s="585" t="s">
        <v>473</v>
      </c>
      <c r="D605" s="585" t="s">
        <v>581</v>
      </c>
      <c r="E605" s="585" t="s">
        <v>1411</v>
      </c>
      <c r="F605" s="585" t="s">
        <v>1491</v>
      </c>
      <c r="G605" s="585" t="s">
        <v>1492</v>
      </c>
      <c r="H605" s="600"/>
      <c r="I605" s="600"/>
      <c r="J605" s="585"/>
      <c r="K605" s="585"/>
      <c r="L605" s="600"/>
      <c r="M605" s="600"/>
      <c r="N605" s="585"/>
      <c r="O605" s="585"/>
      <c r="P605" s="600">
        <v>19</v>
      </c>
      <c r="Q605" s="600">
        <v>5909</v>
      </c>
      <c r="R605" s="590"/>
      <c r="S605" s="601">
        <v>311</v>
      </c>
    </row>
    <row r="606" spans="1:19" ht="14.4" customHeight="1" x14ac:dyDescent="0.3">
      <c r="A606" s="584" t="s">
        <v>1395</v>
      </c>
      <c r="B606" s="585" t="s">
        <v>1396</v>
      </c>
      <c r="C606" s="585" t="s">
        <v>473</v>
      </c>
      <c r="D606" s="585" t="s">
        <v>581</v>
      </c>
      <c r="E606" s="585" t="s">
        <v>1411</v>
      </c>
      <c r="F606" s="585" t="s">
        <v>1549</v>
      </c>
      <c r="G606" s="585" t="s">
        <v>1550</v>
      </c>
      <c r="H606" s="600"/>
      <c r="I606" s="600"/>
      <c r="J606" s="585"/>
      <c r="K606" s="585"/>
      <c r="L606" s="600"/>
      <c r="M606" s="600"/>
      <c r="N606" s="585"/>
      <c r="O606" s="585"/>
      <c r="P606" s="600">
        <v>12</v>
      </c>
      <c r="Q606" s="600">
        <v>3696</v>
      </c>
      <c r="R606" s="590"/>
      <c r="S606" s="601">
        <v>308</v>
      </c>
    </row>
    <row r="607" spans="1:19" ht="14.4" customHeight="1" x14ac:dyDescent="0.3">
      <c r="A607" s="584" t="s">
        <v>1395</v>
      </c>
      <c r="B607" s="585" t="s">
        <v>1396</v>
      </c>
      <c r="C607" s="585" t="s">
        <v>473</v>
      </c>
      <c r="D607" s="585" t="s">
        <v>581</v>
      </c>
      <c r="E607" s="585" t="s">
        <v>1411</v>
      </c>
      <c r="F607" s="585" t="s">
        <v>1501</v>
      </c>
      <c r="G607" s="585" t="s">
        <v>1502</v>
      </c>
      <c r="H607" s="600"/>
      <c r="I607" s="600"/>
      <c r="J607" s="585"/>
      <c r="K607" s="585"/>
      <c r="L607" s="600"/>
      <c r="M607" s="600"/>
      <c r="N607" s="585"/>
      <c r="O607" s="585"/>
      <c r="P607" s="600">
        <v>3</v>
      </c>
      <c r="Q607" s="600">
        <v>2523</v>
      </c>
      <c r="R607" s="590"/>
      <c r="S607" s="601">
        <v>841</v>
      </c>
    </row>
    <row r="608" spans="1:19" ht="14.4" customHeight="1" x14ac:dyDescent="0.3">
      <c r="A608" s="584" t="s">
        <v>1395</v>
      </c>
      <c r="B608" s="585" t="s">
        <v>1396</v>
      </c>
      <c r="C608" s="585" t="s">
        <v>473</v>
      </c>
      <c r="D608" s="585" t="s">
        <v>581</v>
      </c>
      <c r="E608" s="585" t="s">
        <v>1411</v>
      </c>
      <c r="F608" s="585" t="s">
        <v>1551</v>
      </c>
      <c r="G608" s="585" t="s">
        <v>1552</v>
      </c>
      <c r="H608" s="600"/>
      <c r="I608" s="600"/>
      <c r="J608" s="585"/>
      <c r="K608" s="585"/>
      <c r="L608" s="600"/>
      <c r="M608" s="600"/>
      <c r="N608" s="585"/>
      <c r="O608" s="585"/>
      <c r="P608" s="600">
        <v>1</v>
      </c>
      <c r="Q608" s="600">
        <v>1203</v>
      </c>
      <c r="R608" s="590"/>
      <c r="S608" s="601">
        <v>1203</v>
      </c>
    </row>
    <row r="609" spans="1:19" ht="14.4" customHeight="1" x14ac:dyDescent="0.3">
      <c r="A609" s="584" t="s">
        <v>1395</v>
      </c>
      <c r="B609" s="585" t="s">
        <v>1396</v>
      </c>
      <c r="C609" s="585" t="s">
        <v>473</v>
      </c>
      <c r="D609" s="585" t="s">
        <v>583</v>
      </c>
      <c r="E609" s="585" t="s">
        <v>1397</v>
      </c>
      <c r="F609" s="585" t="s">
        <v>1398</v>
      </c>
      <c r="G609" s="585" t="s">
        <v>1399</v>
      </c>
      <c r="H609" s="600"/>
      <c r="I609" s="600"/>
      <c r="J609" s="585"/>
      <c r="K609" s="585"/>
      <c r="L609" s="600"/>
      <c r="M609" s="600"/>
      <c r="N609" s="585"/>
      <c r="O609" s="585"/>
      <c r="P609" s="600">
        <v>3.6</v>
      </c>
      <c r="Q609" s="600">
        <v>417.96</v>
      </c>
      <c r="R609" s="590"/>
      <c r="S609" s="601">
        <v>116.1</v>
      </c>
    </row>
    <row r="610" spans="1:19" ht="14.4" customHeight="1" x14ac:dyDescent="0.3">
      <c r="A610" s="584" t="s">
        <v>1395</v>
      </c>
      <c r="B610" s="585" t="s">
        <v>1396</v>
      </c>
      <c r="C610" s="585" t="s">
        <v>473</v>
      </c>
      <c r="D610" s="585" t="s">
        <v>583</v>
      </c>
      <c r="E610" s="585" t="s">
        <v>1397</v>
      </c>
      <c r="F610" s="585" t="s">
        <v>1400</v>
      </c>
      <c r="G610" s="585" t="s">
        <v>1401</v>
      </c>
      <c r="H610" s="600"/>
      <c r="I610" s="600"/>
      <c r="J610" s="585"/>
      <c r="K610" s="585"/>
      <c r="L610" s="600"/>
      <c r="M610" s="600"/>
      <c r="N610" s="585"/>
      <c r="O610" s="585"/>
      <c r="P610" s="600">
        <v>0.30000000000000004</v>
      </c>
      <c r="Q610" s="600">
        <v>20.91</v>
      </c>
      <c r="R610" s="590"/>
      <c r="S610" s="601">
        <v>69.699999999999989</v>
      </c>
    </row>
    <row r="611" spans="1:19" ht="14.4" customHeight="1" x14ac:dyDescent="0.3">
      <c r="A611" s="584" t="s">
        <v>1395</v>
      </c>
      <c r="B611" s="585" t="s">
        <v>1396</v>
      </c>
      <c r="C611" s="585" t="s">
        <v>473</v>
      </c>
      <c r="D611" s="585" t="s">
        <v>583</v>
      </c>
      <c r="E611" s="585" t="s">
        <v>1397</v>
      </c>
      <c r="F611" s="585" t="s">
        <v>1406</v>
      </c>
      <c r="G611" s="585" t="s">
        <v>520</v>
      </c>
      <c r="H611" s="600"/>
      <c r="I611" s="600"/>
      <c r="J611" s="585"/>
      <c r="K611" s="585"/>
      <c r="L611" s="600"/>
      <c r="M611" s="600"/>
      <c r="N611" s="585"/>
      <c r="O611" s="585"/>
      <c r="P611" s="600">
        <v>0.1</v>
      </c>
      <c r="Q611" s="600">
        <v>27.09</v>
      </c>
      <c r="R611" s="590"/>
      <c r="S611" s="601">
        <v>270.89999999999998</v>
      </c>
    </row>
    <row r="612" spans="1:19" ht="14.4" customHeight="1" x14ac:dyDescent="0.3">
      <c r="A612" s="584" t="s">
        <v>1395</v>
      </c>
      <c r="B612" s="585" t="s">
        <v>1396</v>
      </c>
      <c r="C612" s="585" t="s">
        <v>473</v>
      </c>
      <c r="D612" s="585" t="s">
        <v>583</v>
      </c>
      <c r="E612" s="585" t="s">
        <v>1411</v>
      </c>
      <c r="F612" s="585" t="s">
        <v>1416</v>
      </c>
      <c r="G612" s="585" t="s">
        <v>1417</v>
      </c>
      <c r="H612" s="600"/>
      <c r="I612" s="600"/>
      <c r="J612" s="585"/>
      <c r="K612" s="585"/>
      <c r="L612" s="600"/>
      <c r="M612" s="600"/>
      <c r="N612" s="585"/>
      <c r="O612" s="585"/>
      <c r="P612" s="600">
        <v>1</v>
      </c>
      <c r="Q612" s="600">
        <v>106</v>
      </c>
      <c r="R612" s="590"/>
      <c r="S612" s="601">
        <v>106</v>
      </c>
    </row>
    <row r="613" spans="1:19" ht="14.4" customHeight="1" x14ac:dyDescent="0.3">
      <c r="A613" s="584" t="s">
        <v>1395</v>
      </c>
      <c r="B613" s="585" t="s">
        <v>1396</v>
      </c>
      <c r="C613" s="585" t="s">
        <v>473</v>
      </c>
      <c r="D613" s="585" t="s">
        <v>583</v>
      </c>
      <c r="E613" s="585" t="s">
        <v>1411</v>
      </c>
      <c r="F613" s="585" t="s">
        <v>1420</v>
      </c>
      <c r="G613" s="585" t="s">
        <v>1421</v>
      </c>
      <c r="H613" s="600"/>
      <c r="I613" s="600"/>
      <c r="J613" s="585"/>
      <c r="K613" s="585"/>
      <c r="L613" s="600"/>
      <c r="M613" s="600"/>
      <c r="N613" s="585"/>
      <c r="O613" s="585"/>
      <c r="P613" s="600">
        <v>3</v>
      </c>
      <c r="Q613" s="600">
        <v>111</v>
      </c>
      <c r="R613" s="590"/>
      <c r="S613" s="601">
        <v>37</v>
      </c>
    </row>
    <row r="614" spans="1:19" ht="14.4" customHeight="1" x14ac:dyDescent="0.3">
      <c r="A614" s="584" t="s">
        <v>1395</v>
      </c>
      <c r="B614" s="585" t="s">
        <v>1396</v>
      </c>
      <c r="C614" s="585" t="s">
        <v>473</v>
      </c>
      <c r="D614" s="585" t="s">
        <v>583</v>
      </c>
      <c r="E614" s="585" t="s">
        <v>1411</v>
      </c>
      <c r="F614" s="585" t="s">
        <v>1428</v>
      </c>
      <c r="G614" s="585" t="s">
        <v>1429</v>
      </c>
      <c r="H614" s="600"/>
      <c r="I614" s="600"/>
      <c r="J614" s="585"/>
      <c r="K614" s="585"/>
      <c r="L614" s="600"/>
      <c r="M614" s="600"/>
      <c r="N614" s="585"/>
      <c r="O614" s="585"/>
      <c r="P614" s="600">
        <v>1</v>
      </c>
      <c r="Q614" s="600">
        <v>252</v>
      </c>
      <c r="R614" s="590"/>
      <c r="S614" s="601">
        <v>252</v>
      </c>
    </row>
    <row r="615" spans="1:19" ht="14.4" customHeight="1" x14ac:dyDescent="0.3">
      <c r="A615" s="584" t="s">
        <v>1395</v>
      </c>
      <c r="B615" s="585" t="s">
        <v>1396</v>
      </c>
      <c r="C615" s="585" t="s">
        <v>473</v>
      </c>
      <c r="D615" s="585" t="s">
        <v>583</v>
      </c>
      <c r="E615" s="585" t="s">
        <v>1411</v>
      </c>
      <c r="F615" s="585" t="s">
        <v>1430</v>
      </c>
      <c r="G615" s="585" t="s">
        <v>1431</v>
      </c>
      <c r="H615" s="600"/>
      <c r="I615" s="600"/>
      <c r="J615" s="585"/>
      <c r="K615" s="585"/>
      <c r="L615" s="600"/>
      <c r="M615" s="600"/>
      <c r="N615" s="585"/>
      <c r="O615" s="585"/>
      <c r="P615" s="600">
        <v>84</v>
      </c>
      <c r="Q615" s="600">
        <v>10668</v>
      </c>
      <c r="R615" s="590"/>
      <c r="S615" s="601">
        <v>127</v>
      </c>
    </row>
    <row r="616" spans="1:19" ht="14.4" customHeight="1" x14ac:dyDescent="0.3">
      <c r="A616" s="584" t="s">
        <v>1395</v>
      </c>
      <c r="B616" s="585" t="s">
        <v>1396</v>
      </c>
      <c r="C616" s="585" t="s">
        <v>473</v>
      </c>
      <c r="D616" s="585" t="s">
        <v>583</v>
      </c>
      <c r="E616" s="585" t="s">
        <v>1411</v>
      </c>
      <c r="F616" s="585" t="s">
        <v>1432</v>
      </c>
      <c r="G616" s="585" t="s">
        <v>1433</v>
      </c>
      <c r="H616" s="600"/>
      <c r="I616" s="600"/>
      <c r="J616" s="585"/>
      <c r="K616" s="585"/>
      <c r="L616" s="600"/>
      <c r="M616" s="600"/>
      <c r="N616" s="585"/>
      <c r="O616" s="585"/>
      <c r="P616" s="600">
        <v>1</v>
      </c>
      <c r="Q616" s="600">
        <v>542</v>
      </c>
      <c r="R616" s="590"/>
      <c r="S616" s="601">
        <v>542</v>
      </c>
    </row>
    <row r="617" spans="1:19" ht="14.4" customHeight="1" x14ac:dyDescent="0.3">
      <c r="A617" s="584" t="s">
        <v>1395</v>
      </c>
      <c r="B617" s="585" t="s">
        <v>1396</v>
      </c>
      <c r="C617" s="585" t="s">
        <v>473</v>
      </c>
      <c r="D617" s="585" t="s">
        <v>583</v>
      </c>
      <c r="E617" s="585" t="s">
        <v>1411</v>
      </c>
      <c r="F617" s="585" t="s">
        <v>1436</v>
      </c>
      <c r="G617" s="585" t="s">
        <v>1437</v>
      </c>
      <c r="H617" s="600"/>
      <c r="I617" s="600"/>
      <c r="J617" s="585"/>
      <c r="K617" s="585"/>
      <c r="L617" s="600"/>
      <c r="M617" s="600"/>
      <c r="N617" s="585"/>
      <c r="O617" s="585"/>
      <c r="P617" s="600">
        <v>26</v>
      </c>
      <c r="Q617" s="600">
        <v>13052</v>
      </c>
      <c r="R617" s="590"/>
      <c r="S617" s="601">
        <v>502</v>
      </c>
    </row>
    <row r="618" spans="1:19" ht="14.4" customHeight="1" x14ac:dyDescent="0.3">
      <c r="A618" s="584" t="s">
        <v>1395</v>
      </c>
      <c r="B618" s="585" t="s">
        <v>1396</v>
      </c>
      <c r="C618" s="585" t="s">
        <v>473</v>
      </c>
      <c r="D618" s="585" t="s">
        <v>583</v>
      </c>
      <c r="E618" s="585" t="s">
        <v>1411</v>
      </c>
      <c r="F618" s="585" t="s">
        <v>1438</v>
      </c>
      <c r="G618" s="585" t="s">
        <v>1439</v>
      </c>
      <c r="H618" s="600"/>
      <c r="I618" s="600"/>
      <c r="J618" s="585"/>
      <c r="K618" s="585"/>
      <c r="L618" s="600"/>
      <c r="M618" s="600"/>
      <c r="N618" s="585"/>
      <c r="O618" s="585"/>
      <c r="P618" s="600">
        <v>42</v>
      </c>
      <c r="Q618" s="600">
        <v>28560</v>
      </c>
      <c r="R618" s="590"/>
      <c r="S618" s="601">
        <v>680</v>
      </c>
    </row>
    <row r="619" spans="1:19" ht="14.4" customHeight="1" x14ac:dyDescent="0.3">
      <c r="A619" s="584" t="s">
        <v>1395</v>
      </c>
      <c r="B619" s="585" t="s">
        <v>1396</v>
      </c>
      <c r="C619" s="585" t="s">
        <v>473</v>
      </c>
      <c r="D619" s="585" t="s">
        <v>583</v>
      </c>
      <c r="E619" s="585" t="s">
        <v>1411</v>
      </c>
      <c r="F619" s="585" t="s">
        <v>1440</v>
      </c>
      <c r="G619" s="585" t="s">
        <v>1441</v>
      </c>
      <c r="H619" s="600"/>
      <c r="I619" s="600"/>
      <c r="J619" s="585"/>
      <c r="K619" s="585"/>
      <c r="L619" s="600"/>
      <c r="M619" s="600"/>
      <c r="N619" s="585"/>
      <c r="O619" s="585"/>
      <c r="P619" s="600">
        <v>2</v>
      </c>
      <c r="Q619" s="600">
        <v>2068</v>
      </c>
      <c r="R619" s="590"/>
      <c r="S619" s="601">
        <v>1034</v>
      </c>
    </row>
    <row r="620" spans="1:19" ht="14.4" customHeight="1" x14ac:dyDescent="0.3">
      <c r="A620" s="584" t="s">
        <v>1395</v>
      </c>
      <c r="B620" s="585" t="s">
        <v>1396</v>
      </c>
      <c r="C620" s="585" t="s">
        <v>473</v>
      </c>
      <c r="D620" s="585" t="s">
        <v>583</v>
      </c>
      <c r="E620" s="585" t="s">
        <v>1411</v>
      </c>
      <c r="F620" s="585" t="s">
        <v>1517</v>
      </c>
      <c r="G620" s="585" t="s">
        <v>1518</v>
      </c>
      <c r="H620" s="600"/>
      <c r="I620" s="600"/>
      <c r="J620" s="585"/>
      <c r="K620" s="585"/>
      <c r="L620" s="600"/>
      <c r="M620" s="600"/>
      <c r="N620" s="585"/>
      <c r="O620" s="585"/>
      <c r="P620" s="600">
        <v>3</v>
      </c>
      <c r="Q620" s="600">
        <v>6309</v>
      </c>
      <c r="R620" s="590"/>
      <c r="S620" s="601">
        <v>2103</v>
      </c>
    </row>
    <row r="621" spans="1:19" ht="14.4" customHeight="1" x14ac:dyDescent="0.3">
      <c r="A621" s="584" t="s">
        <v>1395</v>
      </c>
      <c r="B621" s="585" t="s">
        <v>1396</v>
      </c>
      <c r="C621" s="585" t="s">
        <v>473</v>
      </c>
      <c r="D621" s="585" t="s">
        <v>583</v>
      </c>
      <c r="E621" s="585" t="s">
        <v>1411</v>
      </c>
      <c r="F621" s="585" t="s">
        <v>1531</v>
      </c>
      <c r="G621" s="585" t="s">
        <v>1532</v>
      </c>
      <c r="H621" s="600"/>
      <c r="I621" s="600"/>
      <c r="J621" s="585"/>
      <c r="K621" s="585"/>
      <c r="L621" s="600"/>
      <c r="M621" s="600"/>
      <c r="N621" s="585"/>
      <c r="O621" s="585"/>
      <c r="P621" s="600">
        <v>1</v>
      </c>
      <c r="Q621" s="600">
        <v>2333</v>
      </c>
      <c r="R621" s="590"/>
      <c r="S621" s="601">
        <v>2333</v>
      </c>
    </row>
    <row r="622" spans="1:19" ht="14.4" customHeight="1" x14ac:dyDescent="0.3">
      <c r="A622" s="584" t="s">
        <v>1395</v>
      </c>
      <c r="B622" s="585" t="s">
        <v>1396</v>
      </c>
      <c r="C622" s="585" t="s">
        <v>473</v>
      </c>
      <c r="D622" s="585" t="s">
        <v>583</v>
      </c>
      <c r="E622" s="585" t="s">
        <v>1411</v>
      </c>
      <c r="F622" s="585" t="s">
        <v>1448</v>
      </c>
      <c r="G622" s="585" t="s">
        <v>1449</v>
      </c>
      <c r="H622" s="600"/>
      <c r="I622" s="600"/>
      <c r="J622" s="585"/>
      <c r="K622" s="585"/>
      <c r="L622" s="600"/>
      <c r="M622" s="600"/>
      <c r="N622" s="585"/>
      <c r="O622" s="585"/>
      <c r="P622" s="600">
        <v>72</v>
      </c>
      <c r="Q622" s="600">
        <v>2399.9899999999998</v>
      </c>
      <c r="R622" s="590"/>
      <c r="S622" s="601">
        <v>33.333194444444445</v>
      </c>
    </row>
    <row r="623" spans="1:19" ht="14.4" customHeight="1" x14ac:dyDescent="0.3">
      <c r="A623" s="584" t="s">
        <v>1395</v>
      </c>
      <c r="B623" s="585" t="s">
        <v>1396</v>
      </c>
      <c r="C623" s="585" t="s">
        <v>473</v>
      </c>
      <c r="D623" s="585" t="s">
        <v>583</v>
      </c>
      <c r="E623" s="585" t="s">
        <v>1411</v>
      </c>
      <c r="F623" s="585" t="s">
        <v>1452</v>
      </c>
      <c r="G623" s="585" t="s">
        <v>1453</v>
      </c>
      <c r="H623" s="600"/>
      <c r="I623" s="600"/>
      <c r="J623" s="585"/>
      <c r="K623" s="585"/>
      <c r="L623" s="600"/>
      <c r="M623" s="600"/>
      <c r="N623" s="585"/>
      <c r="O623" s="585"/>
      <c r="P623" s="600">
        <v>68</v>
      </c>
      <c r="Q623" s="600">
        <v>5848</v>
      </c>
      <c r="R623" s="590"/>
      <c r="S623" s="601">
        <v>86</v>
      </c>
    </row>
    <row r="624" spans="1:19" ht="14.4" customHeight="1" x14ac:dyDescent="0.3">
      <c r="A624" s="584" t="s">
        <v>1395</v>
      </c>
      <c r="B624" s="585" t="s">
        <v>1396</v>
      </c>
      <c r="C624" s="585" t="s">
        <v>473</v>
      </c>
      <c r="D624" s="585" t="s">
        <v>583</v>
      </c>
      <c r="E624" s="585" t="s">
        <v>1411</v>
      </c>
      <c r="F624" s="585" t="s">
        <v>1463</v>
      </c>
      <c r="G624" s="585" t="s">
        <v>1464</v>
      </c>
      <c r="H624" s="600"/>
      <c r="I624" s="600"/>
      <c r="J624" s="585"/>
      <c r="K624" s="585"/>
      <c r="L624" s="600"/>
      <c r="M624" s="600"/>
      <c r="N624" s="585"/>
      <c r="O624" s="585"/>
      <c r="P624" s="600">
        <v>1</v>
      </c>
      <c r="Q624" s="600">
        <v>158</v>
      </c>
      <c r="R624" s="590"/>
      <c r="S624" s="601">
        <v>158</v>
      </c>
    </row>
    <row r="625" spans="1:19" ht="14.4" customHeight="1" x14ac:dyDescent="0.3">
      <c r="A625" s="584" t="s">
        <v>1395</v>
      </c>
      <c r="B625" s="585" t="s">
        <v>1396</v>
      </c>
      <c r="C625" s="585" t="s">
        <v>473</v>
      </c>
      <c r="D625" s="585" t="s">
        <v>583</v>
      </c>
      <c r="E625" s="585" t="s">
        <v>1411</v>
      </c>
      <c r="F625" s="585" t="s">
        <v>1469</v>
      </c>
      <c r="G625" s="585" t="s">
        <v>1470</v>
      </c>
      <c r="H625" s="600"/>
      <c r="I625" s="600"/>
      <c r="J625" s="585"/>
      <c r="K625" s="585"/>
      <c r="L625" s="600"/>
      <c r="M625" s="600"/>
      <c r="N625" s="585"/>
      <c r="O625" s="585"/>
      <c r="P625" s="600">
        <v>2</v>
      </c>
      <c r="Q625" s="600">
        <v>2128</v>
      </c>
      <c r="R625" s="590"/>
      <c r="S625" s="601">
        <v>1064</v>
      </c>
    </row>
    <row r="626" spans="1:19" ht="14.4" customHeight="1" x14ac:dyDescent="0.3">
      <c r="A626" s="584" t="s">
        <v>1395</v>
      </c>
      <c r="B626" s="585" t="s">
        <v>1396</v>
      </c>
      <c r="C626" s="585" t="s">
        <v>473</v>
      </c>
      <c r="D626" s="585" t="s">
        <v>583</v>
      </c>
      <c r="E626" s="585" t="s">
        <v>1411</v>
      </c>
      <c r="F626" s="585" t="s">
        <v>1473</v>
      </c>
      <c r="G626" s="585" t="s">
        <v>1474</v>
      </c>
      <c r="H626" s="600"/>
      <c r="I626" s="600"/>
      <c r="J626" s="585"/>
      <c r="K626" s="585"/>
      <c r="L626" s="600"/>
      <c r="M626" s="600"/>
      <c r="N626" s="585"/>
      <c r="O626" s="585"/>
      <c r="P626" s="600">
        <v>5</v>
      </c>
      <c r="Q626" s="600">
        <v>3585</v>
      </c>
      <c r="R626" s="590"/>
      <c r="S626" s="601">
        <v>717</v>
      </c>
    </row>
    <row r="627" spans="1:19" ht="14.4" customHeight="1" x14ac:dyDescent="0.3">
      <c r="A627" s="584" t="s">
        <v>1395</v>
      </c>
      <c r="B627" s="585" t="s">
        <v>1396</v>
      </c>
      <c r="C627" s="585" t="s">
        <v>473</v>
      </c>
      <c r="D627" s="585" t="s">
        <v>583</v>
      </c>
      <c r="E627" s="585" t="s">
        <v>1411</v>
      </c>
      <c r="F627" s="585" t="s">
        <v>1539</v>
      </c>
      <c r="G627" s="585" t="s">
        <v>1540</v>
      </c>
      <c r="H627" s="600"/>
      <c r="I627" s="600"/>
      <c r="J627" s="585"/>
      <c r="K627" s="585"/>
      <c r="L627" s="600"/>
      <c r="M627" s="600"/>
      <c r="N627" s="585"/>
      <c r="O627" s="585"/>
      <c r="P627" s="600">
        <v>1</v>
      </c>
      <c r="Q627" s="600">
        <v>1310</v>
      </c>
      <c r="R627" s="590"/>
      <c r="S627" s="601">
        <v>1310</v>
      </c>
    </row>
    <row r="628" spans="1:19" ht="14.4" customHeight="1" x14ac:dyDescent="0.3">
      <c r="A628" s="584" t="s">
        <v>1395</v>
      </c>
      <c r="B628" s="585" t="s">
        <v>1396</v>
      </c>
      <c r="C628" s="585" t="s">
        <v>473</v>
      </c>
      <c r="D628" s="585" t="s">
        <v>583</v>
      </c>
      <c r="E628" s="585" t="s">
        <v>1411</v>
      </c>
      <c r="F628" s="585" t="s">
        <v>1487</v>
      </c>
      <c r="G628" s="585" t="s">
        <v>1488</v>
      </c>
      <c r="H628" s="600"/>
      <c r="I628" s="600"/>
      <c r="J628" s="585"/>
      <c r="K628" s="585"/>
      <c r="L628" s="600"/>
      <c r="M628" s="600"/>
      <c r="N628" s="585"/>
      <c r="O628" s="585"/>
      <c r="P628" s="600">
        <v>2</v>
      </c>
      <c r="Q628" s="600">
        <v>362</v>
      </c>
      <c r="R628" s="590"/>
      <c r="S628" s="601">
        <v>181</v>
      </c>
    </row>
    <row r="629" spans="1:19" ht="14.4" customHeight="1" x14ac:dyDescent="0.3">
      <c r="A629" s="584" t="s">
        <v>1395</v>
      </c>
      <c r="B629" s="585" t="s">
        <v>1396</v>
      </c>
      <c r="C629" s="585" t="s">
        <v>473</v>
      </c>
      <c r="D629" s="585" t="s">
        <v>583</v>
      </c>
      <c r="E629" s="585" t="s">
        <v>1411</v>
      </c>
      <c r="F629" s="585" t="s">
        <v>1491</v>
      </c>
      <c r="G629" s="585" t="s">
        <v>1492</v>
      </c>
      <c r="H629" s="600"/>
      <c r="I629" s="600"/>
      <c r="J629" s="585"/>
      <c r="K629" s="585"/>
      <c r="L629" s="600"/>
      <c r="M629" s="600"/>
      <c r="N629" s="585"/>
      <c r="O629" s="585"/>
      <c r="P629" s="600">
        <v>2</v>
      </c>
      <c r="Q629" s="600">
        <v>622</v>
      </c>
      <c r="R629" s="590"/>
      <c r="S629" s="601">
        <v>311</v>
      </c>
    </row>
    <row r="630" spans="1:19" ht="14.4" customHeight="1" x14ac:dyDescent="0.3">
      <c r="A630" s="584" t="s">
        <v>1395</v>
      </c>
      <c r="B630" s="585" t="s">
        <v>1396</v>
      </c>
      <c r="C630" s="585" t="s">
        <v>473</v>
      </c>
      <c r="D630" s="585" t="s">
        <v>583</v>
      </c>
      <c r="E630" s="585" t="s">
        <v>1411</v>
      </c>
      <c r="F630" s="585" t="s">
        <v>1501</v>
      </c>
      <c r="G630" s="585" t="s">
        <v>1502</v>
      </c>
      <c r="H630" s="600"/>
      <c r="I630" s="600"/>
      <c r="J630" s="585"/>
      <c r="K630" s="585"/>
      <c r="L630" s="600"/>
      <c r="M630" s="600"/>
      <c r="N630" s="585"/>
      <c r="O630" s="585"/>
      <c r="P630" s="600">
        <v>12</v>
      </c>
      <c r="Q630" s="600">
        <v>10092</v>
      </c>
      <c r="R630" s="590"/>
      <c r="S630" s="601">
        <v>841</v>
      </c>
    </row>
    <row r="631" spans="1:19" ht="14.4" customHeight="1" x14ac:dyDescent="0.3">
      <c r="A631" s="584" t="s">
        <v>1395</v>
      </c>
      <c r="B631" s="585" t="s">
        <v>1396</v>
      </c>
      <c r="C631" s="585" t="s">
        <v>473</v>
      </c>
      <c r="D631" s="585" t="s">
        <v>583</v>
      </c>
      <c r="E631" s="585" t="s">
        <v>1411</v>
      </c>
      <c r="F631" s="585" t="s">
        <v>1551</v>
      </c>
      <c r="G631" s="585" t="s">
        <v>1552</v>
      </c>
      <c r="H631" s="600"/>
      <c r="I631" s="600"/>
      <c r="J631" s="585"/>
      <c r="K631" s="585"/>
      <c r="L631" s="600"/>
      <c r="M631" s="600"/>
      <c r="N631" s="585"/>
      <c r="O631" s="585"/>
      <c r="P631" s="600">
        <v>5</v>
      </c>
      <c r="Q631" s="600">
        <v>6015</v>
      </c>
      <c r="R631" s="590"/>
      <c r="S631" s="601">
        <v>1203</v>
      </c>
    </row>
    <row r="632" spans="1:19" ht="14.4" customHeight="1" x14ac:dyDescent="0.3">
      <c r="A632" s="584" t="s">
        <v>1395</v>
      </c>
      <c r="B632" s="585" t="s">
        <v>1396</v>
      </c>
      <c r="C632" s="585" t="s">
        <v>473</v>
      </c>
      <c r="D632" s="585" t="s">
        <v>583</v>
      </c>
      <c r="E632" s="585" t="s">
        <v>1411</v>
      </c>
      <c r="F632" s="585" t="s">
        <v>1553</v>
      </c>
      <c r="G632" s="585" t="s">
        <v>1554</v>
      </c>
      <c r="H632" s="600"/>
      <c r="I632" s="600"/>
      <c r="J632" s="585"/>
      <c r="K632" s="585"/>
      <c r="L632" s="600"/>
      <c r="M632" s="600"/>
      <c r="N632" s="585"/>
      <c r="O632" s="585"/>
      <c r="P632" s="600">
        <v>1</v>
      </c>
      <c r="Q632" s="600">
        <v>1373</v>
      </c>
      <c r="R632" s="590"/>
      <c r="S632" s="601">
        <v>1373</v>
      </c>
    </row>
    <row r="633" spans="1:19" ht="14.4" customHeight="1" x14ac:dyDescent="0.3">
      <c r="A633" s="584" t="s">
        <v>1395</v>
      </c>
      <c r="B633" s="585" t="s">
        <v>1396</v>
      </c>
      <c r="C633" s="585" t="s">
        <v>473</v>
      </c>
      <c r="D633" s="585" t="s">
        <v>582</v>
      </c>
      <c r="E633" s="585" t="s">
        <v>1397</v>
      </c>
      <c r="F633" s="585" t="s">
        <v>1398</v>
      </c>
      <c r="G633" s="585" t="s">
        <v>1399</v>
      </c>
      <c r="H633" s="600"/>
      <c r="I633" s="600"/>
      <c r="J633" s="585"/>
      <c r="K633" s="585"/>
      <c r="L633" s="600"/>
      <c r="M633" s="600"/>
      <c r="N633" s="585"/>
      <c r="O633" s="585"/>
      <c r="P633" s="600">
        <v>0.2</v>
      </c>
      <c r="Q633" s="600">
        <v>23.22</v>
      </c>
      <c r="R633" s="590"/>
      <c r="S633" s="601">
        <v>116.1</v>
      </c>
    </row>
    <row r="634" spans="1:19" ht="14.4" customHeight="1" x14ac:dyDescent="0.3">
      <c r="A634" s="584" t="s">
        <v>1395</v>
      </c>
      <c r="B634" s="585" t="s">
        <v>1396</v>
      </c>
      <c r="C634" s="585" t="s">
        <v>473</v>
      </c>
      <c r="D634" s="585" t="s">
        <v>582</v>
      </c>
      <c r="E634" s="585" t="s">
        <v>1397</v>
      </c>
      <c r="F634" s="585" t="s">
        <v>1400</v>
      </c>
      <c r="G634" s="585" t="s">
        <v>1401</v>
      </c>
      <c r="H634" s="600"/>
      <c r="I634" s="600"/>
      <c r="J634" s="585"/>
      <c r="K634" s="585"/>
      <c r="L634" s="600"/>
      <c r="M634" s="600"/>
      <c r="N634" s="585"/>
      <c r="O634" s="585"/>
      <c r="P634" s="600">
        <v>1.2000000000000002</v>
      </c>
      <c r="Q634" s="600">
        <v>83.67</v>
      </c>
      <c r="R634" s="590"/>
      <c r="S634" s="601">
        <v>69.724999999999994</v>
      </c>
    </row>
    <row r="635" spans="1:19" ht="14.4" customHeight="1" x14ac:dyDescent="0.3">
      <c r="A635" s="584" t="s">
        <v>1395</v>
      </c>
      <c r="B635" s="585" t="s">
        <v>1396</v>
      </c>
      <c r="C635" s="585" t="s">
        <v>473</v>
      </c>
      <c r="D635" s="585" t="s">
        <v>582</v>
      </c>
      <c r="E635" s="585" t="s">
        <v>1411</v>
      </c>
      <c r="F635" s="585" t="s">
        <v>1420</v>
      </c>
      <c r="G635" s="585" t="s">
        <v>1421</v>
      </c>
      <c r="H635" s="600"/>
      <c r="I635" s="600"/>
      <c r="J635" s="585"/>
      <c r="K635" s="585"/>
      <c r="L635" s="600"/>
      <c r="M635" s="600"/>
      <c r="N635" s="585"/>
      <c r="O635" s="585"/>
      <c r="P635" s="600">
        <v>9</v>
      </c>
      <c r="Q635" s="600">
        <v>333</v>
      </c>
      <c r="R635" s="590"/>
      <c r="S635" s="601">
        <v>37</v>
      </c>
    </row>
    <row r="636" spans="1:19" ht="14.4" customHeight="1" x14ac:dyDescent="0.3">
      <c r="A636" s="584" t="s">
        <v>1395</v>
      </c>
      <c r="B636" s="585" t="s">
        <v>1396</v>
      </c>
      <c r="C636" s="585" t="s">
        <v>473</v>
      </c>
      <c r="D636" s="585" t="s">
        <v>582</v>
      </c>
      <c r="E636" s="585" t="s">
        <v>1411</v>
      </c>
      <c r="F636" s="585" t="s">
        <v>1430</v>
      </c>
      <c r="G636" s="585" t="s">
        <v>1431</v>
      </c>
      <c r="H636" s="600"/>
      <c r="I636" s="600"/>
      <c r="J636" s="585"/>
      <c r="K636" s="585"/>
      <c r="L636" s="600"/>
      <c r="M636" s="600"/>
      <c r="N636" s="585"/>
      <c r="O636" s="585"/>
      <c r="P636" s="600">
        <v>3</v>
      </c>
      <c r="Q636" s="600">
        <v>381</v>
      </c>
      <c r="R636" s="590"/>
      <c r="S636" s="601">
        <v>127</v>
      </c>
    </row>
    <row r="637" spans="1:19" ht="14.4" customHeight="1" x14ac:dyDescent="0.3">
      <c r="A637" s="584" t="s">
        <v>1395</v>
      </c>
      <c r="B637" s="585" t="s">
        <v>1396</v>
      </c>
      <c r="C637" s="585" t="s">
        <v>473</v>
      </c>
      <c r="D637" s="585" t="s">
        <v>582</v>
      </c>
      <c r="E637" s="585" t="s">
        <v>1411</v>
      </c>
      <c r="F637" s="585" t="s">
        <v>1436</v>
      </c>
      <c r="G637" s="585" t="s">
        <v>1437</v>
      </c>
      <c r="H637" s="600"/>
      <c r="I637" s="600"/>
      <c r="J637" s="585"/>
      <c r="K637" s="585"/>
      <c r="L637" s="600"/>
      <c r="M637" s="600"/>
      <c r="N637" s="585"/>
      <c r="O637" s="585"/>
      <c r="P637" s="600">
        <v>3</v>
      </c>
      <c r="Q637" s="600">
        <v>1506</v>
      </c>
      <c r="R637" s="590"/>
      <c r="S637" s="601">
        <v>502</v>
      </c>
    </row>
    <row r="638" spans="1:19" ht="14.4" customHeight="1" x14ac:dyDescent="0.3">
      <c r="A638" s="584" t="s">
        <v>1395</v>
      </c>
      <c r="B638" s="585" t="s">
        <v>1396</v>
      </c>
      <c r="C638" s="585" t="s">
        <v>473</v>
      </c>
      <c r="D638" s="585" t="s">
        <v>582</v>
      </c>
      <c r="E638" s="585" t="s">
        <v>1411</v>
      </c>
      <c r="F638" s="585" t="s">
        <v>1438</v>
      </c>
      <c r="G638" s="585" t="s">
        <v>1439</v>
      </c>
      <c r="H638" s="600"/>
      <c r="I638" s="600"/>
      <c r="J638" s="585"/>
      <c r="K638" s="585"/>
      <c r="L638" s="600"/>
      <c r="M638" s="600"/>
      <c r="N638" s="585"/>
      <c r="O638" s="585"/>
      <c r="P638" s="600">
        <v>11</v>
      </c>
      <c r="Q638" s="600">
        <v>7480</v>
      </c>
      <c r="R638" s="590"/>
      <c r="S638" s="601">
        <v>680</v>
      </c>
    </row>
    <row r="639" spans="1:19" ht="14.4" customHeight="1" x14ac:dyDescent="0.3">
      <c r="A639" s="584" t="s">
        <v>1395</v>
      </c>
      <c r="B639" s="585" t="s">
        <v>1396</v>
      </c>
      <c r="C639" s="585" t="s">
        <v>473</v>
      </c>
      <c r="D639" s="585" t="s">
        <v>582</v>
      </c>
      <c r="E639" s="585" t="s">
        <v>1411</v>
      </c>
      <c r="F639" s="585" t="s">
        <v>1517</v>
      </c>
      <c r="G639" s="585" t="s">
        <v>1518</v>
      </c>
      <c r="H639" s="600"/>
      <c r="I639" s="600"/>
      <c r="J639" s="585"/>
      <c r="K639" s="585"/>
      <c r="L639" s="600"/>
      <c r="M639" s="600"/>
      <c r="N639" s="585"/>
      <c r="O639" s="585"/>
      <c r="P639" s="600">
        <v>2</v>
      </c>
      <c r="Q639" s="600">
        <v>4206</v>
      </c>
      <c r="R639" s="590"/>
      <c r="S639" s="601">
        <v>2103</v>
      </c>
    </row>
    <row r="640" spans="1:19" ht="14.4" customHeight="1" x14ac:dyDescent="0.3">
      <c r="A640" s="584" t="s">
        <v>1395</v>
      </c>
      <c r="B640" s="585" t="s">
        <v>1396</v>
      </c>
      <c r="C640" s="585" t="s">
        <v>473</v>
      </c>
      <c r="D640" s="585" t="s">
        <v>582</v>
      </c>
      <c r="E640" s="585" t="s">
        <v>1411</v>
      </c>
      <c r="F640" s="585" t="s">
        <v>1448</v>
      </c>
      <c r="G640" s="585" t="s">
        <v>1449</v>
      </c>
      <c r="H640" s="600"/>
      <c r="I640" s="600"/>
      <c r="J640" s="585"/>
      <c r="K640" s="585"/>
      <c r="L640" s="600"/>
      <c r="M640" s="600"/>
      <c r="N640" s="585"/>
      <c r="O640" s="585"/>
      <c r="P640" s="600">
        <v>2</v>
      </c>
      <c r="Q640" s="600">
        <v>66.66</v>
      </c>
      <c r="R640" s="590"/>
      <c r="S640" s="601">
        <v>33.33</v>
      </c>
    </row>
    <row r="641" spans="1:19" ht="14.4" customHeight="1" x14ac:dyDescent="0.3">
      <c r="A641" s="584" t="s">
        <v>1395</v>
      </c>
      <c r="B641" s="585" t="s">
        <v>1396</v>
      </c>
      <c r="C641" s="585" t="s">
        <v>473</v>
      </c>
      <c r="D641" s="585" t="s">
        <v>582</v>
      </c>
      <c r="E641" s="585" t="s">
        <v>1411</v>
      </c>
      <c r="F641" s="585" t="s">
        <v>1452</v>
      </c>
      <c r="G641" s="585" t="s">
        <v>1453</v>
      </c>
      <c r="H641" s="600"/>
      <c r="I641" s="600"/>
      <c r="J641" s="585"/>
      <c r="K641" s="585"/>
      <c r="L641" s="600"/>
      <c r="M641" s="600"/>
      <c r="N641" s="585"/>
      <c r="O641" s="585"/>
      <c r="P641" s="600">
        <v>15</v>
      </c>
      <c r="Q641" s="600">
        <v>1290</v>
      </c>
      <c r="R641" s="590"/>
      <c r="S641" s="601">
        <v>86</v>
      </c>
    </row>
    <row r="642" spans="1:19" ht="14.4" customHeight="1" x14ac:dyDescent="0.3">
      <c r="A642" s="584" t="s">
        <v>1395</v>
      </c>
      <c r="B642" s="585" t="s">
        <v>1396</v>
      </c>
      <c r="C642" s="585" t="s">
        <v>473</v>
      </c>
      <c r="D642" s="585" t="s">
        <v>582</v>
      </c>
      <c r="E642" s="585" t="s">
        <v>1411</v>
      </c>
      <c r="F642" s="585" t="s">
        <v>1469</v>
      </c>
      <c r="G642" s="585" t="s">
        <v>1470</v>
      </c>
      <c r="H642" s="600"/>
      <c r="I642" s="600"/>
      <c r="J642" s="585"/>
      <c r="K642" s="585"/>
      <c r="L642" s="600"/>
      <c r="M642" s="600"/>
      <c r="N642" s="585"/>
      <c r="O642" s="585"/>
      <c r="P642" s="600">
        <v>1</v>
      </c>
      <c r="Q642" s="600">
        <v>1064</v>
      </c>
      <c r="R642" s="590"/>
      <c r="S642" s="601">
        <v>1064</v>
      </c>
    </row>
    <row r="643" spans="1:19" ht="14.4" customHeight="1" x14ac:dyDescent="0.3">
      <c r="A643" s="584" t="s">
        <v>1395</v>
      </c>
      <c r="B643" s="585" t="s">
        <v>1396</v>
      </c>
      <c r="C643" s="585" t="s">
        <v>473</v>
      </c>
      <c r="D643" s="585" t="s">
        <v>582</v>
      </c>
      <c r="E643" s="585" t="s">
        <v>1411</v>
      </c>
      <c r="F643" s="585" t="s">
        <v>1473</v>
      </c>
      <c r="G643" s="585" t="s">
        <v>1474</v>
      </c>
      <c r="H643" s="600"/>
      <c r="I643" s="600"/>
      <c r="J643" s="585"/>
      <c r="K643" s="585"/>
      <c r="L643" s="600"/>
      <c r="M643" s="600"/>
      <c r="N643" s="585"/>
      <c r="O643" s="585"/>
      <c r="P643" s="600">
        <v>2</v>
      </c>
      <c r="Q643" s="600">
        <v>1434</v>
      </c>
      <c r="R643" s="590"/>
      <c r="S643" s="601">
        <v>717</v>
      </c>
    </row>
    <row r="644" spans="1:19" ht="14.4" customHeight="1" x14ac:dyDescent="0.3">
      <c r="A644" s="584" t="s">
        <v>1395</v>
      </c>
      <c r="B644" s="585" t="s">
        <v>1396</v>
      </c>
      <c r="C644" s="585" t="s">
        <v>473</v>
      </c>
      <c r="D644" s="585" t="s">
        <v>582</v>
      </c>
      <c r="E644" s="585" t="s">
        <v>1411</v>
      </c>
      <c r="F644" s="585" t="s">
        <v>1501</v>
      </c>
      <c r="G644" s="585" t="s">
        <v>1502</v>
      </c>
      <c r="H644" s="600"/>
      <c r="I644" s="600"/>
      <c r="J644" s="585"/>
      <c r="K644" s="585"/>
      <c r="L644" s="600"/>
      <c r="M644" s="600"/>
      <c r="N644" s="585"/>
      <c r="O644" s="585"/>
      <c r="P644" s="600">
        <v>1</v>
      </c>
      <c r="Q644" s="600">
        <v>841</v>
      </c>
      <c r="R644" s="590"/>
      <c r="S644" s="601">
        <v>841</v>
      </c>
    </row>
    <row r="645" spans="1:19" ht="14.4" customHeight="1" x14ac:dyDescent="0.3">
      <c r="A645" s="584" t="s">
        <v>1395</v>
      </c>
      <c r="B645" s="585" t="s">
        <v>1396</v>
      </c>
      <c r="C645" s="585" t="s">
        <v>476</v>
      </c>
      <c r="D645" s="585" t="s">
        <v>1384</v>
      </c>
      <c r="E645" s="585" t="s">
        <v>1397</v>
      </c>
      <c r="F645" s="585" t="s">
        <v>1402</v>
      </c>
      <c r="G645" s="585" t="s">
        <v>1403</v>
      </c>
      <c r="H645" s="600">
        <v>0.2</v>
      </c>
      <c r="I645" s="600">
        <v>50.71</v>
      </c>
      <c r="J645" s="585"/>
      <c r="K645" s="585">
        <v>253.54999999999998</v>
      </c>
      <c r="L645" s="600"/>
      <c r="M645" s="600"/>
      <c r="N645" s="585"/>
      <c r="O645" s="585"/>
      <c r="P645" s="600"/>
      <c r="Q645" s="600"/>
      <c r="R645" s="590"/>
      <c r="S645" s="601"/>
    </row>
    <row r="646" spans="1:19" ht="14.4" customHeight="1" x14ac:dyDescent="0.3">
      <c r="A646" s="584" t="s">
        <v>1395</v>
      </c>
      <c r="B646" s="585" t="s">
        <v>1396</v>
      </c>
      <c r="C646" s="585" t="s">
        <v>476</v>
      </c>
      <c r="D646" s="585" t="s">
        <v>1384</v>
      </c>
      <c r="E646" s="585" t="s">
        <v>1411</v>
      </c>
      <c r="F646" s="585" t="s">
        <v>1452</v>
      </c>
      <c r="G646" s="585" t="s">
        <v>1453</v>
      </c>
      <c r="H646" s="600">
        <v>1</v>
      </c>
      <c r="I646" s="600">
        <v>86</v>
      </c>
      <c r="J646" s="585"/>
      <c r="K646" s="585">
        <v>86</v>
      </c>
      <c r="L646" s="600"/>
      <c r="M646" s="600"/>
      <c r="N646" s="585"/>
      <c r="O646" s="585"/>
      <c r="P646" s="600"/>
      <c r="Q646" s="600"/>
      <c r="R646" s="590"/>
      <c r="S646" s="601"/>
    </row>
    <row r="647" spans="1:19" ht="14.4" customHeight="1" x14ac:dyDescent="0.3">
      <c r="A647" s="584" t="s">
        <v>1395</v>
      </c>
      <c r="B647" s="585" t="s">
        <v>1396</v>
      </c>
      <c r="C647" s="585" t="s">
        <v>476</v>
      </c>
      <c r="D647" s="585" t="s">
        <v>1384</v>
      </c>
      <c r="E647" s="585" t="s">
        <v>1411</v>
      </c>
      <c r="F647" s="585" t="s">
        <v>1499</v>
      </c>
      <c r="G647" s="585" t="s">
        <v>1500</v>
      </c>
      <c r="H647" s="600">
        <v>1</v>
      </c>
      <c r="I647" s="600">
        <v>1033</v>
      </c>
      <c r="J647" s="585"/>
      <c r="K647" s="585">
        <v>1033</v>
      </c>
      <c r="L647" s="600"/>
      <c r="M647" s="600"/>
      <c r="N647" s="585"/>
      <c r="O647" s="585"/>
      <c r="P647" s="600"/>
      <c r="Q647" s="600"/>
      <c r="R647" s="590"/>
      <c r="S647" s="601"/>
    </row>
    <row r="648" spans="1:19" ht="14.4" customHeight="1" x14ac:dyDescent="0.3">
      <c r="A648" s="584" t="s">
        <v>1395</v>
      </c>
      <c r="B648" s="585" t="s">
        <v>1396</v>
      </c>
      <c r="C648" s="585" t="s">
        <v>476</v>
      </c>
      <c r="D648" s="585" t="s">
        <v>1388</v>
      </c>
      <c r="E648" s="585" t="s">
        <v>1397</v>
      </c>
      <c r="F648" s="585" t="s">
        <v>1400</v>
      </c>
      <c r="G648" s="585" t="s">
        <v>1401</v>
      </c>
      <c r="H648" s="600">
        <v>0.2</v>
      </c>
      <c r="I648" s="600">
        <v>30.21</v>
      </c>
      <c r="J648" s="585"/>
      <c r="K648" s="585">
        <v>151.04999999999998</v>
      </c>
      <c r="L648" s="600"/>
      <c r="M648" s="600"/>
      <c r="N648" s="585"/>
      <c r="O648" s="585"/>
      <c r="P648" s="600"/>
      <c r="Q648" s="600"/>
      <c r="R648" s="590"/>
      <c r="S648" s="601"/>
    </row>
    <row r="649" spans="1:19" ht="14.4" customHeight="1" x14ac:dyDescent="0.3">
      <c r="A649" s="584" t="s">
        <v>1395</v>
      </c>
      <c r="B649" s="585" t="s">
        <v>1396</v>
      </c>
      <c r="C649" s="585" t="s">
        <v>476</v>
      </c>
      <c r="D649" s="585" t="s">
        <v>1388</v>
      </c>
      <c r="E649" s="585" t="s">
        <v>1397</v>
      </c>
      <c r="F649" s="585" t="s">
        <v>1402</v>
      </c>
      <c r="G649" s="585" t="s">
        <v>1403</v>
      </c>
      <c r="H649" s="600">
        <v>0.4</v>
      </c>
      <c r="I649" s="600">
        <v>101.42</v>
      </c>
      <c r="J649" s="585"/>
      <c r="K649" s="585">
        <v>253.54999999999998</v>
      </c>
      <c r="L649" s="600"/>
      <c r="M649" s="600"/>
      <c r="N649" s="585"/>
      <c r="O649" s="585"/>
      <c r="P649" s="600"/>
      <c r="Q649" s="600"/>
      <c r="R649" s="590"/>
      <c r="S649" s="601"/>
    </row>
    <row r="650" spans="1:19" ht="14.4" customHeight="1" x14ac:dyDescent="0.3">
      <c r="A650" s="584" t="s">
        <v>1395</v>
      </c>
      <c r="B650" s="585" t="s">
        <v>1396</v>
      </c>
      <c r="C650" s="585" t="s">
        <v>476</v>
      </c>
      <c r="D650" s="585" t="s">
        <v>1388</v>
      </c>
      <c r="E650" s="585" t="s">
        <v>1411</v>
      </c>
      <c r="F650" s="585" t="s">
        <v>1440</v>
      </c>
      <c r="G650" s="585" t="s">
        <v>1441</v>
      </c>
      <c r="H650" s="600">
        <v>1</v>
      </c>
      <c r="I650" s="600">
        <v>1031</v>
      </c>
      <c r="J650" s="585"/>
      <c r="K650" s="585">
        <v>1031</v>
      </c>
      <c r="L650" s="600"/>
      <c r="M650" s="600"/>
      <c r="N650" s="585"/>
      <c r="O650" s="585"/>
      <c r="P650" s="600"/>
      <c r="Q650" s="600"/>
      <c r="R650" s="590"/>
      <c r="S650" s="601"/>
    </row>
    <row r="651" spans="1:19" ht="14.4" customHeight="1" x14ac:dyDescent="0.3">
      <c r="A651" s="584" t="s">
        <v>1395</v>
      </c>
      <c r="B651" s="585" t="s">
        <v>1396</v>
      </c>
      <c r="C651" s="585" t="s">
        <v>476</v>
      </c>
      <c r="D651" s="585" t="s">
        <v>1388</v>
      </c>
      <c r="E651" s="585" t="s">
        <v>1411</v>
      </c>
      <c r="F651" s="585" t="s">
        <v>1452</v>
      </c>
      <c r="G651" s="585" t="s">
        <v>1453</v>
      </c>
      <c r="H651" s="600">
        <v>2</v>
      </c>
      <c r="I651" s="600">
        <v>172</v>
      </c>
      <c r="J651" s="585"/>
      <c r="K651" s="585">
        <v>86</v>
      </c>
      <c r="L651" s="600"/>
      <c r="M651" s="600"/>
      <c r="N651" s="585"/>
      <c r="O651" s="585"/>
      <c r="P651" s="600"/>
      <c r="Q651" s="600"/>
      <c r="R651" s="590"/>
      <c r="S651" s="601"/>
    </row>
    <row r="652" spans="1:19" ht="14.4" customHeight="1" x14ac:dyDescent="0.3">
      <c r="A652" s="584" t="s">
        <v>1395</v>
      </c>
      <c r="B652" s="585" t="s">
        <v>1396</v>
      </c>
      <c r="C652" s="585" t="s">
        <v>476</v>
      </c>
      <c r="D652" s="585" t="s">
        <v>1388</v>
      </c>
      <c r="E652" s="585" t="s">
        <v>1411</v>
      </c>
      <c r="F652" s="585" t="s">
        <v>1483</v>
      </c>
      <c r="G652" s="585" t="s">
        <v>1484</v>
      </c>
      <c r="H652" s="600"/>
      <c r="I652" s="600"/>
      <c r="J652" s="585"/>
      <c r="K652" s="585"/>
      <c r="L652" s="600">
        <v>1</v>
      </c>
      <c r="M652" s="600">
        <v>390</v>
      </c>
      <c r="N652" s="585">
        <v>1</v>
      </c>
      <c r="O652" s="585">
        <v>390</v>
      </c>
      <c r="P652" s="600"/>
      <c r="Q652" s="600"/>
      <c r="R652" s="590"/>
      <c r="S652" s="601"/>
    </row>
    <row r="653" spans="1:19" ht="14.4" customHeight="1" x14ac:dyDescent="0.3">
      <c r="A653" s="584" t="s">
        <v>1395</v>
      </c>
      <c r="B653" s="585" t="s">
        <v>1396</v>
      </c>
      <c r="C653" s="585" t="s">
        <v>476</v>
      </c>
      <c r="D653" s="585" t="s">
        <v>1388</v>
      </c>
      <c r="E653" s="585" t="s">
        <v>1411</v>
      </c>
      <c r="F653" s="585" t="s">
        <v>1541</v>
      </c>
      <c r="G653" s="585" t="s">
        <v>1542</v>
      </c>
      <c r="H653" s="600">
        <v>2</v>
      </c>
      <c r="I653" s="600">
        <v>3336</v>
      </c>
      <c r="J653" s="585"/>
      <c r="K653" s="585">
        <v>1668</v>
      </c>
      <c r="L653" s="600"/>
      <c r="M653" s="600"/>
      <c r="N653" s="585"/>
      <c r="O653" s="585"/>
      <c r="P653" s="600"/>
      <c r="Q653" s="600"/>
      <c r="R653" s="590"/>
      <c r="S653" s="601"/>
    </row>
    <row r="654" spans="1:19" ht="14.4" customHeight="1" x14ac:dyDescent="0.3">
      <c r="A654" s="584" t="s">
        <v>1395</v>
      </c>
      <c r="B654" s="585" t="s">
        <v>1396</v>
      </c>
      <c r="C654" s="585" t="s">
        <v>476</v>
      </c>
      <c r="D654" s="585" t="s">
        <v>1388</v>
      </c>
      <c r="E654" s="585" t="s">
        <v>1411</v>
      </c>
      <c r="F654" s="585" t="s">
        <v>1491</v>
      </c>
      <c r="G654" s="585" t="s">
        <v>1492</v>
      </c>
      <c r="H654" s="600"/>
      <c r="I654" s="600"/>
      <c r="J654" s="585"/>
      <c r="K654" s="585"/>
      <c r="L654" s="600">
        <v>1</v>
      </c>
      <c r="M654" s="600">
        <v>310</v>
      </c>
      <c r="N654" s="585">
        <v>1</v>
      </c>
      <c r="O654" s="585">
        <v>310</v>
      </c>
      <c r="P654" s="600"/>
      <c r="Q654" s="600"/>
      <c r="R654" s="590"/>
      <c r="S654" s="601"/>
    </row>
    <row r="655" spans="1:19" ht="14.4" customHeight="1" x14ac:dyDescent="0.3">
      <c r="A655" s="584" t="s">
        <v>1395</v>
      </c>
      <c r="B655" s="585" t="s">
        <v>1396</v>
      </c>
      <c r="C655" s="585" t="s">
        <v>476</v>
      </c>
      <c r="D655" s="585" t="s">
        <v>1388</v>
      </c>
      <c r="E655" s="585" t="s">
        <v>1411</v>
      </c>
      <c r="F655" s="585" t="s">
        <v>1543</v>
      </c>
      <c r="G655" s="585" t="s">
        <v>1544</v>
      </c>
      <c r="H655" s="600">
        <v>1</v>
      </c>
      <c r="I655" s="600">
        <v>3710</v>
      </c>
      <c r="J655" s="585"/>
      <c r="K655" s="585">
        <v>3710</v>
      </c>
      <c r="L655" s="600"/>
      <c r="M655" s="600"/>
      <c r="N655" s="585"/>
      <c r="O655" s="585"/>
      <c r="P655" s="600"/>
      <c r="Q655" s="600"/>
      <c r="R655" s="590"/>
      <c r="S655" s="601"/>
    </row>
    <row r="656" spans="1:19" ht="14.4" customHeight="1" x14ac:dyDescent="0.3">
      <c r="A656" s="584" t="s">
        <v>1395</v>
      </c>
      <c r="B656" s="585" t="s">
        <v>1396</v>
      </c>
      <c r="C656" s="585" t="s">
        <v>476</v>
      </c>
      <c r="D656" s="585" t="s">
        <v>1388</v>
      </c>
      <c r="E656" s="585" t="s">
        <v>1411</v>
      </c>
      <c r="F656" s="585" t="s">
        <v>1499</v>
      </c>
      <c r="G656" s="585" t="s">
        <v>1500</v>
      </c>
      <c r="H656" s="600">
        <v>1</v>
      </c>
      <c r="I656" s="600">
        <v>1033</v>
      </c>
      <c r="J656" s="585"/>
      <c r="K656" s="585">
        <v>1033</v>
      </c>
      <c r="L656" s="600"/>
      <c r="M656" s="600"/>
      <c r="N656" s="585"/>
      <c r="O656" s="585"/>
      <c r="P656" s="600"/>
      <c r="Q656" s="600"/>
      <c r="R656" s="590"/>
      <c r="S656" s="601"/>
    </row>
    <row r="657" spans="1:19" ht="14.4" customHeight="1" x14ac:dyDescent="0.3">
      <c r="A657" s="584" t="s">
        <v>1395</v>
      </c>
      <c r="B657" s="585" t="s">
        <v>1396</v>
      </c>
      <c r="C657" s="585" t="s">
        <v>476</v>
      </c>
      <c r="D657" s="585" t="s">
        <v>1388</v>
      </c>
      <c r="E657" s="585" t="s">
        <v>1411</v>
      </c>
      <c r="F657" s="585" t="s">
        <v>1509</v>
      </c>
      <c r="G657" s="585" t="s">
        <v>1494</v>
      </c>
      <c r="H657" s="600"/>
      <c r="I657" s="600"/>
      <c r="J657" s="585"/>
      <c r="K657" s="585"/>
      <c r="L657" s="600">
        <v>1</v>
      </c>
      <c r="M657" s="600">
        <v>825</v>
      </c>
      <c r="N657" s="585">
        <v>1</v>
      </c>
      <c r="O657" s="585">
        <v>825</v>
      </c>
      <c r="P657" s="600"/>
      <c r="Q657" s="600"/>
      <c r="R657" s="590"/>
      <c r="S657" s="601"/>
    </row>
    <row r="658" spans="1:19" ht="14.4" customHeight="1" x14ac:dyDescent="0.3">
      <c r="A658" s="584" t="s">
        <v>1395</v>
      </c>
      <c r="B658" s="585" t="s">
        <v>1396</v>
      </c>
      <c r="C658" s="585" t="s">
        <v>476</v>
      </c>
      <c r="D658" s="585" t="s">
        <v>585</v>
      </c>
      <c r="E658" s="585" t="s">
        <v>1411</v>
      </c>
      <c r="F658" s="585" t="s">
        <v>1432</v>
      </c>
      <c r="G658" s="585" t="s">
        <v>1433</v>
      </c>
      <c r="H658" s="600"/>
      <c r="I658" s="600"/>
      <c r="J658" s="585"/>
      <c r="K658" s="585"/>
      <c r="L658" s="600">
        <v>1</v>
      </c>
      <c r="M658" s="600">
        <v>541</v>
      </c>
      <c r="N658" s="585">
        <v>1</v>
      </c>
      <c r="O658" s="585">
        <v>541</v>
      </c>
      <c r="P658" s="600"/>
      <c r="Q658" s="600"/>
      <c r="R658" s="590"/>
      <c r="S658" s="601"/>
    </row>
    <row r="659" spans="1:19" ht="14.4" customHeight="1" x14ac:dyDescent="0.3">
      <c r="A659" s="584" t="s">
        <v>1395</v>
      </c>
      <c r="B659" s="585" t="s">
        <v>1396</v>
      </c>
      <c r="C659" s="585" t="s">
        <v>476</v>
      </c>
      <c r="D659" s="585" t="s">
        <v>585</v>
      </c>
      <c r="E659" s="585" t="s">
        <v>1411</v>
      </c>
      <c r="F659" s="585" t="s">
        <v>1438</v>
      </c>
      <c r="G659" s="585" t="s">
        <v>1439</v>
      </c>
      <c r="H659" s="600"/>
      <c r="I659" s="600"/>
      <c r="J659" s="585"/>
      <c r="K659" s="585"/>
      <c r="L659" s="600">
        <v>1</v>
      </c>
      <c r="M659" s="600">
        <v>679</v>
      </c>
      <c r="N659" s="585">
        <v>1</v>
      </c>
      <c r="O659" s="585">
        <v>679</v>
      </c>
      <c r="P659" s="600">
        <v>1</v>
      </c>
      <c r="Q659" s="600">
        <v>680</v>
      </c>
      <c r="R659" s="590">
        <v>1.0014727540500736</v>
      </c>
      <c r="S659" s="601">
        <v>680</v>
      </c>
    </row>
    <row r="660" spans="1:19" ht="14.4" customHeight="1" x14ac:dyDescent="0.3">
      <c r="A660" s="584" t="s">
        <v>1395</v>
      </c>
      <c r="B660" s="585" t="s">
        <v>1396</v>
      </c>
      <c r="C660" s="585" t="s">
        <v>476</v>
      </c>
      <c r="D660" s="585" t="s">
        <v>585</v>
      </c>
      <c r="E660" s="585" t="s">
        <v>1411</v>
      </c>
      <c r="F660" s="585" t="s">
        <v>1452</v>
      </c>
      <c r="G660" s="585" t="s">
        <v>1453</v>
      </c>
      <c r="H660" s="600">
        <v>1</v>
      </c>
      <c r="I660" s="600">
        <v>86</v>
      </c>
      <c r="J660" s="585">
        <v>0.5</v>
      </c>
      <c r="K660" s="585">
        <v>86</v>
      </c>
      <c r="L660" s="600">
        <v>2</v>
      </c>
      <c r="M660" s="600">
        <v>172</v>
      </c>
      <c r="N660" s="585">
        <v>1</v>
      </c>
      <c r="O660" s="585">
        <v>86</v>
      </c>
      <c r="P660" s="600"/>
      <c r="Q660" s="600"/>
      <c r="R660" s="590"/>
      <c r="S660" s="601"/>
    </row>
    <row r="661" spans="1:19" ht="14.4" customHeight="1" x14ac:dyDescent="0.3">
      <c r="A661" s="584" t="s">
        <v>1395</v>
      </c>
      <c r="B661" s="585" t="s">
        <v>1396</v>
      </c>
      <c r="C661" s="585" t="s">
        <v>476</v>
      </c>
      <c r="D661" s="585" t="s">
        <v>585</v>
      </c>
      <c r="E661" s="585" t="s">
        <v>1411</v>
      </c>
      <c r="F661" s="585" t="s">
        <v>1454</v>
      </c>
      <c r="G661" s="585" t="s">
        <v>1455</v>
      </c>
      <c r="H661" s="600">
        <v>1</v>
      </c>
      <c r="I661" s="600">
        <v>32</v>
      </c>
      <c r="J661" s="585"/>
      <c r="K661" s="585">
        <v>32</v>
      </c>
      <c r="L661" s="600"/>
      <c r="M661" s="600"/>
      <c r="N661" s="585"/>
      <c r="O661" s="585"/>
      <c r="P661" s="600"/>
      <c r="Q661" s="600"/>
      <c r="R661" s="590"/>
      <c r="S661" s="601"/>
    </row>
    <row r="662" spans="1:19" ht="14.4" customHeight="1" x14ac:dyDescent="0.3">
      <c r="A662" s="584" t="s">
        <v>1395</v>
      </c>
      <c r="B662" s="585" t="s">
        <v>1396</v>
      </c>
      <c r="C662" s="585" t="s">
        <v>476</v>
      </c>
      <c r="D662" s="585" t="s">
        <v>585</v>
      </c>
      <c r="E662" s="585" t="s">
        <v>1411</v>
      </c>
      <c r="F662" s="585" t="s">
        <v>1463</v>
      </c>
      <c r="G662" s="585" t="s">
        <v>1464</v>
      </c>
      <c r="H662" s="600"/>
      <c r="I662" s="600"/>
      <c r="J662" s="585"/>
      <c r="K662" s="585"/>
      <c r="L662" s="600">
        <v>1</v>
      </c>
      <c r="M662" s="600">
        <v>162</v>
      </c>
      <c r="N662" s="585">
        <v>1</v>
      </c>
      <c r="O662" s="585">
        <v>162</v>
      </c>
      <c r="P662" s="600"/>
      <c r="Q662" s="600"/>
      <c r="R662" s="590"/>
      <c r="S662" s="601"/>
    </row>
    <row r="663" spans="1:19" ht="14.4" customHeight="1" x14ac:dyDescent="0.3">
      <c r="A663" s="584" t="s">
        <v>1395</v>
      </c>
      <c r="B663" s="585" t="s">
        <v>1396</v>
      </c>
      <c r="C663" s="585" t="s">
        <v>476</v>
      </c>
      <c r="D663" s="585" t="s">
        <v>585</v>
      </c>
      <c r="E663" s="585" t="s">
        <v>1411</v>
      </c>
      <c r="F663" s="585" t="s">
        <v>1495</v>
      </c>
      <c r="G663" s="585" t="s">
        <v>1496</v>
      </c>
      <c r="H663" s="600"/>
      <c r="I663" s="600"/>
      <c r="J663" s="585"/>
      <c r="K663" s="585"/>
      <c r="L663" s="600">
        <v>1</v>
      </c>
      <c r="M663" s="600">
        <v>892</v>
      </c>
      <c r="N663" s="585">
        <v>1</v>
      </c>
      <c r="O663" s="585">
        <v>892</v>
      </c>
      <c r="P663" s="600"/>
      <c r="Q663" s="600"/>
      <c r="R663" s="590"/>
      <c r="S663" s="601"/>
    </row>
    <row r="664" spans="1:19" ht="14.4" customHeight="1" x14ac:dyDescent="0.3">
      <c r="A664" s="584" t="s">
        <v>1395</v>
      </c>
      <c r="B664" s="585" t="s">
        <v>1396</v>
      </c>
      <c r="C664" s="585" t="s">
        <v>476</v>
      </c>
      <c r="D664" s="585" t="s">
        <v>1391</v>
      </c>
      <c r="E664" s="585" t="s">
        <v>1397</v>
      </c>
      <c r="F664" s="585" t="s">
        <v>1400</v>
      </c>
      <c r="G664" s="585" t="s">
        <v>1401</v>
      </c>
      <c r="H664" s="600">
        <v>0.1</v>
      </c>
      <c r="I664" s="600">
        <v>15.1</v>
      </c>
      <c r="J664" s="585"/>
      <c r="K664" s="585">
        <v>151</v>
      </c>
      <c r="L664" s="600"/>
      <c r="M664" s="600"/>
      <c r="N664" s="585"/>
      <c r="O664" s="585"/>
      <c r="P664" s="600"/>
      <c r="Q664" s="600"/>
      <c r="R664" s="590"/>
      <c r="S664" s="601"/>
    </row>
    <row r="665" spans="1:19" ht="14.4" customHeight="1" x14ac:dyDescent="0.3">
      <c r="A665" s="584" t="s">
        <v>1395</v>
      </c>
      <c r="B665" s="585" t="s">
        <v>1396</v>
      </c>
      <c r="C665" s="585" t="s">
        <v>476</v>
      </c>
      <c r="D665" s="585" t="s">
        <v>1391</v>
      </c>
      <c r="E665" s="585" t="s">
        <v>1397</v>
      </c>
      <c r="F665" s="585" t="s">
        <v>1402</v>
      </c>
      <c r="G665" s="585" t="s">
        <v>1403</v>
      </c>
      <c r="H665" s="600">
        <v>0.2</v>
      </c>
      <c r="I665" s="600">
        <v>50.71</v>
      </c>
      <c r="J665" s="585"/>
      <c r="K665" s="585">
        <v>253.54999999999998</v>
      </c>
      <c r="L665" s="600"/>
      <c r="M665" s="600"/>
      <c r="N665" s="585"/>
      <c r="O665" s="585"/>
      <c r="P665" s="600"/>
      <c r="Q665" s="600"/>
      <c r="R665" s="590"/>
      <c r="S665" s="601"/>
    </row>
    <row r="666" spans="1:19" ht="14.4" customHeight="1" x14ac:dyDescent="0.3">
      <c r="A666" s="584" t="s">
        <v>1395</v>
      </c>
      <c r="B666" s="585" t="s">
        <v>1396</v>
      </c>
      <c r="C666" s="585" t="s">
        <v>476</v>
      </c>
      <c r="D666" s="585" t="s">
        <v>1391</v>
      </c>
      <c r="E666" s="585" t="s">
        <v>1411</v>
      </c>
      <c r="F666" s="585" t="s">
        <v>1438</v>
      </c>
      <c r="G666" s="585" t="s">
        <v>1439</v>
      </c>
      <c r="H666" s="600"/>
      <c r="I666" s="600"/>
      <c r="J666" s="585"/>
      <c r="K666" s="585"/>
      <c r="L666" s="600">
        <v>1</v>
      </c>
      <c r="M666" s="600">
        <v>679</v>
      </c>
      <c r="N666" s="585">
        <v>1</v>
      </c>
      <c r="O666" s="585">
        <v>679</v>
      </c>
      <c r="P666" s="600"/>
      <c r="Q666" s="600"/>
      <c r="R666" s="590"/>
      <c r="S666" s="601"/>
    </row>
    <row r="667" spans="1:19" ht="14.4" customHeight="1" x14ac:dyDescent="0.3">
      <c r="A667" s="584" t="s">
        <v>1395</v>
      </c>
      <c r="B667" s="585" t="s">
        <v>1396</v>
      </c>
      <c r="C667" s="585" t="s">
        <v>476</v>
      </c>
      <c r="D667" s="585" t="s">
        <v>1391</v>
      </c>
      <c r="E667" s="585" t="s">
        <v>1411</v>
      </c>
      <c r="F667" s="585" t="s">
        <v>1527</v>
      </c>
      <c r="G667" s="585" t="s">
        <v>1528</v>
      </c>
      <c r="H667" s="600">
        <v>1</v>
      </c>
      <c r="I667" s="600">
        <v>1393</v>
      </c>
      <c r="J667" s="585"/>
      <c r="K667" s="585">
        <v>1393</v>
      </c>
      <c r="L667" s="600"/>
      <c r="M667" s="600"/>
      <c r="N667" s="585"/>
      <c r="O667" s="585"/>
      <c r="P667" s="600"/>
      <c r="Q667" s="600"/>
      <c r="R667" s="590"/>
      <c r="S667" s="601"/>
    </row>
    <row r="668" spans="1:19" ht="14.4" customHeight="1" x14ac:dyDescent="0.3">
      <c r="A668" s="584" t="s">
        <v>1395</v>
      </c>
      <c r="B668" s="585" t="s">
        <v>1396</v>
      </c>
      <c r="C668" s="585" t="s">
        <v>476</v>
      </c>
      <c r="D668" s="585" t="s">
        <v>1391</v>
      </c>
      <c r="E668" s="585" t="s">
        <v>1411</v>
      </c>
      <c r="F668" s="585" t="s">
        <v>1452</v>
      </c>
      <c r="G668" s="585" t="s">
        <v>1453</v>
      </c>
      <c r="H668" s="600">
        <v>1</v>
      </c>
      <c r="I668" s="600">
        <v>86</v>
      </c>
      <c r="J668" s="585">
        <v>0.33333333333333331</v>
      </c>
      <c r="K668" s="585">
        <v>86</v>
      </c>
      <c r="L668" s="600">
        <v>3</v>
      </c>
      <c r="M668" s="600">
        <v>258</v>
      </c>
      <c r="N668" s="585">
        <v>1</v>
      </c>
      <c r="O668" s="585">
        <v>86</v>
      </c>
      <c r="P668" s="600"/>
      <c r="Q668" s="600"/>
      <c r="R668" s="590"/>
      <c r="S668" s="601"/>
    </row>
    <row r="669" spans="1:19" ht="14.4" customHeight="1" x14ac:dyDescent="0.3">
      <c r="A669" s="584" t="s">
        <v>1395</v>
      </c>
      <c r="B669" s="585" t="s">
        <v>1396</v>
      </c>
      <c r="C669" s="585" t="s">
        <v>476</v>
      </c>
      <c r="D669" s="585" t="s">
        <v>1391</v>
      </c>
      <c r="E669" s="585" t="s">
        <v>1411</v>
      </c>
      <c r="F669" s="585" t="s">
        <v>1471</v>
      </c>
      <c r="G669" s="585" t="s">
        <v>1472</v>
      </c>
      <c r="H669" s="600"/>
      <c r="I669" s="600"/>
      <c r="J669" s="585"/>
      <c r="K669" s="585"/>
      <c r="L669" s="600">
        <v>1</v>
      </c>
      <c r="M669" s="600">
        <v>123</v>
      </c>
      <c r="N669" s="585">
        <v>1</v>
      </c>
      <c r="O669" s="585">
        <v>123</v>
      </c>
      <c r="P669" s="600"/>
      <c r="Q669" s="600"/>
      <c r="R669" s="590"/>
      <c r="S669" s="601"/>
    </row>
    <row r="670" spans="1:19" ht="14.4" customHeight="1" x14ac:dyDescent="0.3">
      <c r="A670" s="584" t="s">
        <v>1395</v>
      </c>
      <c r="B670" s="585" t="s">
        <v>1396</v>
      </c>
      <c r="C670" s="585" t="s">
        <v>476</v>
      </c>
      <c r="D670" s="585" t="s">
        <v>1391</v>
      </c>
      <c r="E670" s="585" t="s">
        <v>1411</v>
      </c>
      <c r="F670" s="585" t="s">
        <v>1499</v>
      </c>
      <c r="G670" s="585" t="s">
        <v>1500</v>
      </c>
      <c r="H670" s="600"/>
      <c r="I670" s="600"/>
      <c r="J670" s="585"/>
      <c r="K670" s="585"/>
      <c r="L670" s="600">
        <v>1</v>
      </c>
      <c r="M670" s="600">
        <v>1034</v>
      </c>
      <c r="N670" s="585">
        <v>1</v>
      </c>
      <c r="O670" s="585">
        <v>1034</v>
      </c>
      <c r="P670" s="600"/>
      <c r="Q670" s="600"/>
      <c r="R670" s="590"/>
      <c r="S670" s="601"/>
    </row>
    <row r="671" spans="1:19" ht="14.4" customHeight="1" x14ac:dyDescent="0.3">
      <c r="A671" s="584" t="s">
        <v>1395</v>
      </c>
      <c r="B671" s="585" t="s">
        <v>1396</v>
      </c>
      <c r="C671" s="585" t="s">
        <v>476</v>
      </c>
      <c r="D671" s="585" t="s">
        <v>1392</v>
      </c>
      <c r="E671" s="585" t="s">
        <v>1411</v>
      </c>
      <c r="F671" s="585" t="s">
        <v>1432</v>
      </c>
      <c r="G671" s="585" t="s">
        <v>1433</v>
      </c>
      <c r="H671" s="600"/>
      <c r="I671" s="600"/>
      <c r="J671" s="585"/>
      <c r="K671" s="585"/>
      <c r="L671" s="600">
        <v>1</v>
      </c>
      <c r="M671" s="600">
        <v>541</v>
      </c>
      <c r="N671" s="585">
        <v>1</v>
      </c>
      <c r="O671" s="585">
        <v>541</v>
      </c>
      <c r="P671" s="600"/>
      <c r="Q671" s="600"/>
      <c r="R671" s="590"/>
      <c r="S671" s="601"/>
    </row>
    <row r="672" spans="1:19" ht="14.4" customHeight="1" x14ac:dyDescent="0.3">
      <c r="A672" s="584" t="s">
        <v>1395</v>
      </c>
      <c r="B672" s="585" t="s">
        <v>1396</v>
      </c>
      <c r="C672" s="585" t="s">
        <v>476</v>
      </c>
      <c r="D672" s="585" t="s">
        <v>1392</v>
      </c>
      <c r="E672" s="585" t="s">
        <v>1411</v>
      </c>
      <c r="F672" s="585" t="s">
        <v>1440</v>
      </c>
      <c r="G672" s="585" t="s">
        <v>1441</v>
      </c>
      <c r="H672" s="600"/>
      <c r="I672" s="600"/>
      <c r="J672" s="585"/>
      <c r="K672" s="585"/>
      <c r="L672" s="600">
        <v>1</v>
      </c>
      <c r="M672" s="600">
        <v>1032</v>
      </c>
      <c r="N672" s="585">
        <v>1</v>
      </c>
      <c r="O672" s="585">
        <v>1032</v>
      </c>
      <c r="P672" s="600"/>
      <c r="Q672" s="600"/>
      <c r="R672" s="590"/>
      <c r="S672" s="601"/>
    </row>
    <row r="673" spans="1:19" ht="14.4" customHeight="1" x14ac:dyDescent="0.3">
      <c r="A673" s="584" t="s">
        <v>1395</v>
      </c>
      <c r="B673" s="585" t="s">
        <v>1396</v>
      </c>
      <c r="C673" s="585" t="s">
        <v>476</v>
      </c>
      <c r="D673" s="585" t="s">
        <v>588</v>
      </c>
      <c r="E673" s="585" t="s">
        <v>1411</v>
      </c>
      <c r="F673" s="585" t="s">
        <v>1436</v>
      </c>
      <c r="G673" s="585" t="s">
        <v>1437</v>
      </c>
      <c r="H673" s="600">
        <v>1</v>
      </c>
      <c r="I673" s="600">
        <v>500</v>
      </c>
      <c r="J673" s="585"/>
      <c r="K673" s="585">
        <v>500</v>
      </c>
      <c r="L673" s="600"/>
      <c r="M673" s="600"/>
      <c r="N673" s="585"/>
      <c r="O673" s="585"/>
      <c r="P673" s="600">
        <v>4</v>
      </c>
      <c r="Q673" s="600">
        <v>2008</v>
      </c>
      <c r="R673" s="590"/>
      <c r="S673" s="601">
        <v>502</v>
      </c>
    </row>
    <row r="674" spans="1:19" ht="14.4" customHeight="1" x14ac:dyDescent="0.3">
      <c r="A674" s="584" t="s">
        <v>1395</v>
      </c>
      <c r="B674" s="585" t="s">
        <v>1396</v>
      </c>
      <c r="C674" s="585" t="s">
        <v>476</v>
      </c>
      <c r="D674" s="585" t="s">
        <v>588</v>
      </c>
      <c r="E674" s="585" t="s">
        <v>1411</v>
      </c>
      <c r="F674" s="585" t="s">
        <v>1438</v>
      </c>
      <c r="G674" s="585" t="s">
        <v>1439</v>
      </c>
      <c r="H674" s="600"/>
      <c r="I674" s="600"/>
      <c r="J674" s="585"/>
      <c r="K674" s="585"/>
      <c r="L674" s="600"/>
      <c r="M674" s="600"/>
      <c r="N674" s="585"/>
      <c r="O674" s="585"/>
      <c r="P674" s="600">
        <v>1</v>
      </c>
      <c r="Q674" s="600">
        <v>680</v>
      </c>
      <c r="R674" s="590"/>
      <c r="S674" s="601">
        <v>680</v>
      </c>
    </row>
    <row r="675" spans="1:19" ht="14.4" customHeight="1" x14ac:dyDescent="0.3">
      <c r="A675" s="584" t="s">
        <v>1395</v>
      </c>
      <c r="B675" s="585" t="s">
        <v>1396</v>
      </c>
      <c r="C675" s="585" t="s">
        <v>476</v>
      </c>
      <c r="D675" s="585" t="s">
        <v>588</v>
      </c>
      <c r="E675" s="585" t="s">
        <v>1411</v>
      </c>
      <c r="F675" s="585" t="s">
        <v>1440</v>
      </c>
      <c r="G675" s="585" t="s">
        <v>1441</v>
      </c>
      <c r="H675" s="600">
        <v>1</v>
      </c>
      <c r="I675" s="600">
        <v>1031</v>
      </c>
      <c r="J675" s="585"/>
      <c r="K675" s="585">
        <v>1031</v>
      </c>
      <c r="L675" s="600"/>
      <c r="M675" s="600"/>
      <c r="N675" s="585"/>
      <c r="O675" s="585"/>
      <c r="P675" s="600">
        <v>6</v>
      </c>
      <c r="Q675" s="600">
        <v>6204</v>
      </c>
      <c r="R675" s="590"/>
      <c r="S675" s="601">
        <v>1034</v>
      </c>
    </row>
    <row r="676" spans="1:19" ht="14.4" customHeight="1" x14ac:dyDescent="0.3">
      <c r="A676" s="584" t="s">
        <v>1395</v>
      </c>
      <c r="B676" s="585" t="s">
        <v>1396</v>
      </c>
      <c r="C676" s="585" t="s">
        <v>476</v>
      </c>
      <c r="D676" s="585" t="s">
        <v>588</v>
      </c>
      <c r="E676" s="585" t="s">
        <v>1411</v>
      </c>
      <c r="F676" s="585" t="s">
        <v>1525</v>
      </c>
      <c r="G676" s="585" t="s">
        <v>1526</v>
      </c>
      <c r="H676" s="600">
        <v>1</v>
      </c>
      <c r="I676" s="600">
        <v>1677</v>
      </c>
      <c r="J676" s="585"/>
      <c r="K676" s="585">
        <v>1677</v>
      </c>
      <c r="L676" s="600"/>
      <c r="M676" s="600"/>
      <c r="N676" s="585"/>
      <c r="O676" s="585"/>
      <c r="P676" s="600">
        <v>2</v>
      </c>
      <c r="Q676" s="600">
        <v>3360</v>
      </c>
      <c r="R676" s="590"/>
      <c r="S676" s="601">
        <v>1680</v>
      </c>
    </row>
    <row r="677" spans="1:19" ht="14.4" customHeight="1" x14ac:dyDescent="0.3">
      <c r="A677" s="584" t="s">
        <v>1395</v>
      </c>
      <c r="B677" s="585" t="s">
        <v>1396</v>
      </c>
      <c r="C677" s="585" t="s">
        <v>476</v>
      </c>
      <c r="D677" s="585" t="s">
        <v>588</v>
      </c>
      <c r="E677" s="585" t="s">
        <v>1411</v>
      </c>
      <c r="F677" s="585" t="s">
        <v>1442</v>
      </c>
      <c r="G677" s="585" t="s">
        <v>1443</v>
      </c>
      <c r="H677" s="600"/>
      <c r="I677" s="600"/>
      <c r="J677" s="585"/>
      <c r="K677" s="585"/>
      <c r="L677" s="600"/>
      <c r="M677" s="600"/>
      <c r="N677" s="585"/>
      <c r="O677" s="585"/>
      <c r="P677" s="600">
        <v>4</v>
      </c>
      <c r="Q677" s="600">
        <v>6280</v>
      </c>
      <c r="R677" s="590"/>
      <c r="S677" s="601">
        <v>1570</v>
      </c>
    </row>
    <row r="678" spans="1:19" ht="14.4" customHeight="1" x14ac:dyDescent="0.3">
      <c r="A678" s="584" t="s">
        <v>1395</v>
      </c>
      <c r="B678" s="585" t="s">
        <v>1396</v>
      </c>
      <c r="C678" s="585" t="s">
        <v>476</v>
      </c>
      <c r="D678" s="585" t="s">
        <v>588</v>
      </c>
      <c r="E678" s="585" t="s">
        <v>1411</v>
      </c>
      <c r="F678" s="585" t="s">
        <v>1452</v>
      </c>
      <c r="G678" s="585" t="s">
        <v>1453</v>
      </c>
      <c r="H678" s="600">
        <v>2</v>
      </c>
      <c r="I678" s="600">
        <v>172</v>
      </c>
      <c r="J678" s="585">
        <v>2</v>
      </c>
      <c r="K678" s="585">
        <v>86</v>
      </c>
      <c r="L678" s="600">
        <v>1</v>
      </c>
      <c r="M678" s="600">
        <v>86</v>
      </c>
      <c r="N678" s="585">
        <v>1</v>
      </c>
      <c r="O678" s="585">
        <v>86</v>
      </c>
      <c r="P678" s="600">
        <v>11</v>
      </c>
      <c r="Q678" s="600">
        <v>946</v>
      </c>
      <c r="R678" s="590">
        <v>11</v>
      </c>
      <c r="S678" s="601">
        <v>86</v>
      </c>
    </row>
    <row r="679" spans="1:19" ht="14.4" customHeight="1" x14ac:dyDescent="0.3">
      <c r="A679" s="584" t="s">
        <v>1395</v>
      </c>
      <c r="B679" s="585" t="s">
        <v>1396</v>
      </c>
      <c r="C679" s="585" t="s">
        <v>476</v>
      </c>
      <c r="D679" s="585" t="s">
        <v>588</v>
      </c>
      <c r="E679" s="585" t="s">
        <v>1411</v>
      </c>
      <c r="F679" s="585" t="s">
        <v>1462</v>
      </c>
      <c r="G679" s="585" t="s">
        <v>1433</v>
      </c>
      <c r="H679" s="600"/>
      <c r="I679" s="600"/>
      <c r="J679" s="585"/>
      <c r="K679" s="585"/>
      <c r="L679" s="600"/>
      <c r="M679" s="600"/>
      <c r="N679" s="585"/>
      <c r="O679" s="585"/>
      <c r="P679" s="600">
        <v>1</v>
      </c>
      <c r="Q679" s="600">
        <v>689</v>
      </c>
      <c r="R679" s="590"/>
      <c r="S679" s="601">
        <v>689</v>
      </c>
    </row>
    <row r="680" spans="1:19" ht="14.4" customHeight="1" x14ac:dyDescent="0.3">
      <c r="A680" s="584" t="s">
        <v>1395</v>
      </c>
      <c r="B680" s="585" t="s">
        <v>1396</v>
      </c>
      <c r="C680" s="585" t="s">
        <v>476</v>
      </c>
      <c r="D680" s="585" t="s">
        <v>588</v>
      </c>
      <c r="E680" s="585" t="s">
        <v>1411</v>
      </c>
      <c r="F680" s="585" t="s">
        <v>1473</v>
      </c>
      <c r="G680" s="585" t="s">
        <v>1474</v>
      </c>
      <c r="H680" s="600">
        <v>1</v>
      </c>
      <c r="I680" s="600">
        <v>716</v>
      </c>
      <c r="J680" s="585"/>
      <c r="K680" s="585">
        <v>716</v>
      </c>
      <c r="L680" s="600"/>
      <c r="M680" s="600"/>
      <c r="N680" s="585"/>
      <c r="O680" s="585"/>
      <c r="P680" s="600"/>
      <c r="Q680" s="600"/>
      <c r="R680" s="590"/>
      <c r="S680" s="601"/>
    </row>
    <row r="681" spans="1:19" ht="14.4" customHeight="1" x14ac:dyDescent="0.3">
      <c r="A681" s="584" t="s">
        <v>1395</v>
      </c>
      <c r="B681" s="585" t="s">
        <v>1396</v>
      </c>
      <c r="C681" s="585" t="s">
        <v>476</v>
      </c>
      <c r="D681" s="585" t="s">
        <v>588</v>
      </c>
      <c r="E681" s="585" t="s">
        <v>1411</v>
      </c>
      <c r="F681" s="585" t="s">
        <v>1541</v>
      </c>
      <c r="G681" s="585" t="s">
        <v>1542</v>
      </c>
      <c r="H681" s="600"/>
      <c r="I681" s="600"/>
      <c r="J681" s="585"/>
      <c r="K681" s="585"/>
      <c r="L681" s="600">
        <v>1</v>
      </c>
      <c r="M681" s="600">
        <v>1670</v>
      </c>
      <c r="N681" s="585">
        <v>1</v>
      </c>
      <c r="O681" s="585">
        <v>1670</v>
      </c>
      <c r="P681" s="600">
        <v>3</v>
      </c>
      <c r="Q681" s="600">
        <v>5019</v>
      </c>
      <c r="R681" s="590">
        <v>3.0053892215568863</v>
      </c>
      <c r="S681" s="601">
        <v>1673</v>
      </c>
    </row>
    <row r="682" spans="1:19" ht="14.4" customHeight="1" x14ac:dyDescent="0.3">
      <c r="A682" s="584" t="s">
        <v>1395</v>
      </c>
      <c r="B682" s="585" t="s">
        <v>1396</v>
      </c>
      <c r="C682" s="585" t="s">
        <v>476</v>
      </c>
      <c r="D682" s="585" t="s">
        <v>588</v>
      </c>
      <c r="E682" s="585" t="s">
        <v>1411</v>
      </c>
      <c r="F682" s="585" t="s">
        <v>1543</v>
      </c>
      <c r="G682" s="585" t="s">
        <v>1544</v>
      </c>
      <c r="H682" s="600"/>
      <c r="I682" s="600"/>
      <c r="J682" s="585"/>
      <c r="K682" s="585"/>
      <c r="L682" s="600">
        <v>1</v>
      </c>
      <c r="M682" s="600">
        <v>3713</v>
      </c>
      <c r="N682" s="585">
        <v>1</v>
      </c>
      <c r="O682" s="585">
        <v>3713</v>
      </c>
      <c r="P682" s="600"/>
      <c r="Q682" s="600"/>
      <c r="R682" s="590"/>
      <c r="S682" s="601"/>
    </row>
    <row r="683" spans="1:19" ht="14.4" customHeight="1" x14ac:dyDescent="0.3">
      <c r="A683" s="584" t="s">
        <v>1395</v>
      </c>
      <c r="B683" s="585" t="s">
        <v>1396</v>
      </c>
      <c r="C683" s="585" t="s">
        <v>476</v>
      </c>
      <c r="D683" s="585" t="s">
        <v>588</v>
      </c>
      <c r="E683" s="585" t="s">
        <v>1411</v>
      </c>
      <c r="F683" s="585" t="s">
        <v>1557</v>
      </c>
      <c r="G683" s="585" t="s">
        <v>1558</v>
      </c>
      <c r="H683" s="600"/>
      <c r="I683" s="600"/>
      <c r="J683" s="585"/>
      <c r="K683" s="585"/>
      <c r="L683" s="600">
        <v>0</v>
      </c>
      <c r="M683" s="600">
        <v>0</v>
      </c>
      <c r="N683" s="585"/>
      <c r="O683" s="585"/>
      <c r="P683" s="600"/>
      <c r="Q683" s="600"/>
      <c r="R683" s="590"/>
      <c r="S683" s="601"/>
    </row>
    <row r="684" spans="1:19" ht="14.4" customHeight="1" x14ac:dyDescent="0.3">
      <c r="A684" s="584" t="s">
        <v>1395</v>
      </c>
      <c r="B684" s="585" t="s">
        <v>1396</v>
      </c>
      <c r="C684" s="585" t="s">
        <v>476</v>
      </c>
      <c r="D684" s="585" t="s">
        <v>1393</v>
      </c>
      <c r="E684" s="585" t="s">
        <v>1411</v>
      </c>
      <c r="F684" s="585" t="s">
        <v>1452</v>
      </c>
      <c r="G684" s="585" t="s">
        <v>1453</v>
      </c>
      <c r="H684" s="600">
        <v>1</v>
      </c>
      <c r="I684" s="600">
        <v>86</v>
      </c>
      <c r="J684" s="585"/>
      <c r="K684" s="585">
        <v>86</v>
      </c>
      <c r="L684" s="600"/>
      <c r="M684" s="600"/>
      <c r="N684" s="585"/>
      <c r="O684" s="585"/>
      <c r="P684" s="600"/>
      <c r="Q684" s="600"/>
      <c r="R684" s="590"/>
      <c r="S684" s="601"/>
    </row>
    <row r="685" spans="1:19" ht="14.4" customHeight="1" x14ac:dyDescent="0.3">
      <c r="A685" s="584" t="s">
        <v>1395</v>
      </c>
      <c r="B685" s="585" t="s">
        <v>1396</v>
      </c>
      <c r="C685" s="585" t="s">
        <v>476</v>
      </c>
      <c r="D685" s="585" t="s">
        <v>589</v>
      </c>
      <c r="E685" s="585" t="s">
        <v>1411</v>
      </c>
      <c r="F685" s="585" t="s">
        <v>1432</v>
      </c>
      <c r="G685" s="585" t="s">
        <v>1433</v>
      </c>
      <c r="H685" s="600"/>
      <c r="I685" s="600"/>
      <c r="J685" s="585"/>
      <c r="K685" s="585"/>
      <c r="L685" s="600">
        <v>2</v>
      </c>
      <c r="M685" s="600">
        <v>1082</v>
      </c>
      <c r="N685" s="585">
        <v>1</v>
      </c>
      <c r="O685" s="585">
        <v>541</v>
      </c>
      <c r="P685" s="600"/>
      <c r="Q685" s="600"/>
      <c r="R685" s="590"/>
      <c r="S685" s="601"/>
    </row>
    <row r="686" spans="1:19" ht="14.4" customHeight="1" x14ac:dyDescent="0.3">
      <c r="A686" s="584" t="s">
        <v>1395</v>
      </c>
      <c r="B686" s="585" t="s">
        <v>1396</v>
      </c>
      <c r="C686" s="585" t="s">
        <v>476</v>
      </c>
      <c r="D686" s="585" t="s">
        <v>589</v>
      </c>
      <c r="E686" s="585" t="s">
        <v>1411</v>
      </c>
      <c r="F686" s="585" t="s">
        <v>1452</v>
      </c>
      <c r="G686" s="585" t="s">
        <v>1453</v>
      </c>
      <c r="H686" s="600"/>
      <c r="I686" s="600"/>
      <c r="J686" s="585"/>
      <c r="K686" s="585"/>
      <c r="L686" s="600"/>
      <c r="M686" s="600"/>
      <c r="N686" s="585"/>
      <c r="O686" s="585"/>
      <c r="P686" s="600">
        <v>1</v>
      </c>
      <c r="Q686" s="600">
        <v>86</v>
      </c>
      <c r="R686" s="590"/>
      <c r="S686" s="601">
        <v>86</v>
      </c>
    </row>
    <row r="687" spans="1:19" ht="14.4" customHeight="1" x14ac:dyDescent="0.3">
      <c r="A687" s="584" t="s">
        <v>1395</v>
      </c>
      <c r="B687" s="585" t="s">
        <v>1396</v>
      </c>
      <c r="C687" s="585" t="s">
        <v>476</v>
      </c>
      <c r="D687" s="585" t="s">
        <v>589</v>
      </c>
      <c r="E687" s="585" t="s">
        <v>1411</v>
      </c>
      <c r="F687" s="585" t="s">
        <v>1473</v>
      </c>
      <c r="G687" s="585" t="s">
        <v>1474</v>
      </c>
      <c r="H687" s="600"/>
      <c r="I687" s="600"/>
      <c r="J687" s="585"/>
      <c r="K687" s="585"/>
      <c r="L687" s="600">
        <v>1</v>
      </c>
      <c r="M687" s="600">
        <v>716</v>
      </c>
      <c r="N687" s="585">
        <v>1</v>
      </c>
      <c r="O687" s="585">
        <v>716</v>
      </c>
      <c r="P687" s="600"/>
      <c r="Q687" s="600"/>
      <c r="R687" s="590"/>
      <c r="S687" s="601"/>
    </row>
    <row r="688" spans="1:19" ht="14.4" customHeight="1" x14ac:dyDescent="0.3">
      <c r="A688" s="584" t="s">
        <v>1395</v>
      </c>
      <c r="B688" s="585" t="s">
        <v>1396</v>
      </c>
      <c r="C688" s="585" t="s">
        <v>476</v>
      </c>
      <c r="D688" s="585" t="s">
        <v>589</v>
      </c>
      <c r="E688" s="585" t="s">
        <v>1411</v>
      </c>
      <c r="F688" s="585" t="s">
        <v>1543</v>
      </c>
      <c r="G688" s="585" t="s">
        <v>1544</v>
      </c>
      <c r="H688" s="600"/>
      <c r="I688" s="600"/>
      <c r="J688" s="585"/>
      <c r="K688" s="585"/>
      <c r="L688" s="600"/>
      <c r="M688" s="600"/>
      <c r="N688" s="585"/>
      <c r="O688" s="585"/>
      <c r="P688" s="600">
        <v>1</v>
      </c>
      <c r="Q688" s="600">
        <v>3719</v>
      </c>
      <c r="R688" s="590"/>
      <c r="S688" s="601">
        <v>3719</v>
      </c>
    </row>
    <row r="689" spans="1:19" ht="14.4" customHeight="1" x14ac:dyDescent="0.3">
      <c r="A689" s="584" t="s">
        <v>1395</v>
      </c>
      <c r="B689" s="585" t="s">
        <v>1396</v>
      </c>
      <c r="C689" s="585" t="s">
        <v>476</v>
      </c>
      <c r="D689" s="585" t="s">
        <v>589</v>
      </c>
      <c r="E689" s="585" t="s">
        <v>1411</v>
      </c>
      <c r="F689" s="585" t="s">
        <v>1497</v>
      </c>
      <c r="G689" s="585" t="s">
        <v>1498</v>
      </c>
      <c r="H689" s="600"/>
      <c r="I689" s="600"/>
      <c r="J689" s="585"/>
      <c r="K689" s="585"/>
      <c r="L689" s="600">
        <v>2</v>
      </c>
      <c r="M689" s="600">
        <v>662</v>
      </c>
      <c r="N689" s="585">
        <v>1</v>
      </c>
      <c r="O689" s="585">
        <v>331</v>
      </c>
      <c r="P689" s="600"/>
      <c r="Q689" s="600"/>
      <c r="R689" s="590"/>
      <c r="S689" s="601"/>
    </row>
    <row r="690" spans="1:19" ht="14.4" customHeight="1" x14ac:dyDescent="0.3">
      <c r="A690" s="584" t="s">
        <v>1395</v>
      </c>
      <c r="B690" s="585" t="s">
        <v>1396</v>
      </c>
      <c r="C690" s="585" t="s">
        <v>476</v>
      </c>
      <c r="D690" s="585" t="s">
        <v>584</v>
      </c>
      <c r="E690" s="585" t="s">
        <v>1411</v>
      </c>
      <c r="F690" s="585" t="s">
        <v>1432</v>
      </c>
      <c r="G690" s="585" t="s">
        <v>1433</v>
      </c>
      <c r="H690" s="600"/>
      <c r="I690" s="600"/>
      <c r="J690" s="585"/>
      <c r="K690" s="585"/>
      <c r="L690" s="600"/>
      <c r="M690" s="600"/>
      <c r="N690" s="585"/>
      <c r="O690" s="585"/>
      <c r="P690" s="600">
        <v>1</v>
      </c>
      <c r="Q690" s="600">
        <v>542</v>
      </c>
      <c r="R690" s="590"/>
      <c r="S690" s="601">
        <v>542</v>
      </c>
    </row>
    <row r="691" spans="1:19" ht="14.4" customHeight="1" x14ac:dyDescent="0.3">
      <c r="A691" s="584" t="s">
        <v>1395</v>
      </c>
      <c r="B691" s="585" t="s">
        <v>1396</v>
      </c>
      <c r="C691" s="585" t="s">
        <v>476</v>
      </c>
      <c r="D691" s="585" t="s">
        <v>584</v>
      </c>
      <c r="E691" s="585" t="s">
        <v>1411</v>
      </c>
      <c r="F691" s="585" t="s">
        <v>1440</v>
      </c>
      <c r="G691" s="585" t="s">
        <v>1441</v>
      </c>
      <c r="H691" s="600"/>
      <c r="I691" s="600"/>
      <c r="J691" s="585"/>
      <c r="K691" s="585"/>
      <c r="L691" s="600"/>
      <c r="M691" s="600"/>
      <c r="N691" s="585"/>
      <c r="O691" s="585"/>
      <c r="P691" s="600">
        <v>2</v>
      </c>
      <c r="Q691" s="600">
        <v>2068</v>
      </c>
      <c r="R691" s="590"/>
      <c r="S691" s="601">
        <v>1034</v>
      </c>
    </row>
    <row r="692" spans="1:19" ht="14.4" customHeight="1" x14ac:dyDescent="0.3">
      <c r="A692" s="584" t="s">
        <v>1395</v>
      </c>
      <c r="B692" s="585" t="s">
        <v>1396</v>
      </c>
      <c r="C692" s="585" t="s">
        <v>476</v>
      </c>
      <c r="D692" s="585" t="s">
        <v>584</v>
      </c>
      <c r="E692" s="585" t="s">
        <v>1411</v>
      </c>
      <c r="F692" s="585" t="s">
        <v>1471</v>
      </c>
      <c r="G692" s="585" t="s">
        <v>1472</v>
      </c>
      <c r="H692" s="600"/>
      <c r="I692" s="600"/>
      <c r="J692" s="585"/>
      <c r="K692" s="585"/>
      <c r="L692" s="600"/>
      <c r="M692" s="600"/>
      <c r="N692" s="585"/>
      <c r="O692" s="585"/>
      <c r="P692" s="600">
        <v>1</v>
      </c>
      <c r="Q692" s="600">
        <v>124</v>
      </c>
      <c r="R692" s="590"/>
      <c r="S692" s="601">
        <v>124</v>
      </c>
    </row>
    <row r="693" spans="1:19" ht="14.4" customHeight="1" x14ac:dyDescent="0.3">
      <c r="A693" s="584" t="s">
        <v>1395</v>
      </c>
      <c r="B693" s="585" t="s">
        <v>1396</v>
      </c>
      <c r="C693" s="585" t="s">
        <v>476</v>
      </c>
      <c r="D693" s="585" t="s">
        <v>581</v>
      </c>
      <c r="E693" s="585" t="s">
        <v>1411</v>
      </c>
      <c r="F693" s="585" t="s">
        <v>1436</v>
      </c>
      <c r="G693" s="585" t="s">
        <v>1437</v>
      </c>
      <c r="H693" s="600"/>
      <c r="I693" s="600"/>
      <c r="J693" s="585"/>
      <c r="K693" s="585"/>
      <c r="L693" s="600"/>
      <c r="M693" s="600"/>
      <c r="N693" s="585"/>
      <c r="O693" s="585"/>
      <c r="P693" s="600">
        <v>1</v>
      </c>
      <c r="Q693" s="600">
        <v>502</v>
      </c>
      <c r="R693" s="590"/>
      <c r="S693" s="601">
        <v>502</v>
      </c>
    </row>
    <row r="694" spans="1:19" ht="14.4" customHeight="1" x14ac:dyDescent="0.3">
      <c r="A694" s="584" t="s">
        <v>1395</v>
      </c>
      <c r="B694" s="585" t="s">
        <v>1396</v>
      </c>
      <c r="C694" s="585" t="s">
        <v>476</v>
      </c>
      <c r="D694" s="585" t="s">
        <v>581</v>
      </c>
      <c r="E694" s="585" t="s">
        <v>1411</v>
      </c>
      <c r="F694" s="585" t="s">
        <v>1438</v>
      </c>
      <c r="G694" s="585" t="s">
        <v>1439</v>
      </c>
      <c r="H694" s="600"/>
      <c r="I694" s="600"/>
      <c r="J694" s="585"/>
      <c r="K694" s="585"/>
      <c r="L694" s="600"/>
      <c r="M694" s="600"/>
      <c r="N694" s="585"/>
      <c r="O694" s="585"/>
      <c r="P694" s="600">
        <v>1</v>
      </c>
      <c r="Q694" s="600">
        <v>680</v>
      </c>
      <c r="R694" s="590"/>
      <c r="S694" s="601">
        <v>680</v>
      </c>
    </row>
    <row r="695" spans="1:19" ht="14.4" customHeight="1" x14ac:dyDescent="0.3">
      <c r="A695" s="584" t="s">
        <v>1395</v>
      </c>
      <c r="B695" s="585" t="s">
        <v>1396</v>
      </c>
      <c r="C695" s="585" t="s">
        <v>476</v>
      </c>
      <c r="D695" s="585" t="s">
        <v>581</v>
      </c>
      <c r="E695" s="585" t="s">
        <v>1411</v>
      </c>
      <c r="F695" s="585" t="s">
        <v>1440</v>
      </c>
      <c r="G695" s="585" t="s">
        <v>1441</v>
      </c>
      <c r="H695" s="600"/>
      <c r="I695" s="600"/>
      <c r="J695" s="585"/>
      <c r="K695" s="585"/>
      <c r="L695" s="600"/>
      <c r="M695" s="600"/>
      <c r="N695" s="585"/>
      <c r="O695" s="585"/>
      <c r="P695" s="600">
        <v>3</v>
      </c>
      <c r="Q695" s="600">
        <v>3102</v>
      </c>
      <c r="R695" s="590"/>
      <c r="S695" s="601">
        <v>1034</v>
      </c>
    </row>
    <row r="696" spans="1:19" ht="14.4" customHeight="1" x14ac:dyDescent="0.3">
      <c r="A696" s="584" t="s">
        <v>1395</v>
      </c>
      <c r="B696" s="585" t="s">
        <v>1396</v>
      </c>
      <c r="C696" s="585" t="s">
        <v>476</v>
      </c>
      <c r="D696" s="585" t="s">
        <v>581</v>
      </c>
      <c r="E696" s="585" t="s">
        <v>1411</v>
      </c>
      <c r="F696" s="585" t="s">
        <v>1452</v>
      </c>
      <c r="G696" s="585" t="s">
        <v>1453</v>
      </c>
      <c r="H696" s="600"/>
      <c r="I696" s="600"/>
      <c r="J696" s="585"/>
      <c r="K696" s="585"/>
      <c r="L696" s="600"/>
      <c r="M696" s="600"/>
      <c r="N696" s="585"/>
      <c r="O696" s="585"/>
      <c r="P696" s="600">
        <v>7</v>
      </c>
      <c r="Q696" s="600">
        <v>602</v>
      </c>
      <c r="R696" s="590"/>
      <c r="S696" s="601">
        <v>86</v>
      </c>
    </row>
    <row r="697" spans="1:19" ht="14.4" customHeight="1" x14ac:dyDescent="0.3">
      <c r="A697" s="584" t="s">
        <v>1395</v>
      </c>
      <c r="B697" s="585" t="s">
        <v>1396</v>
      </c>
      <c r="C697" s="585" t="s">
        <v>476</v>
      </c>
      <c r="D697" s="585" t="s">
        <v>581</v>
      </c>
      <c r="E697" s="585" t="s">
        <v>1411</v>
      </c>
      <c r="F697" s="585" t="s">
        <v>1537</v>
      </c>
      <c r="G697" s="585" t="s">
        <v>1538</v>
      </c>
      <c r="H697" s="600"/>
      <c r="I697" s="600"/>
      <c r="J697" s="585"/>
      <c r="K697" s="585"/>
      <c r="L697" s="600"/>
      <c r="M697" s="600"/>
      <c r="N697" s="585"/>
      <c r="O697" s="585"/>
      <c r="P697" s="600">
        <v>1</v>
      </c>
      <c r="Q697" s="600">
        <v>723</v>
      </c>
      <c r="R697" s="590"/>
      <c r="S697" s="601">
        <v>723</v>
      </c>
    </row>
    <row r="698" spans="1:19" ht="14.4" customHeight="1" x14ac:dyDescent="0.3">
      <c r="A698" s="584" t="s">
        <v>1395</v>
      </c>
      <c r="B698" s="585" t="s">
        <v>1396</v>
      </c>
      <c r="C698" s="585" t="s">
        <v>476</v>
      </c>
      <c r="D698" s="585" t="s">
        <v>581</v>
      </c>
      <c r="E698" s="585" t="s">
        <v>1411</v>
      </c>
      <c r="F698" s="585" t="s">
        <v>1471</v>
      </c>
      <c r="G698" s="585" t="s">
        <v>1472</v>
      </c>
      <c r="H698" s="600"/>
      <c r="I698" s="600"/>
      <c r="J698" s="585"/>
      <c r="K698" s="585"/>
      <c r="L698" s="600"/>
      <c r="M698" s="600"/>
      <c r="N698" s="585"/>
      <c r="O698" s="585"/>
      <c r="P698" s="600">
        <v>2</v>
      </c>
      <c r="Q698" s="600">
        <v>248</v>
      </c>
      <c r="R698" s="590"/>
      <c r="S698" s="601">
        <v>124</v>
      </c>
    </row>
    <row r="699" spans="1:19" ht="14.4" customHeight="1" x14ac:dyDescent="0.3">
      <c r="A699" s="584" t="s">
        <v>1395</v>
      </c>
      <c r="B699" s="585" t="s">
        <v>1396</v>
      </c>
      <c r="C699" s="585" t="s">
        <v>476</v>
      </c>
      <c r="D699" s="585" t="s">
        <v>581</v>
      </c>
      <c r="E699" s="585" t="s">
        <v>1411</v>
      </c>
      <c r="F699" s="585" t="s">
        <v>1499</v>
      </c>
      <c r="G699" s="585" t="s">
        <v>1500</v>
      </c>
      <c r="H699" s="600"/>
      <c r="I699" s="600"/>
      <c r="J699" s="585"/>
      <c r="K699" s="585"/>
      <c r="L699" s="600"/>
      <c r="M699" s="600"/>
      <c r="N699" s="585"/>
      <c r="O699" s="585"/>
      <c r="P699" s="600">
        <v>1</v>
      </c>
      <c r="Q699" s="600">
        <v>1037</v>
      </c>
      <c r="R699" s="590"/>
      <c r="S699" s="601">
        <v>1037</v>
      </c>
    </row>
    <row r="700" spans="1:19" ht="14.4" customHeight="1" x14ac:dyDescent="0.3">
      <c r="A700" s="584" t="s">
        <v>1395</v>
      </c>
      <c r="B700" s="585" t="s">
        <v>1396</v>
      </c>
      <c r="C700" s="585" t="s">
        <v>476</v>
      </c>
      <c r="D700" s="585" t="s">
        <v>583</v>
      </c>
      <c r="E700" s="585" t="s">
        <v>1411</v>
      </c>
      <c r="F700" s="585" t="s">
        <v>1430</v>
      </c>
      <c r="G700" s="585" t="s">
        <v>1431</v>
      </c>
      <c r="H700" s="600"/>
      <c r="I700" s="600"/>
      <c r="J700" s="585"/>
      <c r="K700" s="585"/>
      <c r="L700" s="600"/>
      <c r="M700" s="600"/>
      <c r="N700" s="585"/>
      <c r="O700" s="585"/>
      <c r="P700" s="600">
        <v>1</v>
      </c>
      <c r="Q700" s="600">
        <v>127</v>
      </c>
      <c r="R700" s="590"/>
      <c r="S700" s="601">
        <v>127</v>
      </c>
    </row>
    <row r="701" spans="1:19" ht="14.4" customHeight="1" x14ac:dyDescent="0.3">
      <c r="A701" s="584" t="s">
        <v>1395</v>
      </c>
      <c r="B701" s="585" t="s">
        <v>1396</v>
      </c>
      <c r="C701" s="585" t="s">
        <v>476</v>
      </c>
      <c r="D701" s="585" t="s">
        <v>583</v>
      </c>
      <c r="E701" s="585" t="s">
        <v>1411</v>
      </c>
      <c r="F701" s="585" t="s">
        <v>1432</v>
      </c>
      <c r="G701" s="585" t="s">
        <v>1433</v>
      </c>
      <c r="H701" s="600"/>
      <c r="I701" s="600"/>
      <c r="J701" s="585"/>
      <c r="K701" s="585"/>
      <c r="L701" s="600"/>
      <c r="M701" s="600"/>
      <c r="N701" s="585"/>
      <c r="O701" s="585"/>
      <c r="P701" s="600">
        <v>1</v>
      </c>
      <c r="Q701" s="600">
        <v>542</v>
      </c>
      <c r="R701" s="590"/>
      <c r="S701" s="601">
        <v>542</v>
      </c>
    </row>
    <row r="702" spans="1:19" ht="14.4" customHeight="1" x14ac:dyDescent="0.3">
      <c r="A702" s="584" t="s">
        <v>1395</v>
      </c>
      <c r="B702" s="585" t="s">
        <v>1396</v>
      </c>
      <c r="C702" s="585" t="s">
        <v>476</v>
      </c>
      <c r="D702" s="585" t="s">
        <v>583</v>
      </c>
      <c r="E702" s="585" t="s">
        <v>1411</v>
      </c>
      <c r="F702" s="585" t="s">
        <v>1436</v>
      </c>
      <c r="G702" s="585" t="s">
        <v>1437</v>
      </c>
      <c r="H702" s="600"/>
      <c r="I702" s="600"/>
      <c r="J702" s="585"/>
      <c r="K702" s="585"/>
      <c r="L702" s="600"/>
      <c r="M702" s="600"/>
      <c r="N702" s="585"/>
      <c r="O702" s="585"/>
      <c r="P702" s="600">
        <v>1</v>
      </c>
      <c r="Q702" s="600">
        <v>502</v>
      </c>
      <c r="R702" s="590"/>
      <c r="S702" s="601">
        <v>502</v>
      </c>
    </row>
    <row r="703" spans="1:19" ht="14.4" customHeight="1" x14ac:dyDescent="0.3">
      <c r="A703" s="584" t="s">
        <v>1395</v>
      </c>
      <c r="B703" s="585" t="s">
        <v>1396</v>
      </c>
      <c r="C703" s="585" t="s">
        <v>476</v>
      </c>
      <c r="D703" s="585" t="s">
        <v>583</v>
      </c>
      <c r="E703" s="585" t="s">
        <v>1411</v>
      </c>
      <c r="F703" s="585" t="s">
        <v>1438</v>
      </c>
      <c r="G703" s="585" t="s">
        <v>1439</v>
      </c>
      <c r="H703" s="600"/>
      <c r="I703" s="600"/>
      <c r="J703" s="585"/>
      <c r="K703" s="585"/>
      <c r="L703" s="600"/>
      <c r="M703" s="600"/>
      <c r="N703" s="585"/>
      <c r="O703" s="585"/>
      <c r="P703" s="600">
        <v>0</v>
      </c>
      <c r="Q703" s="600">
        <v>0</v>
      </c>
      <c r="R703" s="590"/>
      <c r="S703" s="601"/>
    </row>
    <row r="704" spans="1:19" ht="14.4" customHeight="1" x14ac:dyDescent="0.3">
      <c r="A704" s="584" t="s">
        <v>1395</v>
      </c>
      <c r="B704" s="585" t="s">
        <v>1396</v>
      </c>
      <c r="C704" s="585" t="s">
        <v>476</v>
      </c>
      <c r="D704" s="585" t="s">
        <v>583</v>
      </c>
      <c r="E704" s="585" t="s">
        <v>1411</v>
      </c>
      <c r="F704" s="585" t="s">
        <v>1440</v>
      </c>
      <c r="G704" s="585" t="s">
        <v>1441</v>
      </c>
      <c r="H704" s="600"/>
      <c r="I704" s="600"/>
      <c r="J704" s="585"/>
      <c r="K704" s="585"/>
      <c r="L704" s="600"/>
      <c r="M704" s="600"/>
      <c r="N704" s="585"/>
      <c r="O704" s="585"/>
      <c r="P704" s="600">
        <v>1</v>
      </c>
      <c r="Q704" s="600">
        <v>1034</v>
      </c>
      <c r="R704" s="590"/>
      <c r="S704" s="601">
        <v>1034</v>
      </c>
    </row>
    <row r="705" spans="1:19" ht="14.4" customHeight="1" x14ac:dyDescent="0.3">
      <c r="A705" s="584" t="s">
        <v>1395</v>
      </c>
      <c r="B705" s="585" t="s">
        <v>1396</v>
      </c>
      <c r="C705" s="585" t="s">
        <v>476</v>
      </c>
      <c r="D705" s="585" t="s">
        <v>583</v>
      </c>
      <c r="E705" s="585" t="s">
        <v>1411</v>
      </c>
      <c r="F705" s="585" t="s">
        <v>1517</v>
      </c>
      <c r="G705" s="585" t="s">
        <v>1518</v>
      </c>
      <c r="H705" s="600"/>
      <c r="I705" s="600"/>
      <c r="J705" s="585"/>
      <c r="K705" s="585"/>
      <c r="L705" s="600"/>
      <c r="M705" s="600"/>
      <c r="N705" s="585"/>
      <c r="O705" s="585"/>
      <c r="P705" s="600">
        <v>1</v>
      </c>
      <c r="Q705" s="600">
        <v>2103</v>
      </c>
      <c r="R705" s="590"/>
      <c r="S705" s="601">
        <v>2103</v>
      </c>
    </row>
    <row r="706" spans="1:19" ht="14.4" customHeight="1" x14ac:dyDescent="0.3">
      <c r="A706" s="584" t="s">
        <v>1395</v>
      </c>
      <c r="B706" s="585" t="s">
        <v>1396</v>
      </c>
      <c r="C706" s="585" t="s">
        <v>476</v>
      </c>
      <c r="D706" s="585" t="s">
        <v>583</v>
      </c>
      <c r="E706" s="585" t="s">
        <v>1411</v>
      </c>
      <c r="F706" s="585" t="s">
        <v>1448</v>
      </c>
      <c r="G706" s="585" t="s">
        <v>1449</v>
      </c>
      <c r="H706" s="600"/>
      <c r="I706" s="600"/>
      <c r="J706" s="585"/>
      <c r="K706" s="585"/>
      <c r="L706" s="600"/>
      <c r="M706" s="600"/>
      <c r="N706" s="585"/>
      <c r="O706" s="585"/>
      <c r="P706" s="600">
        <v>1</v>
      </c>
      <c r="Q706" s="600">
        <v>33.33</v>
      </c>
      <c r="R706" s="590"/>
      <c r="S706" s="601">
        <v>33.33</v>
      </c>
    </row>
    <row r="707" spans="1:19" ht="14.4" customHeight="1" x14ac:dyDescent="0.3">
      <c r="A707" s="584" t="s">
        <v>1395</v>
      </c>
      <c r="B707" s="585" t="s">
        <v>1396</v>
      </c>
      <c r="C707" s="585" t="s">
        <v>476</v>
      </c>
      <c r="D707" s="585" t="s">
        <v>583</v>
      </c>
      <c r="E707" s="585" t="s">
        <v>1411</v>
      </c>
      <c r="F707" s="585" t="s">
        <v>1452</v>
      </c>
      <c r="G707" s="585" t="s">
        <v>1453</v>
      </c>
      <c r="H707" s="600"/>
      <c r="I707" s="600"/>
      <c r="J707" s="585"/>
      <c r="K707" s="585"/>
      <c r="L707" s="600"/>
      <c r="M707" s="600"/>
      <c r="N707" s="585"/>
      <c r="O707" s="585"/>
      <c r="P707" s="600">
        <v>3</v>
      </c>
      <c r="Q707" s="600">
        <v>258</v>
      </c>
      <c r="R707" s="590"/>
      <c r="S707" s="601">
        <v>86</v>
      </c>
    </row>
    <row r="708" spans="1:19" ht="14.4" customHeight="1" x14ac:dyDescent="0.3">
      <c r="A708" s="584" t="s">
        <v>1395</v>
      </c>
      <c r="B708" s="585" t="s">
        <v>1396</v>
      </c>
      <c r="C708" s="585" t="s">
        <v>476</v>
      </c>
      <c r="D708" s="585" t="s">
        <v>583</v>
      </c>
      <c r="E708" s="585" t="s">
        <v>1411</v>
      </c>
      <c r="F708" s="585" t="s">
        <v>1473</v>
      </c>
      <c r="G708" s="585" t="s">
        <v>1474</v>
      </c>
      <c r="H708" s="600"/>
      <c r="I708" s="600"/>
      <c r="J708" s="585"/>
      <c r="K708" s="585"/>
      <c r="L708" s="600"/>
      <c r="M708" s="600"/>
      <c r="N708" s="585"/>
      <c r="O708" s="585"/>
      <c r="P708" s="600">
        <v>1</v>
      </c>
      <c r="Q708" s="600">
        <v>717</v>
      </c>
      <c r="R708" s="590"/>
      <c r="S708" s="601">
        <v>717</v>
      </c>
    </row>
    <row r="709" spans="1:19" ht="14.4" customHeight="1" x14ac:dyDescent="0.3">
      <c r="A709" s="584" t="s">
        <v>1395</v>
      </c>
      <c r="B709" s="585" t="s">
        <v>1396</v>
      </c>
      <c r="C709" s="585" t="s">
        <v>476</v>
      </c>
      <c r="D709" s="585" t="s">
        <v>583</v>
      </c>
      <c r="E709" s="585" t="s">
        <v>1411</v>
      </c>
      <c r="F709" s="585" t="s">
        <v>1499</v>
      </c>
      <c r="G709" s="585" t="s">
        <v>1500</v>
      </c>
      <c r="H709" s="600"/>
      <c r="I709" s="600"/>
      <c r="J709" s="585"/>
      <c r="K709" s="585"/>
      <c r="L709" s="600"/>
      <c r="M709" s="600"/>
      <c r="N709" s="585"/>
      <c r="O709" s="585"/>
      <c r="P709" s="600">
        <v>1</v>
      </c>
      <c r="Q709" s="600">
        <v>1037</v>
      </c>
      <c r="R709" s="590"/>
      <c r="S709" s="601">
        <v>1037</v>
      </c>
    </row>
    <row r="710" spans="1:19" ht="14.4" customHeight="1" thickBot="1" x14ac:dyDescent="0.35">
      <c r="A710" s="592" t="s">
        <v>1395</v>
      </c>
      <c r="B710" s="593" t="s">
        <v>1396</v>
      </c>
      <c r="C710" s="593" t="s">
        <v>476</v>
      </c>
      <c r="D710" s="593" t="s">
        <v>583</v>
      </c>
      <c r="E710" s="593" t="s">
        <v>1411</v>
      </c>
      <c r="F710" s="593" t="s">
        <v>1501</v>
      </c>
      <c r="G710" s="593" t="s">
        <v>1502</v>
      </c>
      <c r="H710" s="602"/>
      <c r="I710" s="602"/>
      <c r="J710" s="593"/>
      <c r="K710" s="593"/>
      <c r="L710" s="602"/>
      <c r="M710" s="602"/>
      <c r="N710" s="593"/>
      <c r="O710" s="593"/>
      <c r="P710" s="602">
        <v>1</v>
      </c>
      <c r="Q710" s="602">
        <v>841</v>
      </c>
      <c r="R710" s="598"/>
      <c r="S710" s="603">
        <v>841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125965</v>
      </c>
      <c r="C3" s="222">
        <f t="shared" ref="C3:R3" si="0">SUBTOTAL(9,C6:C1048576)</f>
        <v>37.812120658534042</v>
      </c>
      <c r="D3" s="222">
        <f t="shared" si="0"/>
        <v>148263.66</v>
      </c>
      <c r="E3" s="222">
        <f t="shared" si="0"/>
        <v>20</v>
      </c>
      <c r="F3" s="222">
        <f t="shared" si="0"/>
        <v>156566.97999999998</v>
      </c>
      <c r="G3" s="225">
        <f>IF(D3&lt;&gt;0,F3/D3,"")</f>
        <v>1.0560037436010954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11"/>
      <c r="B5" s="612">
        <v>2015</v>
      </c>
      <c r="C5" s="613"/>
      <c r="D5" s="613">
        <v>2017</v>
      </c>
      <c r="E5" s="613"/>
      <c r="F5" s="613">
        <v>2018</v>
      </c>
      <c r="G5" s="651" t="s">
        <v>2</v>
      </c>
      <c r="H5" s="612">
        <v>2015</v>
      </c>
      <c r="I5" s="613"/>
      <c r="J5" s="613">
        <v>2017</v>
      </c>
      <c r="K5" s="613"/>
      <c r="L5" s="613">
        <v>2018</v>
      </c>
      <c r="M5" s="651" t="s">
        <v>2</v>
      </c>
      <c r="N5" s="612">
        <v>2015</v>
      </c>
      <c r="O5" s="613"/>
      <c r="P5" s="613">
        <v>2017</v>
      </c>
      <c r="Q5" s="613"/>
      <c r="R5" s="613">
        <v>2018</v>
      </c>
      <c r="S5" s="651" t="s">
        <v>2</v>
      </c>
    </row>
    <row r="6" spans="1:19" ht="14.4" customHeight="1" x14ac:dyDescent="0.3">
      <c r="A6" s="533" t="s">
        <v>1563</v>
      </c>
      <c r="B6" s="633">
        <v>126</v>
      </c>
      <c r="C6" s="499">
        <v>7.6041038020519008E-2</v>
      </c>
      <c r="D6" s="633">
        <v>1657</v>
      </c>
      <c r="E6" s="499">
        <v>1</v>
      </c>
      <c r="F6" s="633">
        <v>1664</v>
      </c>
      <c r="G6" s="523">
        <v>1.0042245021122511</v>
      </c>
      <c r="H6" s="633"/>
      <c r="I6" s="499"/>
      <c r="J6" s="633"/>
      <c r="K6" s="499"/>
      <c r="L6" s="633"/>
      <c r="M6" s="523"/>
      <c r="N6" s="633"/>
      <c r="O6" s="499"/>
      <c r="P6" s="633"/>
      <c r="Q6" s="499"/>
      <c r="R6" s="633"/>
      <c r="S6" s="545"/>
    </row>
    <row r="7" spans="1:19" ht="14.4" customHeight="1" x14ac:dyDescent="0.3">
      <c r="A7" s="607" t="s">
        <v>1564</v>
      </c>
      <c r="B7" s="635"/>
      <c r="C7" s="585"/>
      <c r="D7" s="635"/>
      <c r="E7" s="585"/>
      <c r="F7" s="635">
        <v>127</v>
      </c>
      <c r="G7" s="590"/>
      <c r="H7" s="635"/>
      <c r="I7" s="585"/>
      <c r="J7" s="635"/>
      <c r="K7" s="585"/>
      <c r="L7" s="635"/>
      <c r="M7" s="590"/>
      <c r="N7" s="635"/>
      <c r="O7" s="585"/>
      <c r="P7" s="635"/>
      <c r="Q7" s="585"/>
      <c r="R7" s="635"/>
      <c r="S7" s="591"/>
    </row>
    <row r="8" spans="1:19" ht="14.4" customHeight="1" x14ac:dyDescent="0.3">
      <c r="A8" s="607" t="s">
        <v>1565</v>
      </c>
      <c r="B8" s="635">
        <v>4340</v>
      </c>
      <c r="C8" s="585">
        <v>1.8023255813953489</v>
      </c>
      <c r="D8" s="635">
        <v>2408</v>
      </c>
      <c r="E8" s="585">
        <v>1</v>
      </c>
      <c r="F8" s="635">
        <v>127</v>
      </c>
      <c r="G8" s="590">
        <v>5.2740863787375414E-2</v>
      </c>
      <c r="H8" s="635"/>
      <c r="I8" s="585"/>
      <c r="J8" s="635"/>
      <c r="K8" s="585"/>
      <c r="L8" s="635"/>
      <c r="M8" s="590"/>
      <c r="N8" s="635"/>
      <c r="O8" s="585"/>
      <c r="P8" s="635"/>
      <c r="Q8" s="585"/>
      <c r="R8" s="635"/>
      <c r="S8" s="591"/>
    </row>
    <row r="9" spans="1:19" ht="14.4" customHeight="1" x14ac:dyDescent="0.3">
      <c r="A9" s="607" t="s">
        <v>1566</v>
      </c>
      <c r="B9" s="635">
        <v>10516</v>
      </c>
      <c r="C9" s="585">
        <v>0.47513493633390647</v>
      </c>
      <c r="D9" s="635">
        <v>22132.660000000003</v>
      </c>
      <c r="E9" s="585">
        <v>1</v>
      </c>
      <c r="F9" s="635">
        <v>5705.33</v>
      </c>
      <c r="G9" s="590">
        <v>0.25777877580010711</v>
      </c>
      <c r="H9" s="635"/>
      <c r="I9" s="585"/>
      <c r="J9" s="635"/>
      <c r="K9" s="585"/>
      <c r="L9" s="635"/>
      <c r="M9" s="590"/>
      <c r="N9" s="635"/>
      <c r="O9" s="585"/>
      <c r="P9" s="635"/>
      <c r="Q9" s="585"/>
      <c r="R9" s="635"/>
      <c r="S9" s="591"/>
    </row>
    <row r="10" spans="1:19" ht="14.4" customHeight="1" x14ac:dyDescent="0.3">
      <c r="A10" s="607" t="s">
        <v>1567</v>
      </c>
      <c r="B10" s="635">
        <v>1001</v>
      </c>
      <c r="C10" s="585">
        <v>2.6481481481481484</v>
      </c>
      <c r="D10" s="635">
        <v>378</v>
      </c>
      <c r="E10" s="585">
        <v>1</v>
      </c>
      <c r="F10" s="635"/>
      <c r="G10" s="590"/>
      <c r="H10" s="635"/>
      <c r="I10" s="585"/>
      <c r="J10" s="635"/>
      <c r="K10" s="585"/>
      <c r="L10" s="635"/>
      <c r="M10" s="590"/>
      <c r="N10" s="635"/>
      <c r="O10" s="585"/>
      <c r="P10" s="635"/>
      <c r="Q10" s="585"/>
      <c r="R10" s="635"/>
      <c r="S10" s="591"/>
    </row>
    <row r="11" spans="1:19" ht="14.4" customHeight="1" x14ac:dyDescent="0.3">
      <c r="A11" s="607" t="s">
        <v>1568</v>
      </c>
      <c r="B11" s="635">
        <v>3378</v>
      </c>
      <c r="C11" s="585">
        <v>13.458167330677291</v>
      </c>
      <c r="D11" s="635">
        <v>251</v>
      </c>
      <c r="E11" s="585">
        <v>1</v>
      </c>
      <c r="F11" s="635"/>
      <c r="G11" s="590"/>
      <c r="H11" s="635"/>
      <c r="I11" s="585"/>
      <c r="J11" s="635"/>
      <c r="K11" s="585"/>
      <c r="L11" s="635"/>
      <c r="M11" s="590"/>
      <c r="N11" s="635"/>
      <c r="O11" s="585"/>
      <c r="P11" s="635"/>
      <c r="Q11" s="585"/>
      <c r="R11" s="635"/>
      <c r="S11" s="591"/>
    </row>
    <row r="12" spans="1:19" ht="14.4" customHeight="1" x14ac:dyDescent="0.3">
      <c r="A12" s="607" t="s">
        <v>1569</v>
      </c>
      <c r="B12" s="635">
        <v>2437</v>
      </c>
      <c r="C12" s="585">
        <v>6.4641909814323606</v>
      </c>
      <c r="D12" s="635">
        <v>377</v>
      </c>
      <c r="E12" s="585">
        <v>1</v>
      </c>
      <c r="F12" s="635">
        <v>127</v>
      </c>
      <c r="G12" s="590">
        <v>0.33687002652519893</v>
      </c>
      <c r="H12" s="635"/>
      <c r="I12" s="585"/>
      <c r="J12" s="635"/>
      <c r="K12" s="585"/>
      <c r="L12" s="635"/>
      <c r="M12" s="590"/>
      <c r="N12" s="635"/>
      <c r="O12" s="585"/>
      <c r="P12" s="635"/>
      <c r="Q12" s="585"/>
      <c r="R12" s="635"/>
      <c r="S12" s="591"/>
    </row>
    <row r="13" spans="1:19" ht="14.4" customHeight="1" x14ac:dyDescent="0.3">
      <c r="A13" s="607" t="s">
        <v>1570</v>
      </c>
      <c r="B13" s="635">
        <v>126</v>
      </c>
      <c r="C13" s="585">
        <v>4.4413112442721184E-2</v>
      </c>
      <c r="D13" s="635">
        <v>2837</v>
      </c>
      <c r="E13" s="585">
        <v>1</v>
      </c>
      <c r="F13" s="635"/>
      <c r="G13" s="590"/>
      <c r="H13" s="635"/>
      <c r="I13" s="585"/>
      <c r="J13" s="635"/>
      <c r="K13" s="585"/>
      <c r="L13" s="635"/>
      <c r="M13" s="590"/>
      <c r="N13" s="635"/>
      <c r="O13" s="585"/>
      <c r="P13" s="635"/>
      <c r="Q13" s="585"/>
      <c r="R13" s="635"/>
      <c r="S13" s="591"/>
    </row>
    <row r="14" spans="1:19" ht="14.4" customHeight="1" x14ac:dyDescent="0.3">
      <c r="A14" s="607" t="s">
        <v>1571</v>
      </c>
      <c r="B14" s="635"/>
      <c r="C14" s="585"/>
      <c r="D14" s="635">
        <v>2281</v>
      </c>
      <c r="E14" s="585">
        <v>1</v>
      </c>
      <c r="F14" s="635">
        <v>252</v>
      </c>
      <c r="G14" s="590">
        <v>0.11047786058746165</v>
      </c>
      <c r="H14" s="635"/>
      <c r="I14" s="585"/>
      <c r="J14" s="635"/>
      <c r="K14" s="585"/>
      <c r="L14" s="635"/>
      <c r="M14" s="590"/>
      <c r="N14" s="635"/>
      <c r="O14" s="585"/>
      <c r="P14" s="635"/>
      <c r="Q14" s="585"/>
      <c r="R14" s="635"/>
      <c r="S14" s="591"/>
    </row>
    <row r="15" spans="1:19" ht="14.4" customHeight="1" x14ac:dyDescent="0.3">
      <c r="A15" s="607" t="s">
        <v>1572</v>
      </c>
      <c r="B15" s="635">
        <v>68882</v>
      </c>
      <c r="C15" s="585">
        <v>0.86796874999999996</v>
      </c>
      <c r="D15" s="635">
        <v>79360</v>
      </c>
      <c r="E15" s="585">
        <v>1</v>
      </c>
      <c r="F15" s="635">
        <v>127624</v>
      </c>
      <c r="G15" s="590">
        <v>1.6081653225806452</v>
      </c>
      <c r="H15" s="635"/>
      <c r="I15" s="585"/>
      <c r="J15" s="635"/>
      <c r="K15" s="585"/>
      <c r="L15" s="635"/>
      <c r="M15" s="590"/>
      <c r="N15" s="635"/>
      <c r="O15" s="585"/>
      <c r="P15" s="635"/>
      <c r="Q15" s="585"/>
      <c r="R15" s="635"/>
      <c r="S15" s="591"/>
    </row>
    <row r="16" spans="1:19" ht="14.4" customHeight="1" x14ac:dyDescent="0.3">
      <c r="A16" s="607" t="s">
        <v>1573</v>
      </c>
      <c r="B16" s="635"/>
      <c r="C16" s="585"/>
      <c r="D16" s="635">
        <v>7553</v>
      </c>
      <c r="E16" s="585">
        <v>1</v>
      </c>
      <c r="F16" s="635">
        <v>252</v>
      </c>
      <c r="G16" s="590">
        <v>3.3364226135310475E-2</v>
      </c>
      <c r="H16" s="635"/>
      <c r="I16" s="585"/>
      <c r="J16" s="635"/>
      <c r="K16" s="585"/>
      <c r="L16" s="635"/>
      <c r="M16" s="590"/>
      <c r="N16" s="635"/>
      <c r="O16" s="585"/>
      <c r="P16" s="635"/>
      <c r="Q16" s="585"/>
      <c r="R16" s="635"/>
      <c r="S16" s="591"/>
    </row>
    <row r="17" spans="1:19" ht="14.4" customHeight="1" x14ac:dyDescent="0.3">
      <c r="A17" s="607" t="s">
        <v>1574</v>
      </c>
      <c r="B17" s="635">
        <v>37</v>
      </c>
      <c r="C17" s="585">
        <v>1.7322097378277154E-2</v>
      </c>
      <c r="D17" s="635">
        <v>2136</v>
      </c>
      <c r="E17" s="585">
        <v>1</v>
      </c>
      <c r="F17" s="635"/>
      <c r="G17" s="590"/>
      <c r="H17" s="635"/>
      <c r="I17" s="585"/>
      <c r="J17" s="635"/>
      <c r="K17" s="585"/>
      <c r="L17" s="635"/>
      <c r="M17" s="590"/>
      <c r="N17" s="635"/>
      <c r="O17" s="585"/>
      <c r="P17" s="635"/>
      <c r="Q17" s="585"/>
      <c r="R17" s="635"/>
      <c r="S17" s="591"/>
    </row>
    <row r="18" spans="1:19" ht="14.4" customHeight="1" x14ac:dyDescent="0.3">
      <c r="A18" s="607" t="s">
        <v>1575</v>
      </c>
      <c r="B18" s="635">
        <v>13495</v>
      </c>
      <c r="C18" s="585">
        <v>5.567244224422442</v>
      </c>
      <c r="D18" s="635">
        <v>2424</v>
      </c>
      <c r="E18" s="585">
        <v>1</v>
      </c>
      <c r="F18" s="635">
        <v>447.65999999999997</v>
      </c>
      <c r="G18" s="590">
        <v>0.18467821782178218</v>
      </c>
      <c r="H18" s="635"/>
      <c r="I18" s="585"/>
      <c r="J18" s="635"/>
      <c r="K18" s="585"/>
      <c r="L18" s="635"/>
      <c r="M18" s="590"/>
      <c r="N18" s="635"/>
      <c r="O18" s="585"/>
      <c r="P18" s="635"/>
      <c r="Q18" s="585"/>
      <c r="R18" s="635"/>
      <c r="S18" s="591"/>
    </row>
    <row r="19" spans="1:19" ht="14.4" customHeight="1" x14ac:dyDescent="0.3">
      <c r="A19" s="607" t="s">
        <v>1576</v>
      </c>
      <c r="B19" s="635"/>
      <c r="C19" s="585"/>
      <c r="D19" s="635"/>
      <c r="E19" s="585"/>
      <c r="F19" s="635">
        <v>1270</v>
      </c>
      <c r="G19" s="590"/>
      <c r="H19" s="635"/>
      <c r="I19" s="585"/>
      <c r="J19" s="635"/>
      <c r="K19" s="585"/>
      <c r="L19" s="635"/>
      <c r="M19" s="590"/>
      <c r="N19" s="635"/>
      <c r="O19" s="585"/>
      <c r="P19" s="635"/>
      <c r="Q19" s="585"/>
      <c r="R19" s="635"/>
      <c r="S19" s="591"/>
    </row>
    <row r="20" spans="1:19" ht="14.4" customHeight="1" x14ac:dyDescent="0.3">
      <c r="A20" s="607" t="s">
        <v>1577</v>
      </c>
      <c r="B20" s="635">
        <v>615</v>
      </c>
      <c r="C20" s="585">
        <v>0.64805057955742884</v>
      </c>
      <c r="D20" s="635">
        <v>949</v>
      </c>
      <c r="E20" s="585">
        <v>1</v>
      </c>
      <c r="F20" s="635">
        <v>252</v>
      </c>
      <c r="G20" s="590">
        <v>0.26554267650158059</v>
      </c>
      <c r="H20" s="635"/>
      <c r="I20" s="585"/>
      <c r="J20" s="635"/>
      <c r="K20" s="585"/>
      <c r="L20" s="635"/>
      <c r="M20" s="590"/>
      <c r="N20" s="635"/>
      <c r="O20" s="585"/>
      <c r="P20" s="635"/>
      <c r="Q20" s="585"/>
      <c r="R20" s="635"/>
      <c r="S20" s="591"/>
    </row>
    <row r="21" spans="1:19" ht="14.4" customHeight="1" x14ac:dyDescent="0.3">
      <c r="A21" s="607" t="s">
        <v>1578</v>
      </c>
      <c r="B21" s="635">
        <v>1120</v>
      </c>
      <c r="C21" s="585">
        <v>1.4602346805736637</v>
      </c>
      <c r="D21" s="635">
        <v>767</v>
      </c>
      <c r="E21" s="585">
        <v>1</v>
      </c>
      <c r="F21" s="635"/>
      <c r="G21" s="590"/>
      <c r="H21" s="635"/>
      <c r="I21" s="585"/>
      <c r="J21" s="635"/>
      <c r="K21" s="585"/>
      <c r="L21" s="635"/>
      <c r="M21" s="590"/>
      <c r="N21" s="635"/>
      <c r="O21" s="585"/>
      <c r="P21" s="635"/>
      <c r="Q21" s="585"/>
      <c r="R21" s="635"/>
      <c r="S21" s="591"/>
    </row>
    <row r="22" spans="1:19" ht="14.4" customHeight="1" x14ac:dyDescent="0.3">
      <c r="A22" s="607" t="s">
        <v>1579</v>
      </c>
      <c r="B22" s="635"/>
      <c r="C22" s="585"/>
      <c r="D22" s="635">
        <v>965</v>
      </c>
      <c r="E22" s="585">
        <v>1</v>
      </c>
      <c r="F22" s="635">
        <v>3334</v>
      </c>
      <c r="G22" s="590">
        <v>3.4549222797927461</v>
      </c>
      <c r="H22" s="635"/>
      <c r="I22" s="585"/>
      <c r="J22" s="635"/>
      <c r="K22" s="585"/>
      <c r="L22" s="635"/>
      <c r="M22" s="590"/>
      <c r="N22" s="635"/>
      <c r="O22" s="585"/>
      <c r="P22" s="635"/>
      <c r="Q22" s="585"/>
      <c r="R22" s="635"/>
      <c r="S22" s="591"/>
    </row>
    <row r="23" spans="1:19" ht="14.4" customHeight="1" x14ac:dyDescent="0.3">
      <c r="A23" s="607" t="s">
        <v>1580</v>
      </c>
      <c r="B23" s="635">
        <v>13317</v>
      </c>
      <c r="C23" s="585">
        <v>1.3673888489577986</v>
      </c>
      <c r="D23" s="635">
        <v>9739</v>
      </c>
      <c r="E23" s="585">
        <v>1</v>
      </c>
      <c r="F23" s="635">
        <v>5344.66</v>
      </c>
      <c r="G23" s="590">
        <v>0.54878940342951021</v>
      </c>
      <c r="H23" s="635"/>
      <c r="I23" s="585"/>
      <c r="J23" s="635"/>
      <c r="K23" s="585"/>
      <c r="L23" s="635"/>
      <c r="M23" s="590"/>
      <c r="N23" s="635"/>
      <c r="O23" s="585"/>
      <c r="P23" s="635"/>
      <c r="Q23" s="585"/>
      <c r="R23" s="635"/>
      <c r="S23" s="591"/>
    </row>
    <row r="24" spans="1:19" ht="14.4" customHeight="1" x14ac:dyDescent="0.3">
      <c r="A24" s="607" t="s">
        <v>1581</v>
      </c>
      <c r="B24" s="635">
        <v>126</v>
      </c>
      <c r="C24" s="585"/>
      <c r="D24" s="635"/>
      <c r="E24" s="585"/>
      <c r="F24" s="635"/>
      <c r="G24" s="590"/>
      <c r="H24" s="635"/>
      <c r="I24" s="585"/>
      <c r="J24" s="635"/>
      <c r="K24" s="585"/>
      <c r="L24" s="635"/>
      <c r="M24" s="590"/>
      <c r="N24" s="635"/>
      <c r="O24" s="585"/>
      <c r="P24" s="635"/>
      <c r="Q24" s="585"/>
      <c r="R24" s="635"/>
      <c r="S24" s="591"/>
    </row>
    <row r="25" spans="1:19" ht="14.4" customHeight="1" x14ac:dyDescent="0.3">
      <c r="A25" s="607" t="s">
        <v>1582</v>
      </c>
      <c r="B25" s="635">
        <v>667</v>
      </c>
      <c r="C25" s="585">
        <v>1.7645502645502646</v>
      </c>
      <c r="D25" s="635">
        <v>378</v>
      </c>
      <c r="E25" s="585">
        <v>1</v>
      </c>
      <c r="F25" s="635">
        <v>381</v>
      </c>
      <c r="G25" s="590">
        <v>1.0079365079365079</v>
      </c>
      <c r="H25" s="635"/>
      <c r="I25" s="585"/>
      <c r="J25" s="635"/>
      <c r="K25" s="585"/>
      <c r="L25" s="635"/>
      <c r="M25" s="590"/>
      <c r="N25" s="635"/>
      <c r="O25" s="585"/>
      <c r="P25" s="635"/>
      <c r="Q25" s="585"/>
      <c r="R25" s="635"/>
      <c r="S25" s="591"/>
    </row>
    <row r="26" spans="1:19" ht="14.4" customHeight="1" x14ac:dyDescent="0.3">
      <c r="A26" s="607" t="s">
        <v>1583</v>
      </c>
      <c r="B26" s="635"/>
      <c r="C26" s="585"/>
      <c r="D26" s="635"/>
      <c r="E26" s="585"/>
      <c r="F26" s="635">
        <v>1751</v>
      </c>
      <c r="G26" s="590"/>
      <c r="H26" s="635"/>
      <c r="I26" s="585"/>
      <c r="J26" s="635"/>
      <c r="K26" s="585"/>
      <c r="L26" s="635"/>
      <c r="M26" s="590"/>
      <c r="N26" s="635"/>
      <c r="O26" s="585"/>
      <c r="P26" s="635"/>
      <c r="Q26" s="585"/>
      <c r="R26" s="635"/>
      <c r="S26" s="591"/>
    </row>
    <row r="27" spans="1:19" ht="14.4" customHeight="1" x14ac:dyDescent="0.3">
      <c r="A27" s="607" t="s">
        <v>1584</v>
      </c>
      <c r="B27" s="635">
        <v>2700</v>
      </c>
      <c r="C27" s="585">
        <v>0.6797583081570997</v>
      </c>
      <c r="D27" s="635">
        <v>3972</v>
      </c>
      <c r="E27" s="585">
        <v>1</v>
      </c>
      <c r="F27" s="635"/>
      <c r="G27" s="590"/>
      <c r="H27" s="635"/>
      <c r="I27" s="585"/>
      <c r="J27" s="635"/>
      <c r="K27" s="585"/>
      <c r="L27" s="635"/>
      <c r="M27" s="590"/>
      <c r="N27" s="635"/>
      <c r="O27" s="585"/>
      <c r="P27" s="635"/>
      <c r="Q27" s="585"/>
      <c r="R27" s="635"/>
      <c r="S27" s="591"/>
    </row>
    <row r="28" spans="1:19" ht="14.4" customHeight="1" x14ac:dyDescent="0.3">
      <c r="A28" s="607" t="s">
        <v>1585</v>
      </c>
      <c r="B28" s="635"/>
      <c r="C28" s="585"/>
      <c r="D28" s="635"/>
      <c r="E28" s="585"/>
      <c r="F28" s="635">
        <v>1483</v>
      </c>
      <c r="G28" s="590"/>
      <c r="H28" s="635"/>
      <c r="I28" s="585"/>
      <c r="J28" s="635"/>
      <c r="K28" s="585"/>
      <c r="L28" s="635"/>
      <c r="M28" s="590"/>
      <c r="N28" s="635"/>
      <c r="O28" s="585"/>
      <c r="P28" s="635"/>
      <c r="Q28" s="585"/>
      <c r="R28" s="635"/>
      <c r="S28" s="591"/>
    </row>
    <row r="29" spans="1:19" ht="14.4" customHeight="1" x14ac:dyDescent="0.3">
      <c r="A29" s="607" t="s">
        <v>1586</v>
      </c>
      <c r="B29" s="635"/>
      <c r="C29" s="585"/>
      <c r="D29" s="635">
        <v>1158</v>
      </c>
      <c r="E29" s="585">
        <v>1</v>
      </c>
      <c r="F29" s="635">
        <v>252</v>
      </c>
      <c r="G29" s="590">
        <v>0.21761658031088082</v>
      </c>
      <c r="H29" s="635"/>
      <c r="I29" s="585"/>
      <c r="J29" s="635"/>
      <c r="K29" s="585"/>
      <c r="L29" s="635"/>
      <c r="M29" s="590"/>
      <c r="N29" s="635"/>
      <c r="O29" s="585"/>
      <c r="P29" s="635"/>
      <c r="Q29" s="585"/>
      <c r="R29" s="635"/>
      <c r="S29" s="591"/>
    </row>
    <row r="30" spans="1:19" ht="14.4" customHeight="1" thickBot="1" x14ac:dyDescent="0.35">
      <c r="A30" s="639" t="s">
        <v>1587</v>
      </c>
      <c r="B30" s="637">
        <v>3082</v>
      </c>
      <c r="C30" s="593">
        <v>0.47118177648677573</v>
      </c>
      <c r="D30" s="637">
        <v>6541</v>
      </c>
      <c r="E30" s="593">
        <v>1</v>
      </c>
      <c r="F30" s="637">
        <v>6173.33</v>
      </c>
      <c r="G30" s="598">
        <v>0.94378994037608932</v>
      </c>
      <c r="H30" s="637"/>
      <c r="I30" s="593"/>
      <c r="J30" s="637"/>
      <c r="K30" s="593"/>
      <c r="L30" s="637"/>
      <c r="M30" s="598"/>
      <c r="N30" s="637"/>
      <c r="O30" s="593"/>
      <c r="P30" s="637"/>
      <c r="Q30" s="593"/>
      <c r="R30" s="637"/>
      <c r="S30" s="59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7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1616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361</v>
      </c>
      <c r="G3" s="103">
        <f t="shared" si="0"/>
        <v>125965</v>
      </c>
      <c r="H3" s="103"/>
      <c r="I3" s="103"/>
      <c r="J3" s="103">
        <f t="shared" si="0"/>
        <v>333</v>
      </c>
      <c r="K3" s="103">
        <f t="shared" si="0"/>
        <v>148263.66</v>
      </c>
      <c r="L3" s="103"/>
      <c r="M3" s="103"/>
      <c r="N3" s="103">
        <f t="shared" si="0"/>
        <v>334</v>
      </c>
      <c r="O3" s="103">
        <f t="shared" si="0"/>
        <v>156566.98000000001</v>
      </c>
      <c r="P3" s="75">
        <f>IF(K3=0,0,O3/K3)</f>
        <v>1.0560037436010956</v>
      </c>
      <c r="Q3" s="104">
        <f>IF(N3=0,0,O3/N3)</f>
        <v>468.76341317365274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2"/>
      <c r="B5" s="640"/>
      <c r="C5" s="642"/>
      <c r="D5" s="652"/>
      <c r="E5" s="644"/>
      <c r="F5" s="653" t="s">
        <v>71</v>
      </c>
      <c r="G5" s="654" t="s">
        <v>14</v>
      </c>
      <c r="H5" s="655"/>
      <c r="I5" s="655"/>
      <c r="J5" s="653" t="s">
        <v>71</v>
      </c>
      <c r="K5" s="654" t="s">
        <v>14</v>
      </c>
      <c r="L5" s="655"/>
      <c r="M5" s="655"/>
      <c r="N5" s="653" t="s">
        <v>71</v>
      </c>
      <c r="O5" s="654" t="s">
        <v>14</v>
      </c>
      <c r="P5" s="656"/>
      <c r="Q5" s="649"/>
    </row>
    <row r="6" spans="1:17" ht="14.4" customHeight="1" x14ac:dyDescent="0.3">
      <c r="A6" s="498" t="s">
        <v>1588</v>
      </c>
      <c r="B6" s="499" t="s">
        <v>1396</v>
      </c>
      <c r="C6" s="499" t="s">
        <v>1411</v>
      </c>
      <c r="D6" s="499" t="s">
        <v>1430</v>
      </c>
      <c r="E6" s="499" t="s">
        <v>1431</v>
      </c>
      <c r="F6" s="503">
        <v>1</v>
      </c>
      <c r="G6" s="503">
        <v>126</v>
      </c>
      <c r="H6" s="503">
        <v>1</v>
      </c>
      <c r="I6" s="503">
        <v>126</v>
      </c>
      <c r="J6" s="503">
        <v>1</v>
      </c>
      <c r="K6" s="503">
        <v>126</v>
      </c>
      <c r="L6" s="503">
        <v>1</v>
      </c>
      <c r="M6" s="503">
        <v>126</v>
      </c>
      <c r="N6" s="503"/>
      <c r="O6" s="503"/>
      <c r="P6" s="523"/>
      <c r="Q6" s="504"/>
    </row>
    <row r="7" spans="1:17" ht="14.4" customHeight="1" x14ac:dyDescent="0.3">
      <c r="A7" s="584" t="s">
        <v>1588</v>
      </c>
      <c r="B7" s="585" t="s">
        <v>1396</v>
      </c>
      <c r="C7" s="585" t="s">
        <v>1411</v>
      </c>
      <c r="D7" s="585" t="s">
        <v>1452</v>
      </c>
      <c r="E7" s="585" t="s">
        <v>1453</v>
      </c>
      <c r="F7" s="600"/>
      <c r="G7" s="600"/>
      <c r="H7" s="600"/>
      <c r="I7" s="600"/>
      <c r="J7" s="600"/>
      <c r="K7" s="600"/>
      <c r="L7" s="600"/>
      <c r="M7" s="600"/>
      <c r="N7" s="600">
        <v>1</v>
      </c>
      <c r="O7" s="600">
        <v>86</v>
      </c>
      <c r="P7" s="590"/>
      <c r="Q7" s="601">
        <v>86</v>
      </c>
    </row>
    <row r="8" spans="1:17" ht="14.4" customHeight="1" x14ac:dyDescent="0.3">
      <c r="A8" s="584" t="s">
        <v>1588</v>
      </c>
      <c r="B8" s="585" t="s">
        <v>1396</v>
      </c>
      <c r="C8" s="585" t="s">
        <v>1411</v>
      </c>
      <c r="D8" s="585" t="s">
        <v>1473</v>
      </c>
      <c r="E8" s="585" t="s">
        <v>1474</v>
      </c>
      <c r="F8" s="600"/>
      <c r="G8" s="600"/>
      <c r="H8" s="600"/>
      <c r="I8" s="600"/>
      <c r="J8" s="600">
        <v>1</v>
      </c>
      <c r="K8" s="600">
        <v>716</v>
      </c>
      <c r="L8" s="600">
        <v>1</v>
      </c>
      <c r="M8" s="600">
        <v>716</v>
      </c>
      <c r="N8" s="600"/>
      <c r="O8" s="600"/>
      <c r="P8" s="590"/>
      <c r="Q8" s="601"/>
    </row>
    <row r="9" spans="1:17" ht="14.4" customHeight="1" x14ac:dyDescent="0.3">
      <c r="A9" s="584" t="s">
        <v>1588</v>
      </c>
      <c r="B9" s="585" t="s">
        <v>1396</v>
      </c>
      <c r="C9" s="585" t="s">
        <v>1411</v>
      </c>
      <c r="D9" s="585" t="s">
        <v>1485</v>
      </c>
      <c r="E9" s="585" t="s">
        <v>1486</v>
      </c>
      <c r="F9" s="600"/>
      <c r="G9" s="600"/>
      <c r="H9" s="600"/>
      <c r="I9" s="600"/>
      <c r="J9" s="600">
        <v>1</v>
      </c>
      <c r="K9" s="600">
        <v>505</v>
      </c>
      <c r="L9" s="600">
        <v>1</v>
      </c>
      <c r="M9" s="600">
        <v>505</v>
      </c>
      <c r="N9" s="600"/>
      <c r="O9" s="600"/>
      <c r="P9" s="590"/>
      <c r="Q9" s="601"/>
    </row>
    <row r="10" spans="1:17" ht="14.4" customHeight="1" x14ac:dyDescent="0.3">
      <c r="A10" s="584" t="s">
        <v>1588</v>
      </c>
      <c r="B10" s="585" t="s">
        <v>1396</v>
      </c>
      <c r="C10" s="585" t="s">
        <v>1411</v>
      </c>
      <c r="D10" s="585" t="s">
        <v>1491</v>
      </c>
      <c r="E10" s="585" t="s">
        <v>1492</v>
      </c>
      <c r="F10" s="600"/>
      <c r="G10" s="600"/>
      <c r="H10" s="600"/>
      <c r="I10" s="600"/>
      <c r="J10" s="600">
        <v>1</v>
      </c>
      <c r="K10" s="600">
        <v>310</v>
      </c>
      <c r="L10" s="600">
        <v>1</v>
      </c>
      <c r="M10" s="600">
        <v>310</v>
      </c>
      <c r="N10" s="600"/>
      <c r="O10" s="600"/>
      <c r="P10" s="590"/>
      <c r="Q10" s="601"/>
    </row>
    <row r="11" spans="1:17" ht="14.4" customHeight="1" x14ac:dyDescent="0.3">
      <c r="A11" s="584" t="s">
        <v>1588</v>
      </c>
      <c r="B11" s="585" t="s">
        <v>1396</v>
      </c>
      <c r="C11" s="585" t="s">
        <v>1411</v>
      </c>
      <c r="D11" s="585" t="s">
        <v>1505</v>
      </c>
      <c r="E11" s="585" t="s">
        <v>1506</v>
      </c>
      <c r="F11" s="600"/>
      <c r="G11" s="600"/>
      <c r="H11" s="600"/>
      <c r="I11" s="600"/>
      <c r="J11" s="600"/>
      <c r="K11" s="600"/>
      <c r="L11" s="600"/>
      <c r="M11" s="600"/>
      <c r="N11" s="600">
        <v>1</v>
      </c>
      <c r="O11" s="600">
        <v>1578</v>
      </c>
      <c r="P11" s="590"/>
      <c r="Q11" s="601">
        <v>1578</v>
      </c>
    </row>
    <row r="12" spans="1:17" ht="14.4" customHeight="1" x14ac:dyDescent="0.3">
      <c r="A12" s="584" t="s">
        <v>1589</v>
      </c>
      <c r="B12" s="585" t="s">
        <v>1396</v>
      </c>
      <c r="C12" s="585" t="s">
        <v>1411</v>
      </c>
      <c r="D12" s="585" t="s">
        <v>1430</v>
      </c>
      <c r="E12" s="585" t="s">
        <v>1431</v>
      </c>
      <c r="F12" s="600"/>
      <c r="G12" s="600"/>
      <c r="H12" s="600"/>
      <c r="I12" s="600"/>
      <c r="J12" s="600"/>
      <c r="K12" s="600"/>
      <c r="L12" s="600"/>
      <c r="M12" s="600"/>
      <c r="N12" s="600">
        <v>1</v>
      </c>
      <c r="O12" s="600">
        <v>127</v>
      </c>
      <c r="P12" s="590"/>
      <c r="Q12" s="601">
        <v>127</v>
      </c>
    </row>
    <row r="13" spans="1:17" ht="14.4" customHeight="1" x14ac:dyDescent="0.3">
      <c r="A13" s="584" t="s">
        <v>1590</v>
      </c>
      <c r="B13" s="585" t="s">
        <v>1396</v>
      </c>
      <c r="C13" s="585" t="s">
        <v>1411</v>
      </c>
      <c r="D13" s="585" t="s">
        <v>1428</v>
      </c>
      <c r="E13" s="585" t="s">
        <v>1429</v>
      </c>
      <c r="F13" s="600">
        <v>1</v>
      </c>
      <c r="G13" s="600">
        <v>251</v>
      </c>
      <c r="H13" s="600">
        <v>0.5</v>
      </c>
      <c r="I13" s="600">
        <v>251</v>
      </c>
      <c r="J13" s="600">
        <v>2</v>
      </c>
      <c r="K13" s="600">
        <v>502</v>
      </c>
      <c r="L13" s="600">
        <v>1</v>
      </c>
      <c r="M13" s="600">
        <v>251</v>
      </c>
      <c r="N13" s="600"/>
      <c r="O13" s="600"/>
      <c r="P13" s="590"/>
      <c r="Q13" s="601"/>
    </row>
    <row r="14" spans="1:17" ht="14.4" customHeight="1" x14ac:dyDescent="0.3">
      <c r="A14" s="584" t="s">
        <v>1590</v>
      </c>
      <c r="B14" s="585" t="s">
        <v>1396</v>
      </c>
      <c r="C14" s="585" t="s">
        <v>1411</v>
      </c>
      <c r="D14" s="585" t="s">
        <v>1430</v>
      </c>
      <c r="E14" s="585" t="s">
        <v>1431</v>
      </c>
      <c r="F14" s="600">
        <v>6</v>
      </c>
      <c r="G14" s="600">
        <v>756</v>
      </c>
      <c r="H14" s="600">
        <v>2</v>
      </c>
      <c r="I14" s="600">
        <v>126</v>
      </c>
      <c r="J14" s="600">
        <v>3</v>
      </c>
      <c r="K14" s="600">
        <v>378</v>
      </c>
      <c r="L14" s="600">
        <v>1</v>
      </c>
      <c r="M14" s="600">
        <v>126</v>
      </c>
      <c r="N14" s="600">
        <v>1</v>
      </c>
      <c r="O14" s="600">
        <v>127</v>
      </c>
      <c r="P14" s="590">
        <v>0.33597883597883599</v>
      </c>
      <c r="Q14" s="601">
        <v>127</v>
      </c>
    </row>
    <row r="15" spans="1:17" ht="14.4" customHeight="1" x14ac:dyDescent="0.3">
      <c r="A15" s="584" t="s">
        <v>1590</v>
      </c>
      <c r="B15" s="585" t="s">
        <v>1396</v>
      </c>
      <c r="C15" s="585" t="s">
        <v>1411</v>
      </c>
      <c r="D15" s="585" t="s">
        <v>1438</v>
      </c>
      <c r="E15" s="585" t="s">
        <v>1439</v>
      </c>
      <c r="F15" s="600">
        <v>2</v>
      </c>
      <c r="G15" s="600">
        <v>1358</v>
      </c>
      <c r="H15" s="600"/>
      <c r="I15" s="600">
        <v>679</v>
      </c>
      <c r="J15" s="600"/>
      <c r="K15" s="600"/>
      <c r="L15" s="600"/>
      <c r="M15" s="600"/>
      <c r="N15" s="600"/>
      <c r="O15" s="600"/>
      <c r="P15" s="590"/>
      <c r="Q15" s="601"/>
    </row>
    <row r="16" spans="1:17" ht="14.4" customHeight="1" x14ac:dyDescent="0.3">
      <c r="A16" s="584" t="s">
        <v>1590</v>
      </c>
      <c r="B16" s="585" t="s">
        <v>1396</v>
      </c>
      <c r="C16" s="585" t="s">
        <v>1411</v>
      </c>
      <c r="D16" s="585" t="s">
        <v>1452</v>
      </c>
      <c r="E16" s="585" t="s">
        <v>1453</v>
      </c>
      <c r="F16" s="600">
        <v>2</v>
      </c>
      <c r="G16" s="600">
        <v>172</v>
      </c>
      <c r="H16" s="600"/>
      <c r="I16" s="600">
        <v>86</v>
      </c>
      <c r="J16" s="600"/>
      <c r="K16" s="600"/>
      <c r="L16" s="600"/>
      <c r="M16" s="600"/>
      <c r="N16" s="600"/>
      <c r="O16" s="600"/>
      <c r="P16" s="590"/>
      <c r="Q16" s="601"/>
    </row>
    <row r="17" spans="1:17" ht="14.4" customHeight="1" x14ac:dyDescent="0.3">
      <c r="A17" s="584" t="s">
        <v>1590</v>
      </c>
      <c r="B17" s="585" t="s">
        <v>1396</v>
      </c>
      <c r="C17" s="585" t="s">
        <v>1411</v>
      </c>
      <c r="D17" s="585" t="s">
        <v>1456</v>
      </c>
      <c r="E17" s="585" t="s">
        <v>1457</v>
      </c>
      <c r="F17" s="600"/>
      <c r="G17" s="600"/>
      <c r="H17" s="600"/>
      <c r="I17" s="600"/>
      <c r="J17" s="600">
        <v>1</v>
      </c>
      <c r="K17" s="600">
        <v>1528</v>
      </c>
      <c r="L17" s="600">
        <v>1</v>
      </c>
      <c r="M17" s="600">
        <v>1528</v>
      </c>
      <c r="N17" s="600"/>
      <c r="O17" s="600"/>
      <c r="P17" s="590"/>
      <c r="Q17" s="601"/>
    </row>
    <row r="18" spans="1:17" ht="14.4" customHeight="1" x14ac:dyDescent="0.3">
      <c r="A18" s="584" t="s">
        <v>1590</v>
      </c>
      <c r="B18" s="585" t="s">
        <v>1396</v>
      </c>
      <c r="C18" s="585" t="s">
        <v>1411</v>
      </c>
      <c r="D18" s="585" t="s">
        <v>1473</v>
      </c>
      <c r="E18" s="585" t="s">
        <v>1474</v>
      </c>
      <c r="F18" s="600">
        <v>1</v>
      </c>
      <c r="G18" s="600">
        <v>716</v>
      </c>
      <c r="H18" s="600"/>
      <c r="I18" s="600">
        <v>716</v>
      </c>
      <c r="J18" s="600"/>
      <c r="K18" s="600"/>
      <c r="L18" s="600"/>
      <c r="M18" s="600"/>
      <c r="N18" s="600"/>
      <c r="O18" s="600"/>
      <c r="P18" s="590"/>
      <c r="Q18" s="601"/>
    </row>
    <row r="19" spans="1:17" ht="14.4" customHeight="1" x14ac:dyDescent="0.3">
      <c r="A19" s="584" t="s">
        <v>1590</v>
      </c>
      <c r="B19" s="585" t="s">
        <v>1396</v>
      </c>
      <c r="C19" s="585" t="s">
        <v>1411</v>
      </c>
      <c r="D19" s="585" t="s">
        <v>1491</v>
      </c>
      <c r="E19" s="585" t="s">
        <v>1492</v>
      </c>
      <c r="F19" s="600">
        <v>1</v>
      </c>
      <c r="G19" s="600">
        <v>247</v>
      </c>
      <c r="H19" s="600"/>
      <c r="I19" s="600">
        <v>247</v>
      </c>
      <c r="J19" s="600"/>
      <c r="K19" s="600"/>
      <c r="L19" s="600"/>
      <c r="M19" s="600"/>
      <c r="N19" s="600"/>
      <c r="O19" s="600"/>
      <c r="P19" s="590"/>
      <c r="Q19" s="601"/>
    </row>
    <row r="20" spans="1:17" ht="14.4" customHeight="1" x14ac:dyDescent="0.3">
      <c r="A20" s="584" t="s">
        <v>1590</v>
      </c>
      <c r="B20" s="585" t="s">
        <v>1396</v>
      </c>
      <c r="C20" s="585" t="s">
        <v>1411</v>
      </c>
      <c r="D20" s="585" t="s">
        <v>1501</v>
      </c>
      <c r="E20" s="585" t="s">
        <v>1502</v>
      </c>
      <c r="F20" s="600">
        <v>1</v>
      </c>
      <c r="G20" s="600">
        <v>840</v>
      </c>
      <c r="H20" s="600"/>
      <c r="I20" s="600">
        <v>840</v>
      </c>
      <c r="J20" s="600"/>
      <c r="K20" s="600"/>
      <c r="L20" s="600"/>
      <c r="M20" s="600"/>
      <c r="N20" s="600"/>
      <c r="O20" s="600"/>
      <c r="P20" s="590"/>
      <c r="Q20" s="601"/>
    </row>
    <row r="21" spans="1:17" ht="14.4" customHeight="1" x14ac:dyDescent="0.3">
      <c r="A21" s="584" t="s">
        <v>1591</v>
      </c>
      <c r="B21" s="585" t="s">
        <v>1396</v>
      </c>
      <c r="C21" s="585" t="s">
        <v>1411</v>
      </c>
      <c r="D21" s="585" t="s">
        <v>1418</v>
      </c>
      <c r="E21" s="585" t="s">
        <v>1419</v>
      </c>
      <c r="F21" s="600"/>
      <c r="G21" s="600"/>
      <c r="H21" s="600"/>
      <c r="I21" s="600"/>
      <c r="J21" s="600">
        <v>1</v>
      </c>
      <c r="K21" s="600">
        <v>223</v>
      </c>
      <c r="L21" s="600">
        <v>1</v>
      </c>
      <c r="M21" s="600">
        <v>223</v>
      </c>
      <c r="N21" s="600"/>
      <c r="O21" s="600"/>
      <c r="P21" s="590"/>
      <c r="Q21" s="601"/>
    </row>
    <row r="22" spans="1:17" ht="14.4" customHeight="1" x14ac:dyDescent="0.3">
      <c r="A22" s="584" t="s">
        <v>1591</v>
      </c>
      <c r="B22" s="585" t="s">
        <v>1396</v>
      </c>
      <c r="C22" s="585" t="s">
        <v>1411</v>
      </c>
      <c r="D22" s="585" t="s">
        <v>1420</v>
      </c>
      <c r="E22" s="585" t="s">
        <v>1421</v>
      </c>
      <c r="F22" s="600">
        <v>26</v>
      </c>
      <c r="G22" s="600">
        <v>962</v>
      </c>
      <c r="H22" s="600">
        <v>3.25</v>
      </c>
      <c r="I22" s="600">
        <v>37</v>
      </c>
      <c r="J22" s="600">
        <v>8</v>
      </c>
      <c r="K22" s="600">
        <v>296</v>
      </c>
      <c r="L22" s="600">
        <v>1</v>
      </c>
      <c r="M22" s="600">
        <v>37</v>
      </c>
      <c r="N22" s="600">
        <v>15</v>
      </c>
      <c r="O22" s="600">
        <v>555</v>
      </c>
      <c r="P22" s="590">
        <v>1.875</v>
      </c>
      <c r="Q22" s="601">
        <v>37</v>
      </c>
    </row>
    <row r="23" spans="1:17" ht="14.4" customHeight="1" x14ac:dyDescent="0.3">
      <c r="A23" s="584" t="s">
        <v>1591</v>
      </c>
      <c r="B23" s="585" t="s">
        <v>1396</v>
      </c>
      <c r="C23" s="585" t="s">
        <v>1411</v>
      </c>
      <c r="D23" s="585" t="s">
        <v>1428</v>
      </c>
      <c r="E23" s="585" t="s">
        <v>1429</v>
      </c>
      <c r="F23" s="600">
        <v>1</v>
      </c>
      <c r="G23" s="600">
        <v>251</v>
      </c>
      <c r="H23" s="600">
        <v>0.5</v>
      </c>
      <c r="I23" s="600">
        <v>251</v>
      </c>
      <c r="J23" s="600">
        <v>2</v>
      </c>
      <c r="K23" s="600">
        <v>502</v>
      </c>
      <c r="L23" s="600">
        <v>1</v>
      </c>
      <c r="M23" s="600">
        <v>251</v>
      </c>
      <c r="N23" s="600">
        <v>1</v>
      </c>
      <c r="O23" s="600">
        <v>252</v>
      </c>
      <c r="P23" s="590">
        <v>0.50199203187250996</v>
      </c>
      <c r="Q23" s="601">
        <v>252</v>
      </c>
    </row>
    <row r="24" spans="1:17" ht="14.4" customHeight="1" x14ac:dyDescent="0.3">
      <c r="A24" s="584" t="s">
        <v>1591</v>
      </c>
      <c r="B24" s="585" t="s">
        <v>1396</v>
      </c>
      <c r="C24" s="585" t="s">
        <v>1411</v>
      </c>
      <c r="D24" s="585" t="s">
        <v>1430</v>
      </c>
      <c r="E24" s="585" t="s">
        <v>1431</v>
      </c>
      <c r="F24" s="600">
        <v>7</v>
      </c>
      <c r="G24" s="600">
        <v>882</v>
      </c>
      <c r="H24" s="600">
        <v>1.75</v>
      </c>
      <c r="I24" s="600">
        <v>126</v>
      </c>
      <c r="J24" s="600">
        <v>4</v>
      </c>
      <c r="K24" s="600">
        <v>504</v>
      </c>
      <c r="L24" s="600">
        <v>1</v>
      </c>
      <c r="M24" s="600">
        <v>126</v>
      </c>
      <c r="N24" s="600">
        <v>2</v>
      </c>
      <c r="O24" s="600">
        <v>254</v>
      </c>
      <c r="P24" s="590">
        <v>0.50396825396825395</v>
      </c>
      <c r="Q24" s="601">
        <v>127</v>
      </c>
    </row>
    <row r="25" spans="1:17" ht="14.4" customHeight="1" x14ac:dyDescent="0.3">
      <c r="A25" s="584" t="s">
        <v>1591</v>
      </c>
      <c r="B25" s="585" t="s">
        <v>1396</v>
      </c>
      <c r="C25" s="585" t="s">
        <v>1411</v>
      </c>
      <c r="D25" s="585" t="s">
        <v>1432</v>
      </c>
      <c r="E25" s="585" t="s">
        <v>1433</v>
      </c>
      <c r="F25" s="600"/>
      <c r="G25" s="600"/>
      <c r="H25" s="600"/>
      <c r="I25" s="600"/>
      <c r="J25" s="600"/>
      <c r="K25" s="600"/>
      <c r="L25" s="600"/>
      <c r="M25" s="600"/>
      <c r="N25" s="600">
        <v>3</v>
      </c>
      <c r="O25" s="600">
        <v>1626</v>
      </c>
      <c r="P25" s="590"/>
      <c r="Q25" s="601">
        <v>542</v>
      </c>
    </row>
    <row r="26" spans="1:17" ht="14.4" customHeight="1" x14ac:dyDescent="0.3">
      <c r="A26" s="584" t="s">
        <v>1591</v>
      </c>
      <c r="B26" s="585" t="s">
        <v>1396</v>
      </c>
      <c r="C26" s="585" t="s">
        <v>1411</v>
      </c>
      <c r="D26" s="585" t="s">
        <v>1436</v>
      </c>
      <c r="E26" s="585" t="s">
        <v>1437</v>
      </c>
      <c r="F26" s="600"/>
      <c r="G26" s="600"/>
      <c r="H26" s="600"/>
      <c r="I26" s="600"/>
      <c r="J26" s="600">
        <v>1</v>
      </c>
      <c r="K26" s="600">
        <v>501</v>
      </c>
      <c r="L26" s="600">
        <v>1</v>
      </c>
      <c r="M26" s="600">
        <v>501</v>
      </c>
      <c r="N26" s="600"/>
      <c r="O26" s="600"/>
      <c r="P26" s="590"/>
      <c r="Q26" s="601"/>
    </row>
    <row r="27" spans="1:17" ht="14.4" customHeight="1" x14ac:dyDescent="0.3">
      <c r="A27" s="584" t="s">
        <v>1591</v>
      </c>
      <c r="B27" s="585" t="s">
        <v>1396</v>
      </c>
      <c r="C27" s="585" t="s">
        <v>1411</v>
      </c>
      <c r="D27" s="585" t="s">
        <v>1438</v>
      </c>
      <c r="E27" s="585" t="s">
        <v>1439</v>
      </c>
      <c r="F27" s="600"/>
      <c r="G27" s="600"/>
      <c r="H27" s="600"/>
      <c r="I27" s="600"/>
      <c r="J27" s="600">
        <v>1</v>
      </c>
      <c r="K27" s="600">
        <v>679</v>
      </c>
      <c r="L27" s="600">
        <v>1</v>
      </c>
      <c r="M27" s="600">
        <v>679</v>
      </c>
      <c r="N27" s="600">
        <v>1</v>
      </c>
      <c r="O27" s="600">
        <v>680</v>
      </c>
      <c r="P27" s="590">
        <v>1.0014727540500736</v>
      </c>
      <c r="Q27" s="601">
        <v>680</v>
      </c>
    </row>
    <row r="28" spans="1:17" ht="14.4" customHeight="1" x14ac:dyDescent="0.3">
      <c r="A28" s="584" t="s">
        <v>1591</v>
      </c>
      <c r="B28" s="585" t="s">
        <v>1396</v>
      </c>
      <c r="C28" s="585" t="s">
        <v>1411</v>
      </c>
      <c r="D28" s="585" t="s">
        <v>1440</v>
      </c>
      <c r="E28" s="585" t="s">
        <v>1441</v>
      </c>
      <c r="F28" s="600">
        <v>2</v>
      </c>
      <c r="G28" s="600">
        <v>2062</v>
      </c>
      <c r="H28" s="600">
        <v>1.998062015503876</v>
      </c>
      <c r="I28" s="600">
        <v>1031</v>
      </c>
      <c r="J28" s="600">
        <v>1</v>
      </c>
      <c r="K28" s="600">
        <v>1032</v>
      </c>
      <c r="L28" s="600">
        <v>1</v>
      </c>
      <c r="M28" s="600">
        <v>1032</v>
      </c>
      <c r="N28" s="600">
        <v>1</v>
      </c>
      <c r="O28" s="600">
        <v>1034</v>
      </c>
      <c r="P28" s="590">
        <v>1.001937984496124</v>
      </c>
      <c r="Q28" s="601">
        <v>1034</v>
      </c>
    </row>
    <row r="29" spans="1:17" ht="14.4" customHeight="1" x14ac:dyDescent="0.3">
      <c r="A29" s="584" t="s">
        <v>1591</v>
      </c>
      <c r="B29" s="585" t="s">
        <v>1396</v>
      </c>
      <c r="C29" s="585" t="s">
        <v>1411</v>
      </c>
      <c r="D29" s="585" t="s">
        <v>1517</v>
      </c>
      <c r="E29" s="585" t="s">
        <v>1518</v>
      </c>
      <c r="F29" s="600">
        <v>1</v>
      </c>
      <c r="G29" s="600">
        <v>2098</v>
      </c>
      <c r="H29" s="600">
        <v>0.49952380952380954</v>
      </c>
      <c r="I29" s="600">
        <v>2098</v>
      </c>
      <c r="J29" s="600">
        <v>2</v>
      </c>
      <c r="K29" s="600">
        <v>4200</v>
      </c>
      <c r="L29" s="600">
        <v>1</v>
      </c>
      <c r="M29" s="600">
        <v>2100</v>
      </c>
      <c r="N29" s="600"/>
      <c r="O29" s="600"/>
      <c r="P29" s="590"/>
      <c r="Q29" s="601"/>
    </row>
    <row r="30" spans="1:17" ht="14.4" customHeight="1" x14ac:dyDescent="0.3">
      <c r="A30" s="584" t="s">
        <v>1591</v>
      </c>
      <c r="B30" s="585" t="s">
        <v>1396</v>
      </c>
      <c r="C30" s="585" t="s">
        <v>1411</v>
      </c>
      <c r="D30" s="585" t="s">
        <v>1531</v>
      </c>
      <c r="E30" s="585" t="s">
        <v>1532</v>
      </c>
      <c r="F30" s="600"/>
      <c r="G30" s="600"/>
      <c r="H30" s="600"/>
      <c r="I30" s="600"/>
      <c r="J30" s="600">
        <v>2</v>
      </c>
      <c r="K30" s="600">
        <v>4660</v>
      </c>
      <c r="L30" s="600">
        <v>1</v>
      </c>
      <c r="M30" s="600">
        <v>2330</v>
      </c>
      <c r="N30" s="600"/>
      <c r="O30" s="600"/>
      <c r="P30" s="590"/>
      <c r="Q30" s="601"/>
    </row>
    <row r="31" spans="1:17" ht="14.4" customHeight="1" x14ac:dyDescent="0.3">
      <c r="A31" s="584" t="s">
        <v>1591</v>
      </c>
      <c r="B31" s="585" t="s">
        <v>1396</v>
      </c>
      <c r="C31" s="585" t="s">
        <v>1411</v>
      </c>
      <c r="D31" s="585" t="s">
        <v>1448</v>
      </c>
      <c r="E31" s="585" t="s">
        <v>1449</v>
      </c>
      <c r="F31" s="600"/>
      <c r="G31" s="600"/>
      <c r="H31" s="600"/>
      <c r="I31" s="600"/>
      <c r="J31" s="600">
        <v>2</v>
      </c>
      <c r="K31" s="600">
        <v>66.66</v>
      </c>
      <c r="L31" s="600">
        <v>1</v>
      </c>
      <c r="M31" s="600">
        <v>33.33</v>
      </c>
      <c r="N31" s="600">
        <v>1</v>
      </c>
      <c r="O31" s="600">
        <v>33.33</v>
      </c>
      <c r="P31" s="590">
        <v>0.5</v>
      </c>
      <c r="Q31" s="601">
        <v>33.33</v>
      </c>
    </row>
    <row r="32" spans="1:17" ht="14.4" customHeight="1" x14ac:dyDescent="0.3">
      <c r="A32" s="584" t="s">
        <v>1591</v>
      </c>
      <c r="B32" s="585" t="s">
        <v>1396</v>
      </c>
      <c r="C32" s="585" t="s">
        <v>1411</v>
      </c>
      <c r="D32" s="585" t="s">
        <v>1452</v>
      </c>
      <c r="E32" s="585" t="s">
        <v>1453</v>
      </c>
      <c r="F32" s="600">
        <v>2</v>
      </c>
      <c r="G32" s="600">
        <v>172</v>
      </c>
      <c r="H32" s="600">
        <v>0.2857142857142857</v>
      </c>
      <c r="I32" s="600">
        <v>86</v>
      </c>
      <c r="J32" s="600">
        <v>7</v>
      </c>
      <c r="K32" s="600">
        <v>602</v>
      </c>
      <c r="L32" s="600">
        <v>1</v>
      </c>
      <c r="M32" s="600">
        <v>86</v>
      </c>
      <c r="N32" s="600">
        <v>3</v>
      </c>
      <c r="O32" s="600">
        <v>258</v>
      </c>
      <c r="P32" s="590">
        <v>0.42857142857142855</v>
      </c>
      <c r="Q32" s="601">
        <v>86</v>
      </c>
    </row>
    <row r="33" spans="1:17" ht="14.4" customHeight="1" x14ac:dyDescent="0.3">
      <c r="A33" s="584" t="s">
        <v>1591</v>
      </c>
      <c r="B33" s="585" t="s">
        <v>1396</v>
      </c>
      <c r="C33" s="585" t="s">
        <v>1411</v>
      </c>
      <c r="D33" s="585" t="s">
        <v>1467</v>
      </c>
      <c r="E33" s="585" t="s">
        <v>1468</v>
      </c>
      <c r="F33" s="600"/>
      <c r="G33" s="600"/>
      <c r="H33" s="600"/>
      <c r="I33" s="600"/>
      <c r="J33" s="600">
        <v>1</v>
      </c>
      <c r="K33" s="600">
        <v>445</v>
      </c>
      <c r="L33" s="600">
        <v>1</v>
      </c>
      <c r="M33" s="600">
        <v>445</v>
      </c>
      <c r="N33" s="600"/>
      <c r="O33" s="600"/>
      <c r="P33" s="590"/>
      <c r="Q33" s="601"/>
    </row>
    <row r="34" spans="1:17" ht="14.4" customHeight="1" x14ac:dyDescent="0.3">
      <c r="A34" s="584" t="s">
        <v>1591</v>
      </c>
      <c r="B34" s="585" t="s">
        <v>1396</v>
      </c>
      <c r="C34" s="585" t="s">
        <v>1411</v>
      </c>
      <c r="D34" s="585" t="s">
        <v>1473</v>
      </c>
      <c r="E34" s="585" t="s">
        <v>1474</v>
      </c>
      <c r="F34" s="600">
        <v>1</v>
      </c>
      <c r="G34" s="600">
        <v>716</v>
      </c>
      <c r="H34" s="600"/>
      <c r="I34" s="600">
        <v>716</v>
      </c>
      <c r="J34" s="600"/>
      <c r="K34" s="600"/>
      <c r="L34" s="600"/>
      <c r="M34" s="600"/>
      <c r="N34" s="600"/>
      <c r="O34" s="600"/>
      <c r="P34" s="590"/>
      <c r="Q34" s="601"/>
    </row>
    <row r="35" spans="1:17" ht="14.4" customHeight="1" x14ac:dyDescent="0.3">
      <c r="A35" s="584" t="s">
        <v>1591</v>
      </c>
      <c r="B35" s="585" t="s">
        <v>1396</v>
      </c>
      <c r="C35" s="585" t="s">
        <v>1411</v>
      </c>
      <c r="D35" s="585" t="s">
        <v>1477</v>
      </c>
      <c r="E35" s="585" t="s">
        <v>1478</v>
      </c>
      <c r="F35" s="600">
        <v>1</v>
      </c>
      <c r="G35" s="600">
        <v>183</v>
      </c>
      <c r="H35" s="600">
        <v>1</v>
      </c>
      <c r="I35" s="600">
        <v>183</v>
      </c>
      <c r="J35" s="600">
        <v>1</v>
      </c>
      <c r="K35" s="600">
        <v>183</v>
      </c>
      <c r="L35" s="600">
        <v>1</v>
      </c>
      <c r="M35" s="600">
        <v>183</v>
      </c>
      <c r="N35" s="600"/>
      <c r="O35" s="600"/>
      <c r="P35" s="590"/>
      <c r="Q35" s="601"/>
    </row>
    <row r="36" spans="1:17" ht="14.4" customHeight="1" x14ac:dyDescent="0.3">
      <c r="A36" s="584" t="s">
        <v>1591</v>
      </c>
      <c r="B36" s="585" t="s">
        <v>1396</v>
      </c>
      <c r="C36" s="585" t="s">
        <v>1411</v>
      </c>
      <c r="D36" s="585" t="s">
        <v>1483</v>
      </c>
      <c r="E36" s="585" t="s">
        <v>1484</v>
      </c>
      <c r="F36" s="600">
        <v>4</v>
      </c>
      <c r="G36" s="600">
        <v>1456</v>
      </c>
      <c r="H36" s="600">
        <v>0.7466666666666667</v>
      </c>
      <c r="I36" s="600">
        <v>364</v>
      </c>
      <c r="J36" s="600">
        <v>5</v>
      </c>
      <c r="K36" s="600">
        <v>1950</v>
      </c>
      <c r="L36" s="600">
        <v>1</v>
      </c>
      <c r="M36" s="600">
        <v>390</v>
      </c>
      <c r="N36" s="600">
        <v>1</v>
      </c>
      <c r="O36" s="600">
        <v>391</v>
      </c>
      <c r="P36" s="590">
        <v>0.20051282051282052</v>
      </c>
      <c r="Q36" s="601">
        <v>391</v>
      </c>
    </row>
    <row r="37" spans="1:17" ht="14.4" customHeight="1" x14ac:dyDescent="0.3">
      <c r="A37" s="584" t="s">
        <v>1591</v>
      </c>
      <c r="B37" s="585" t="s">
        <v>1396</v>
      </c>
      <c r="C37" s="585" t="s">
        <v>1411</v>
      </c>
      <c r="D37" s="585" t="s">
        <v>1485</v>
      </c>
      <c r="E37" s="585" t="s">
        <v>1486</v>
      </c>
      <c r="F37" s="600"/>
      <c r="G37" s="600"/>
      <c r="H37" s="600"/>
      <c r="I37" s="600"/>
      <c r="J37" s="600">
        <v>1</v>
      </c>
      <c r="K37" s="600">
        <v>505</v>
      </c>
      <c r="L37" s="600">
        <v>1</v>
      </c>
      <c r="M37" s="600">
        <v>505</v>
      </c>
      <c r="N37" s="600"/>
      <c r="O37" s="600"/>
      <c r="P37" s="590"/>
      <c r="Q37" s="601"/>
    </row>
    <row r="38" spans="1:17" ht="14.4" customHeight="1" x14ac:dyDescent="0.3">
      <c r="A38" s="584" t="s">
        <v>1591</v>
      </c>
      <c r="B38" s="585" t="s">
        <v>1396</v>
      </c>
      <c r="C38" s="585" t="s">
        <v>1411</v>
      </c>
      <c r="D38" s="585" t="s">
        <v>1491</v>
      </c>
      <c r="E38" s="585" t="s">
        <v>1492</v>
      </c>
      <c r="F38" s="600"/>
      <c r="G38" s="600"/>
      <c r="H38" s="600"/>
      <c r="I38" s="600"/>
      <c r="J38" s="600">
        <v>1</v>
      </c>
      <c r="K38" s="600">
        <v>310</v>
      </c>
      <c r="L38" s="600">
        <v>1</v>
      </c>
      <c r="M38" s="600">
        <v>310</v>
      </c>
      <c r="N38" s="600">
        <v>2</v>
      </c>
      <c r="O38" s="600">
        <v>622</v>
      </c>
      <c r="P38" s="590">
        <v>2.0064516129032257</v>
      </c>
      <c r="Q38" s="601">
        <v>311</v>
      </c>
    </row>
    <row r="39" spans="1:17" ht="14.4" customHeight="1" x14ac:dyDescent="0.3">
      <c r="A39" s="584" t="s">
        <v>1591</v>
      </c>
      <c r="B39" s="585" t="s">
        <v>1396</v>
      </c>
      <c r="C39" s="585" t="s">
        <v>1411</v>
      </c>
      <c r="D39" s="585" t="s">
        <v>1545</v>
      </c>
      <c r="E39" s="585" t="s">
        <v>1546</v>
      </c>
      <c r="F39" s="600">
        <v>1</v>
      </c>
      <c r="G39" s="600">
        <v>1734</v>
      </c>
      <c r="H39" s="600">
        <v>0.49971181556195965</v>
      </c>
      <c r="I39" s="600">
        <v>1734</v>
      </c>
      <c r="J39" s="600">
        <v>2</v>
      </c>
      <c r="K39" s="600">
        <v>3470</v>
      </c>
      <c r="L39" s="600">
        <v>1</v>
      </c>
      <c r="M39" s="600">
        <v>1735</v>
      </c>
      <c r="N39" s="600"/>
      <c r="O39" s="600"/>
      <c r="P39" s="590"/>
      <c r="Q39" s="601"/>
    </row>
    <row r="40" spans="1:17" ht="14.4" customHeight="1" x14ac:dyDescent="0.3">
      <c r="A40" s="584" t="s">
        <v>1591</v>
      </c>
      <c r="B40" s="585" t="s">
        <v>1396</v>
      </c>
      <c r="C40" s="585" t="s">
        <v>1411</v>
      </c>
      <c r="D40" s="585" t="s">
        <v>1547</v>
      </c>
      <c r="E40" s="585" t="s">
        <v>1548</v>
      </c>
      <c r="F40" s="600"/>
      <c r="G40" s="600"/>
      <c r="H40" s="600"/>
      <c r="I40" s="600"/>
      <c r="J40" s="600">
        <v>2</v>
      </c>
      <c r="K40" s="600">
        <v>2004</v>
      </c>
      <c r="L40" s="600">
        <v>1</v>
      </c>
      <c r="M40" s="600">
        <v>1002</v>
      </c>
      <c r="N40" s="600"/>
      <c r="O40" s="600"/>
      <c r="P40" s="590"/>
      <c r="Q40" s="601"/>
    </row>
    <row r="41" spans="1:17" ht="14.4" customHeight="1" x14ac:dyDescent="0.3">
      <c r="A41" s="584" t="s">
        <v>1592</v>
      </c>
      <c r="B41" s="585" t="s">
        <v>1396</v>
      </c>
      <c r="C41" s="585" t="s">
        <v>1411</v>
      </c>
      <c r="D41" s="585" t="s">
        <v>1430</v>
      </c>
      <c r="E41" s="585" t="s">
        <v>1431</v>
      </c>
      <c r="F41" s="600"/>
      <c r="G41" s="600"/>
      <c r="H41" s="600"/>
      <c r="I41" s="600"/>
      <c r="J41" s="600">
        <v>3</v>
      </c>
      <c r="K41" s="600">
        <v>378</v>
      </c>
      <c r="L41" s="600">
        <v>1</v>
      </c>
      <c r="M41" s="600">
        <v>126</v>
      </c>
      <c r="N41" s="600"/>
      <c r="O41" s="600"/>
      <c r="P41" s="590"/>
      <c r="Q41" s="601"/>
    </row>
    <row r="42" spans="1:17" ht="14.4" customHeight="1" x14ac:dyDescent="0.3">
      <c r="A42" s="584" t="s">
        <v>1592</v>
      </c>
      <c r="B42" s="585" t="s">
        <v>1396</v>
      </c>
      <c r="C42" s="585" t="s">
        <v>1411</v>
      </c>
      <c r="D42" s="585" t="s">
        <v>1547</v>
      </c>
      <c r="E42" s="585" t="s">
        <v>1548</v>
      </c>
      <c r="F42" s="600">
        <v>1</v>
      </c>
      <c r="G42" s="600">
        <v>1001</v>
      </c>
      <c r="H42" s="600"/>
      <c r="I42" s="600">
        <v>1001</v>
      </c>
      <c r="J42" s="600"/>
      <c r="K42" s="600"/>
      <c r="L42" s="600"/>
      <c r="M42" s="600"/>
      <c r="N42" s="600"/>
      <c r="O42" s="600"/>
      <c r="P42" s="590"/>
      <c r="Q42" s="601"/>
    </row>
    <row r="43" spans="1:17" ht="14.4" customHeight="1" x14ac:dyDescent="0.3">
      <c r="A43" s="584" t="s">
        <v>1395</v>
      </c>
      <c r="B43" s="585" t="s">
        <v>1396</v>
      </c>
      <c r="C43" s="585" t="s">
        <v>1411</v>
      </c>
      <c r="D43" s="585" t="s">
        <v>1428</v>
      </c>
      <c r="E43" s="585" t="s">
        <v>1429</v>
      </c>
      <c r="F43" s="600"/>
      <c r="G43" s="600"/>
      <c r="H43" s="600"/>
      <c r="I43" s="600"/>
      <c r="J43" s="600">
        <v>1</v>
      </c>
      <c r="K43" s="600">
        <v>251</v>
      </c>
      <c r="L43" s="600">
        <v>1</v>
      </c>
      <c r="M43" s="600">
        <v>251</v>
      </c>
      <c r="N43" s="600"/>
      <c r="O43" s="600"/>
      <c r="P43" s="590"/>
      <c r="Q43" s="601"/>
    </row>
    <row r="44" spans="1:17" ht="14.4" customHeight="1" x14ac:dyDescent="0.3">
      <c r="A44" s="584" t="s">
        <v>1395</v>
      </c>
      <c r="B44" s="585" t="s">
        <v>1396</v>
      </c>
      <c r="C44" s="585" t="s">
        <v>1411</v>
      </c>
      <c r="D44" s="585" t="s">
        <v>1430</v>
      </c>
      <c r="E44" s="585" t="s">
        <v>1431</v>
      </c>
      <c r="F44" s="600">
        <v>8</v>
      </c>
      <c r="G44" s="600">
        <v>1008</v>
      </c>
      <c r="H44" s="600"/>
      <c r="I44" s="600">
        <v>126</v>
      </c>
      <c r="J44" s="600"/>
      <c r="K44" s="600"/>
      <c r="L44" s="600"/>
      <c r="M44" s="600"/>
      <c r="N44" s="600"/>
      <c r="O44" s="600"/>
      <c r="P44" s="590"/>
      <c r="Q44" s="601"/>
    </row>
    <row r="45" spans="1:17" ht="14.4" customHeight="1" x14ac:dyDescent="0.3">
      <c r="A45" s="584" t="s">
        <v>1395</v>
      </c>
      <c r="B45" s="585" t="s">
        <v>1396</v>
      </c>
      <c r="C45" s="585" t="s">
        <v>1411</v>
      </c>
      <c r="D45" s="585" t="s">
        <v>1485</v>
      </c>
      <c r="E45" s="585" t="s">
        <v>1486</v>
      </c>
      <c r="F45" s="600">
        <v>1</v>
      </c>
      <c r="G45" s="600">
        <v>636</v>
      </c>
      <c r="H45" s="600"/>
      <c r="I45" s="600">
        <v>636</v>
      </c>
      <c r="J45" s="600"/>
      <c r="K45" s="600"/>
      <c r="L45" s="600"/>
      <c r="M45" s="600"/>
      <c r="N45" s="600"/>
      <c r="O45" s="600"/>
      <c r="P45" s="590"/>
      <c r="Q45" s="601"/>
    </row>
    <row r="46" spans="1:17" ht="14.4" customHeight="1" x14ac:dyDescent="0.3">
      <c r="A46" s="584" t="s">
        <v>1395</v>
      </c>
      <c r="B46" s="585" t="s">
        <v>1396</v>
      </c>
      <c r="C46" s="585" t="s">
        <v>1411</v>
      </c>
      <c r="D46" s="585" t="s">
        <v>1545</v>
      </c>
      <c r="E46" s="585" t="s">
        <v>1546</v>
      </c>
      <c r="F46" s="600">
        <v>1</v>
      </c>
      <c r="G46" s="600">
        <v>1734</v>
      </c>
      <c r="H46" s="600"/>
      <c r="I46" s="600">
        <v>1734</v>
      </c>
      <c r="J46" s="600"/>
      <c r="K46" s="600"/>
      <c r="L46" s="600"/>
      <c r="M46" s="600"/>
      <c r="N46" s="600"/>
      <c r="O46" s="600"/>
      <c r="P46" s="590"/>
      <c r="Q46" s="601"/>
    </row>
    <row r="47" spans="1:17" ht="14.4" customHeight="1" x14ac:dyDescent="0.3">
      <c r="A47" s="584" t="s">
        <v>1593</v>
      </c>
      <c r="B47" s="585" t="s">
        <v>1396</v>
      </c>
      <c r="C47" s="585" t="s">
        <v>1411</v>
      </c>
      <c r="D47" s="585" t="s">
        <v>1428</v>
      </c>
      <c r="E47" s="585" t="s">
        <v>1429</v>
      </c>
      <c r="F47" s="600">
        <v>1</v>
      </c>
      <c r="G47" s="600">
        <v>251</v>
      </c>
      <c r="H47" s="600">
        <v>1</v>
      </c>
      <c r="I47" s="600">
        <v>251</v>
      </c>
      <c r="J47" s="600">
        <v>1</v>
      </c>
      <c r="K47" s="600">
        <v>251</v>
      </c>
      <c r="L47" s="600">
        <v>1</v>
      </c>
      <c r="M47" s="600">
        <v>251</v>
      </c>
      <c r="N47" s="600"/>
      <c r="O47" s="600"/>
      <c r="P47" s="590"/>
      <c r="Q47" s="601"/>
    </row>
    <row r="48" spans="1:17" ht="14.4" customHeight="1" x14ac:dyDescent="0.3">
      <c r="A48" s="584" t="s">
        <v>1593</v>
      </c>
      <c r="B48" s="585" t="s">
        <v>1396</v>
      </c>
      <c r="C48" s="585" t="s">
        <v>1411</v>
      </c>
      <c r="D48" s="585" t="s">
        <v>1430</v>
      </c>
      <c r="E48" s="585" t="s">
        <v>1431</v>
      </c>
      <c r="F48" s="600">
        <v>9</v>
      </c>
      <c r="G48" s="600">
        <v>1134</v>
      </c>
      <c r="H48" s="600">
        <v>9</v>
      </c>
      <c r="I48" s="600">
        <v>126</v>
      </c>
      <c r="J48" s="600">
        <v>1</v>
      </c>
      <c r="K48" s="600">
        <v>126</v>
      </c>
      <c r="L48" s="600">
        <v>1</v>
      </c>
      <c r="M48" s="600">
        <v>126</v>
      </c>
      <c r="N48" s="600">
        <v>1</v>
      </c>
      <c r="O48" s="600">
        <v>127</v>
      </c>
      <c r="P48" s="590">
        <v>1.0079365079365079</v>
      </c>
      <c r="Q48" s="601">
        <v>127</v>
      </c>
    </row>
    <row r="49" spans="1:17" ht="14.4" customHeight="1" x14ac:dyDescent="0.3">
      <c r="A49" s="584" t="s">
        <v>1593</v>
      </c>
      <c r="B49" s="585" t="s">
        <v>1396</v>
      </c>
      <c r="C49" s="585" t="s">
        <v>1411</v>
      </c>
      <c r="D49" s="585" t="s">
        <v>1462</v>
      </c>
      <c r="E49" s="585" t="s">
        <v>1433</v>
      </c>
      <c r="F49" s="600">
        <v>1</v>
      </c>
      <c r="G49" s="600">
        <v>688</v>
      </c>
      <c r="H49" s="600"/>
      <c r="I49" s="600">
        <v>688</v>
      </c>
      <c r="J49" s="600"/>
      <c r="K49" s="600"/>
      <c r="L49" s="600"/>
      <c r="M49" s="600"/>
      <c r="N49" s="600"/>
      <c r="O49" s="600"/>
      <c r="P49" s="590"/>
      <c r="Q49" s="601"/>
    </row>
    <row r="50" spans="1:17" ht="14.4" customHeight="1" x14ac:dyDescent="0.3">
      <c r="A50" s="584" t="s">
        <v>1593</v>
      </c>
      <c r="B50" s="585" t="s">
        <v>1396</v>
      </c>
      <c r="C50" s="585" t="s">
        <v>1411</v>
      </c>
      <c r="D50" s="585" t="s">
        <v>1483</v>
      </c>
      <c r="E50" s="585" t="s">
        <v>1484</v>
      </c>
      <c r="F50" s="600">
        <v>1</v>
      </c>
      <c r="G50" s="600">
        <v>364</v>
      </c>
      <c r="H50" s="600"/>
      <c r="I50" s="600">
        <v>364</v>
      </c>
      <c r="J50" s="600"/>
      <c r="K50" s="600"/>
      <c r="L50" s="600"/>
      <c r="M50" s="600"/>
      <c r="N50" s="600"/>
      <c r="O50" s="600"/>
      <c r="P50" s="590"/>
      <c r="Q50" s="601"/>
    </row>
    <row r="51" spans="1:17" ht="14.4" customHeight="1" x14ac:dyDescent="0.3">
      <c r="A51" s="584" t="s">
        <v>1594</v>
      </c>
      <c r="B51" s="585" t="s">
        <v>1396</v>
      </c>
      <c r="C51" s="585" t="s">
        <v>1411</v>
      </c>
      <c r="D51" s="585" t="s">
        <v>1428</v>
      </c>
      <c r="E51" s="585" t="s">
        <v>1429</v>
      </c>
      <c r="F51" s="600"/>
      <c r="G51" s="600"/>
      <c r="H51" s="600"/>
      <c r="I51" s="600"/>
      <c r="J51" s="600">
        <v>1</v>
      </c>
      <c r="K51" s="600">
        <v>251</v>
      </c>
      <c r="L51" s="600">
        <v>1</v>
      </c>
      <c r="M51" s="600">
        <v>251</v>
      </c>
      <c r="N51" s="600"/>
      <c r="O51" s="600"/>
      <c r="P51" s="590"/>
      <c r="Q51" s="601"/>
    </row>
    <row r="52" spans="1:17" ht="14.4" customHeight="1" x14ac:dyDescent="0.3">
      <c r="A52" s="584" t="s">
        <v>1594</v>
      </c>
      <c r="B52" s="585" t="s">
        <v>1396</v>
      </c>
      <c r="C52" s="585" t="s">
        <v>1411</v>
      </c>
      <c r="D52" s="585" t="s">
        <v>1430</v>
      </c>
      <c r="E52" s="585" t="s">
        <v>1431</v>
      </c>
      <c r="F52" s="600">
        <v>1</v>
      </c>
      <c r="G52" s="600">
        <v>126</v>
      </c>
      <c r="H52" s="600">
        <v>0.25</v>
      </c>
      <c r="I52" s="600">
        <v>126</v>
      </c>
      <c r="J52" s="600">
        <v>4</v>
      </c>
      <c r="K52" s="600">
        <v>504</v>
      </c>
      <c r="L52" s="600">
        <v>1</v>
      </c>
      <c r="M52" s="600">
        <v>126</v>
      </c>
      <c r="N52" s="600"/>
      <c r="O52" s="600"/>
      <c r="P52" s="590"/>
      <c r="Q52" s="601"/>
    </row>
    <row r="53" spans="1:17" ht="14.4" customHeight="1" x14ac:dyDescent="0.3">
      <c r="A53" s="584" t="s">
        <v>1594</v>
      </c>
      <c r="B53" s="585" t="s">
        <v>1396</v>
      </c>
      <c r="C53" s="585" t="s">
        <v>1411</v>
      </c>
      <c r="D53" s="585" t="s">
        <v>1485</v>
      </c>
      <c r="E53" s="585" t="s">
        <v>1486</v>
      </c>
      <c r="F53" s="600"/>
      <c r="G53" s="600"/>
      <c r="H53" s="600"/>
      <c r="I53" s="600"/>
      <c r="J53" s="600">
        <v>1</v>
      </c>
      <c r="K53" s="600">
        <v>505</v>
      </c>
      <c r="L53" s="600">
        <v>1</v>
      </c>
      <c r="M53" s="600">
        <v>505</v>
      </c>
      <c r="N53" s="600"/>
      <c r="O53" s="600"/>
      <c r="P53" s="590"/>
      <c r="Q53" s="601"/>
    </row>
    <row r="54" spans="1:17" ht="14.4" customHeight="1" x14ac:dyDescent="0.3">
      <c r="A54" s="584" t="s">
        <v>1594</v>
      </c>
      <c r="B54" s="585" t="s">
        <v>1396</v>
      </c>
      <c r="C54" s="585" t="s">
        <v>1411</v>
      </c>
      <c r="D54" s="585" t="s">
        <v>1505</v>
      </c>
      <c r="E54" s="585" t="s">
        <v>1506</v>
      </c>
      <c r="F54" s="600"/>
      <c r="G54" s="600"/>
      <c r="H54" s="600"/>
      <c r="I54" s="600"/>
      <c r="J54" s="600">
        <v>1</v>
      </c>
      <c r="K54" s="600">
        <v>1577</v>
      </c>
      <c r="L54" s="600">
        <v>1</v>
      </c>
      <c r="M54" s="600">
        <v>1577</v>
      </c>
      <c r="N54" s="600"/>
      <c r="O54" s="600"/>
      <c r="P54" s="590"/>
      <c r="Q54" s="601"/>
    </row>
    <row r="55" spans="1:17" ht="14.4" customHeight="1" x14ac:dyDescent="0.3">
      <c r="A55" s="584" t="s">
        <v>1595</v>
      </c>
      <c r="B55" s="585" t="s">
        <v>1396</v>
      </c>
      <c r="C55" s="585" t="s">
        <v>1411</v>
      </c>
      <c r="D55" s="585" t="s">
        <v>1428</v>
      </c>
      <c r="E55" s="585" t="s">
        <v>1429</v>
      </c>
      <c r="F55" s="600"/>
      <c r="G55" s="600"/>
      <c r="H55" s="600"/>
      <c r="I55" s="600"/>
      <c r="J55" s="600">
        <v>3</v>
      </c>
      <c r="K55" s="600">
        <v>753</v>
      </c>
      <c r="L55" s="600">
        <v>1</v>
      </c>
      <c r="M55" s="600">
        <v>251</v>
      </c>
      <c r="N55" s="600">
        <v>1</v>
      </c>
      <c r="O55" s="600">
        <v>252</v>
      </c>
      <c r="P55" s="590">
        <v>0.33466135458167329</v>
      </c>
      <c r="Q55" s="601">
        <v>252</v>
      </c>
    </row>
    <row r="56" spans="1:17" ht="14.4" customHeight="1" x14ac:dyDescent="0.3">
      <c r="A56" s="584" t="s">
        <v>1595</v>
      </c>
      <c r="B56" s="585" t="s">
        <v>1396</v>
      </c>
      <c r="C56" s="585" t="s">
        <v>1411</v>
      </c>
      <c r="D56" s="585" t="s">
        <v>1456</v>
      </c>
      <c r="E56" s="585" t="s">
        <v>1457</v>
      </c>
      <c r="F56" s="600"/>
      <c r="G56" s="600"/>
      <c r="H56" s="600"/>
      <c r="I56" s="600"/>
      <c r="J56" s="600">
        <v>1</v>
      </c>
      <c r="K56" s="600">
        <v>1528</v>
      </c>
      <c r="L56" s="600">
        <v>1</v>
      </c>
      <c r="M56" s="600">
        <v>1528</v>
      </c>
      <c r="N56" s="600"/>
      <c r="O56" s="600"/>
      <c r="P56" s="590"/>
      <c r="Q56" s="601"/>
    </row>
    <row r="57" spans="1:17" ht="14.4" customHeight="1" x14ac:dyDescent="0.3">
      <c r="A57" s="584" t="s">
        <v>1596</v>
      </c>
      <c r="B57" s="585" t="s">
        <v>1396</v>
      </c>
      <c r="C57" s="585" t="s">
        <v>1411</v>
      </c>
      <c r="D57" s="585" t="s">
        <v>1420</v>
      </c>
      <c r="E57" s="585" t="s">
        <v>1421</v>
      </c>
      <c r="F57" s="600">
        <v>6</v>
      </c>
      <c r="G57" s="600">
        <v>222</v>
      </c>
      <c r="H57" s="600"/>
      <c r="I57" s="600">
        <v>37</v>
      </c>
      <c r="J57" s="600"/>
      <c r="K57" s="600"/>
      <c r="L57" s="600"/>
      <c r="M57" s="600"/>
      <c r="N57" s="600">
        <v>1</v>
      </c>
      <c r="O57" s="600">
        <v>37</v>
      </c>
      <c r="P57" s="590"/>
      <c r="Q57" s="601">
        <v>37</v>
      </c>
    </row>
    <row r="58" spans="1:17" ht="14.4" customHeight="1" x14ac:dyDescent="0.3">
      <c r="A58" s="584" t="s">
        <v>1596</v>
      </c>
      <c r="B58" s="585" t="s">
        <v>1396</v>
      </c>
      <c r="C58" s="585" t="s">
        <v>1411</v>
      </c>
      <c r="D58" s="585" t="s">
        <v>1428</v>
      </c>
      <c r="E58" s="585" t="s">
        <v>1429</v>
      </c>
      <c r="F58" s="600">
        <v>5</v>
      </c>
      <c r="G58" s="600">
        <v>1255</v>
      </c>
      <c r="H58" s="600">
        <v>1</v>
      </c>
      <c r="I58" s="600">
        <v>251</v>
      </c>
      <c r="J58" s="600">
        <v>5</v>
      </c>
      <c r="K58" s="600">
        <v>1255</v>
      </c>
      <c r="L58" s="600">
        <v>1</v>
      </c>
      <c r="M58" s="600">
        <v>251</v>
      </c>
      <c r="N58" s="600">
        <v>5</v>
      </c>
      <c r="O58" s="600">
        <v>1260</v>
      </c>
      <c r="P58" s="590">
        <v>1.0039840637450199</v>
      </c>
      <c r="Q58" s="601">
        <v>252</v>
      </c>
    </row>
    <row r="59" spans="1:17" ht="14.4" customHeight="1" x14ac:dyDescent="0.3">
      <c r="A59" s="584" t="s">
        <v>1596</v>
      </c>
      <c r="B59" s="585" t="s">
        <v>1396</v>
      </c>
      <c r="C59" s="585" t="s">
        <v>1411</v>
      </c>
      <c r="D59" s="585" t="s">
        <v>1430</v>
      </c>
      <c r="E59" s="585" t="s">
        <v>1431</v>
      </c>
      <c r="F59" s="600">
        <v>62</v>
      </c>
      <c r="G59" s="600">
        <v>7812</v>
      </c>
      <c r="H59" s="600">
        <v>1.7222222222222223</v>
      </c>
      <c r="I59" s="600">
        <v>126</v>
      </c>
      <c r="J59" s="600">
        <v>36</v>
      </c>
      <c r="K59" s="600">
        <v>4536</v>
      </c>
      <c r="L59" s="600">
        <v>1</v>
      </c>
      <c r="M59" s="600">
        <v>126</v>
      </c>
      <c r="N59" s="600">
        <v>16</v>
      </c>
      <c r="O59" s="600">
        <v>2032</v>
      </c>
      <c r="P59" s="590">
        <v>0.44797178130511461</v>
      </c>
      <c r="Q59" s="601">
        <v>127</v>
      </c>
    </row>
    <row r="60" spans="1:17" ht="14.4" customHeight="1" x14ac:dyDescent="0.3">
      <c r="A60" s="584" t="s">
        <v>1596</v>
      </c>
      <c r="B60" s="585" t="s">
        <v>1396</v>
      </c>
      <c r="C60" s="585" t="s">
        <v>1411</v>
      </c>
      <c r="D60" s="585" t="s">
        <v>1432</v>
      </c>
      <c r="E60" s="585" t="s">
        <v>1433</v>
      </c>
      <c r="F60" s="600">
        <v>3</v>
      </c>
      <c r="G60" s="600">
        <v>1620</v>
      </c>
      <c r="H60" s="600">
        <v>2.9944547134935307</v>
      </c>
      <c r="I60" s="600">
        <v>540</v>
      </c>
      <c r="J60" s="600">
        <v>1</v>
      </c>
      <c r="K60" s="600">
        <v>541</v>
      </c>
      <c r="L60" s="600">
        <v>1</v>
      </c>
      <c r="M60" s="600">
        <v>541</v>
      </c>
      <c r="N60" s="600">
        <v>6</v>
      </c>
      <c r="O60" s="600">
        <v>3252</v>
      </c>
      <c r="P60" s="590">
        <v>6.0110905730129387</v>
      </c>
      <c r="Q60" s="601">
        <v>542</v>
      </c>
    </row>
    <row r="61" spans="1:17" ht="14.4" customHeight="1" x14ac:dyDescent="0.3">
      <c r="A61" s="584" t="s">
        <v>1596</v>
      </c>
      <c r="B61" s="585" t="s">
        <v>1396</v>
      </c>
      <c r="C61" s="585" t="s">
        <v>1411</v>
      </c>
      <c r="D61" s="585" t="s">
        <v>1434</v>
      </c>
      <c r="E61" s="585" t="s">
        <v>1435</v>
      </c>
      <c r="F61" s="600"/>
      <c r="G61" s="600"/>
      <c r="H61" s="600"/>
      <c r="I61" s="600"/>
      <c r="J61" s="600"/>
      <c r="K61" s="600"/>
      <c r="L61" s="600"/>
      <c r="M61" s="600"/>
      <c r="N61" s="600">
        <v>4</v>
      </c>
      <c r="O61" s="600">
        <v>6188</v>
      </c>
      <c r="P61" s="590"/>
      <c r="Q61" s="601">
        <v>1547</v>
      </c>
    </row>
    <row r="62" spans="1:17" ht="14.4" customHeight="1" x14ac:dyDescent="0.3">
      <c r="A62" s="584" t="s">
        <v>1596</v>
      </c>
      <c r="B62" s="585" t="s">
        <v>1396</v>
      </c>
      <c r="C62" s="585" t="s">
        <v>1411</v>
      </c>
      <c r="D62" s="585" t="s">
        <v>1436</v>
      </c>
      <c r="E62" s="585" t="s">
        <v>1437</v>
      </c>
      <c r="F62" s="600">
        <v>10</v>
      </c>
      <c r="G62" s="600">
        <v>5000</v>
      </c>
      <c r="H62" s="600">
        <v>9.9800399201596814</v>
      </c>
      <c r="I62" s="600">
        <v>500</v>
      </c>
      <c r="J62" s="600">
        <v>1</v>
      </c>
      <c r="K62" s="600">
        <v>501</v>
      </c>
      <c r="L62" s="600">
        <v>1</v>
      </c>
      <c r="M62" s="600">
        <v>501</v>
      </c>
      <c r="N62" s="600">
        <v>32</v>
      </c>
      <c r="O62" s="600">
        <v>16064</v>
      </c>
      <c r="P62" s="590">
        <v>32.063872255489024</v>
      </c>
      <c r="Q62" s="601">
        <v>502</v>
      </c>
    </row>
    <row r="63" spans="1:17" ht="14.4" customHeight="1" x14ac:dyDescent="0.3">
      <c r="A63" s="584" t="s">
        <v>1596</v>
      </c>
      <c r="B63" s="585" t="s">
        <v>1396</v>
      </c>
      <c r="C63" s="585" t="s">
        <v>1411</v>
      </c>
      <c r="D63" s="585" t="s">
        <v>1438</v>
      </c>
      <c r="E63" s="585" t="s">
        <v>1439</v>
      </c>
      <c r="F63" s="600">
        <v>5</v>
      </c>
      <c r="G63" s="600">
        <v>3395</v>
      </c>
      <c r="H63" s="600">
        <v>0.33333333333333331</v>
      </c>
      <c r="I63" s="600">
        <v>679</v>
      </c>
      <c r="J63" s="600">
        <v>15</v>
      </c>
      <c r="K63" s="600">
        <v>10185</v>
      </c>
      <c r="L63" s="600">
        <v>1</v>
      </c>
      <c r="M63" s="600">
        <v>679</v>
      </c>
      <c r="N63" s="600">
        <v>29</v>
      </c>
      <c r="O63" s="600">
        <v>19720</v>
      </c>
      <c r="P63" s="590">
        <v>1.9361806578301424</v>
      </c>
      <c r="Q63" s="601">
        <v>680</v>
      </c>
    </row>
    <row r="64" spans="1:17" ht="14.4" customHeight="1" x14ac:dyDescent="0.3">
      <c r="A64" s="584" t="s">
        <v>1596</v>
      </c>
      <c r="B64" s="585" t="s">
        <v>1396</v>
      </c>
      <c r="C64" s="585" t="s">
        <v>1411</v>
      </c>
      <c r="D64" s="585" t="s">
        <v>1440</v>
      </c>
      <c r="E64" s="585" t="s">
        <v>1441</v>
      </c>
      <c r="F64" s="600">
        <v>17</v>
      </c>
      <c r="G64" s="600">
        <v>17527</v>
      </c>
      <c r="H64" s="600">
        <v>2.1229408914728682</v>
      </c>
      <c r="I64" s="600">
        <v>1031</v>
      </c>
      <c r="J64" s="600">
        <v>8</v>
      </c>
      <c r="K64" s="600">
        <v>8256</v>
      </c>
      <c r="L64" s="600">
        <v>1</v>
      </c>
      <c r="M64" s="600">
        <v>1032</v>
      </c>
      <c r="N64" s="600">
        <v>32</v>
      </c>
      <c r="O64" s="600">
        <v>33088</v>
      </c>
      <c r="P64" s="590">
        <v>4.0077519379844961</v>
      </c>
      <c r="Q64" s="601">
        <v>1034</v>
      </c>
    </row>
    <row r="65" spans="1:17" ht="14.4" customHeight="1" x14ac:dyDescent="0.3">
      <c r="A65" s="584" t="s">
        <v>1596</v>
      </c>
      <c r="B65" s="585" t="s">
        <v>1396</v>
      </c>
      <c r="C65" s="585" t="s">
        <v>1411</v>
      </c>
      <c r="D65" s="585" t="s">
        <v>1517</v>
      </c>
      <c r="E65" s="585" t="s">
        <v>1518</v>
      </c>
      <c r="F65" s="600">
        <v>2</v>
      </c>
      <c r="G65" s="600">
        <v>4196</v>
      </c>
      <c r="H65" s="600"/>
      <c r="I65" s="600">
        <v>2098</v>
      </c>
      <c r="J65" s="600"/>
      <c r="K65" s="600"/>
      <c r="L65" s="600"/>
      <c r="M65" s="600"/>
      <c r="N65" s="600"/>
      <c r="O65" s="600"/>
      <c r="P65" s="590"/>
      <c r="Q65" s="601"/>
    </row>
    <row r="66" spans="1:17" ht="14.4" customHeight="1" x14ac:dyDescent="0.3">
      <c r="A66" s="584" t="s">
        <v>1596</v>
      </c>
      <c r="B66" s="585" t="s">
        <v>1396</v>
      </c>
      <c r="C66" s="585" t="s">
        <v>1411</v>
      </c>
      <c r="D66" s="585" t="s">
        <v>1519</v>
      </c>
      <c r="E66" s="585" t="s">
        <v>1520</v>
      </c>
      <c r="F66" s="600"/>
      <c r="G66" s="600"/>
      <c r="H66" s="600"/>
      <c r="I66" s="600"/>
      <c r="J66" s="600"/>
      <c r="K66" s="600"/>
      <c r="L66" s="600"/>
      <c r="M66" s="600"/>
      <c r="N66" s="600">
        <v>7</v>
      </c>
      <c r="O66" s="600">
        <v>8946</v>
      </c>
      <c r="P66" s="590"/>
      <c r="Q66" s="601">
        <v>1278</v>
      </c>
    </row>
    <row r="67" spans="1:17" ht="14.4" customHeight="1" x14ac:dyDescent="0.3">
      <c r="A67" s="584" t="s">
        <v>1596</v>
      </c>
      <c r="B67" s="585" t="s">
        <v>1396</v>
      </c>
      <c r="C67" s="585" t="s">
        <v>1411</v>
      </c>
      <c r="D67" s="585" t="s">
        <v>1523</v>
      </c>
      <c r="E67" s="585" t="s">
        <v>1524</v>
      </c>
      <c r="F67" s="600">
        <v>0</v>
      </c>
      <c r="G67" s="600">
        <v>0</v>
      </c>
      <c r="H67" s="600"/>
      <c r="I67" s="600"/>
      <c r="J67" s="600"/>
      <c r="K67" s="600"/>
      <c r="L67" s="600"/>
      <c r="M67" s="600"/>
      <c r="N67" s="600"/>
      <c r="O67" s="600"/>
      <c r="P67" s="590"/>
      <c r="Q67" s="601"/>
    </row>
    <row r="68" spans="1:17" ht="14.4" customHeight="1" x14ac:dyDescent="0.3">
      <c r="A68" s="584" t="s">
        <v>1596</v>
      </c>
      <c r="B68" s="585" t="s">
        <v>1396</v>
      </c>
      <c r="C68" s="585" t="s">
        <v>1411</v>
      </c>
      <c r="D68" s="585" t="s">
        <v>1442</v>
      </c>
      <c r="E68" s="585" t="s">
        <v>1443</v>
      </c>
      <c r="F68" s="600">
        <v>5</v>
      </c>
      <c r="G68" s="600">
        <v>7835</v>
      </c>
      <c r="H68" s="600">
        <v>0.38437009419152274</v>
      </c>
      <c r="I68" s="600">
        <v>1567</v>
      </c>
      <c r="J68" s="600">
        <v>13</v>
      </c>
      <c r="K68" s="600">
        <v>20384</v>
      </c>
      <c r="L68" s="600">
        <v>1</v>
      </c>
      <c r="M68" s="600">
        <v>1568</v>
      </c>
      <c r="N68" s="600">
        <v>11</v>
      </c>
      <c r="O68" s="600">
        <v>17270</v>
      </c>
      <c r="P68" s="590">
        <v>0.84723312401883832</v>
      </c>
      <c r="Q68" s="601">
        <v>1570</v>
      </c>
    </row>
    <row r="69" spans="1:17" ht="14.4" customHeight="1" x14ac:dyDescent="0.3">
      <c r="A69" s="584" t="s">
        <v>1596</v>
      </c>
      <c r="B69" s="585" t="s">
        <v>1396</v>
      </c>
      <c r="C69" s="585" t="s">
        <v>1411</v>
      </c>
      <c r="D69" s="585" t="s">
        <v>1597</v>
      </c>
      <c r="E69" s="585" t="s">
        <v>1598</v>
      </c>
      <c r="F69" s="600">
        <v>1</v>
      </c>
      <c r="G69" s="600">
        <v>618</v>
      </c>
      <c r="H69" s="600"/>
      <c r="I69" s="600">
        <v>618</v>
      </c>
      <c r="J69" s="600"/>
      <c r="K69" s="600"/>
      <c r="L69" s="600"/>
      <c r="M69" s="600"/>
      <c r="N69" s="600"/>
      <c r="O69" s="600"/>
      <c r="P69" s="590"/>
      <c r="Q69" s="601"/>
    </row>
    <row r="70" spans="1:17" ht="14.4" customHeight="1" x14ac:dyDescent="0.3">
      <c r="A70" s="584" t="s">
        <v>1596</v>
      </c>
      <c r="B70" s="585" t="s">
        <v>1396</v>
      </c>
      <c r="C70" s="585" t="s">
        <v>1411</v>
      </c>
      <c r="D70" s="585" t="s">
        <v>1452</v>
      </c>
      <c r="E70" s="585" t="s">
        <v>1453</v>
      </c>
      <c r="F70" s="600">
        <v>44</v>
      </c>
      <c r="G70" s="600">
        <v>3784</v>
      </c>
      <c r="H70" s="600">
        <v>0.73333333333333328</v>
      </c>
      <c r="I70" s="600">
        <v>86</v>
      </c>
      <c r="J70" s="600">
        <v>60</v>
      </c>
      <c r="K70" s="600">
        <v>5160</v>
      </c>
      <c r="L70" s="600">
        <v>1</v>
      </c>
      <c r="M70" s="600">
        <v>86</v>
      </c>
      <c r="N70" s="600">
        <v>83</v>
      </c>
      <c r="O70" s="600">
        <v>7138</v>
      </c>
      <c r="P70" s="590">
        <v>1.3833333333333333</v>
      </c>
      <c r="Q70" s="601">
        <v>86</v>
      </c>
    </row>
    <row r="71" spans="1:17" ht="14.4" customHeight="1" x14ac:dyDescent="0.3">
      <c r="A71" s="584" t="s">
        <v>1596</v>
      </c>
      <c r="B71" s="585" t="s">
        <v>1396</v>
      </c>
      <c r="C71" s="585" t="s">
        <v>1411</v>
      </c>
      <c r="D71" s="585" t="s">
        <v>1456</v>
      </c>
      <c r="E71" s="585" t="s">
        <v>1457</v>
      </c>
      <c r="F71" s="600">
        <v>5</v>
      </c>
      <c r="G71" s="600">
        <v>2525</v>
      </c>
      <c r="H71" s="600">
        <v>0.13770724258289704</v>
      </c>
      <c r="I71" s="600">
        <v>505</v>
      </c>
      <c r="J71" s="600">
        <v>12</v>
      </c>
      <c r="K71" s="600">
        <v>18336</v>
      </c>
      <c r="L71" s="600">
        <v>1</v>
      </c>
      <c r="M71" s="600">
        <v>1528</v>
      </c>
      <c r="N71" s="600"/>
      <c r="O71" s="600"/>
      <c r="P71" s="590"/>
      <c r="Q71" s="601"/>
    </row>
    <row r="72" spans="1:17" ht="14.4" customHeight="1" x14ac:dyDescent="0.3">
      <c r="A72" s="584" t="s">
        <v>1596</v>
      </c>
      <c r="B72" s="585" t="s">
        <v>1396</v>
      </c>
      <c r="C72" s="585" t="s">
        <v>1411</v>
      </c>
      <c r="D72" s="585" t="s">
        <v>1467</v>
      </c>
      <c r="E72" s="585" t="s">
        <v>1468</v>
      </c>
      <c r="F72" s="600"/>
      <c r="G72" s="600"/>
      <c r="H72" s="600"/>
      <c r="I72" s="600"/>
      <c r="J72" s="600">
        <v>2</v>
      </c>
      <c r="K72" s="600">
        <v>890</v>
      </c>
      <c r="L72" s="600">
        <v>1</v>
      </c>
      <c r="M72" s="600">
        <v>445</v>
      </c>
      <c r="N72" s="600"/>
      <c r="O72" s="600"/>
      <c r="P72" s="590"/>
      <c r="Q72" s="601"/>
    </row>
    <row r="73" spans="1:17" ht="14.4" customHeight="1" x14ac:dyDescent="0.3">
      <c r="A73" s="584" t="s">
        <v>1596</v>
      </c>
      <c r="B73" s="585" t="s">
        <v>1396</v>
      </c>
      <c r="C73" s="585" t="s">
        <v>1411</v>
      </c>
      <c r="D73" s="585" t="s">
        <v>1537</v>
      </c>
      <c r="E73" s="585" t="s">
        <v>1538</v>
      </c>
      <c r="F73" s="600"/>
      <c r="G73" s="600"/>
      <c r="H73" s="600"/>
      <c r="I73" s="600"/>
      <c r="J73" s="600">
        <v>2</v>
      </c>
      <c r="K73" s="600">
        <v>1444</v>
      </c>
      <c r="L73" s="600">
        <v>1</v>
      </c>
      <c r="M73" s="600">
        <v>722</v>
      </c>
      <c r="N73" s="600"/>
      <c r="O73" s="600"/>
      <c r="P73" s="590"/>
      <c r="Q73" s="601"/>
    </row>
    <row r="74" spans="1:17" ht="14.4" customHeight="1" x14ac:dyDescent="0.3">
      <c r="A74" s="584" t="s">
        <v>1596</v>
      </c>
      <c r="B74" s="585" t="s">
        <v>1396</v>
      </c>
      <c r="C74" s="585" t="s">
        <v>1411</v>
      </c>
      <c r="D74" s="585" t="s">
        <v>1469</v>
      </c>
      <c r="E74" s="585" t="s">
        <v>1470</v>
      </c>
      <c r="F74" s="600">
        <v>1</v>
      </c>
      <c r="G74" s="600">
        <v>1063</v>
      </c>
      <c r="H74" s="600"/>
      <c r="I74" s="600">
        <v>1063</v>
      </c>
      <c r="J74" s="600"/>
      <c r="K74" s="600"/>
      <c r="L74" s="600"/>
      <c r="M74" s="600"/>
      <c r="N74" s="600">
        <v>3</v>
      </c>
      <c r="O74" s="600">
        <v>3192</v>
      </c>
      <c r="P74" s="590"/>
      <c r="Q74" s="601">
        <v>1064</v>
      </c>
    </row>
    <row r="75" spans="1:17" ht="14.4" customHeight="1" x14ac:dyDescent="0.3">
      <c r="A75" s="584" t="s">
        <v>1596</v>
      </c>
      <c r="B75" s="585" t="s">
        <v>1396</v>
      </c>
      <c r="C75" s="585" t="s">
        <v>1411</v>
      </c>
      <c r="D75" s="585" t="s">
        <v>1473</v>
      </c>
      <c r="E75" s="585" t="s">
        <v>1474</v>
      </c>
      <c r="F75" s="600">
        <v>2</v>
      </c>
      <c r="G75" s="600">
        <v>1432</v>
      </c>
      <c r="H75" s="600">
        <v>1</v>
      </c>
      <c r="I75" s="600">
        <v>716</v>
      </c>
      <c r="J75" s="600">
        <v>2</v>
      </c>
      <c r="K75" s="600">
        <v>1432</v>
      </c>
      <c r="L75" s="600">
        <v>1</v>
      </c>
      <c r="M75" s="600">
        <v>716</v>
      </c>
      <c r="N75" s="600">
        <v>2</v>
      </c>
      <c r="O75" s="600">
        <v>1434</v>
      </c>
      <c r="P75" s="590">
        <v>1.0013966480446927</v>
      </c>
      <c r="Q75" s="601">
        <v>717</v>
      </c>
    </row>
    <row r="76" spans="1:17" ht="14.4" customHeight="1" x14ac:dyDescent="0.3">
      <c r="A76" s="584" t="s">
        <v>1596</v>
      </c>
      <c r="B76" s="585" t="s">
        <v>1396</v>
      </c>
      <c r="C76" s="585" t="s">
        <v>1411</v>
      </c>
      <c r="D76" s="585" t="s">
        <v>1477</v>
      </c>
      <c r="E76" s="585" t="s">
        <v>1478</v>
      </c>
      <c r="F76" s="600"/>
      <c r="G76" s="600"/>
      <c r="H76" s="600"/>
      <c r="I76" s="600"/>
      <c r="J76" s="600">
        <v>1</v>
      </c>
      <c r="K76" s="600">
        <v>183</v>
      </c>
      <c r="L76" s="600">
        <v>1</v>
      </c>
      <c r="M76" s="600">
        <v>183</v>
      </c>
      <c r="N76" s="600"/>
      <c r="O76" s="600"/>
      <c r="P76" s="590"/>
      <c r="Q76" s="601"/>
    </row>
    <row r="77" spans="1:17" ht="14.4" customHeight="1" x14ac:dyDescent="0.3">
      <c r="A77" s="584" t="s">
        <v>1596</v>
      </c>
      <c r="B77" s="585" t="s">
        <v>1396</v>
      </c>
      <c r="C77" s="585" t="s">
        <v>1411</v>
      </c>
      <c r="D77" s="585" t="s">
        <v>1481</v>
      </c>
      <c r="E77" s="585" t="s">
        <v>1482</v>
      </c>
      <c r="F77" s="600">
        <v>1</v>
      </c>
      <c r="G77" s="600">
        <v>123</v>
      </c>
      <c r="H77" s="600">
        <v>0.91111111111111109</v>
      </c>
      <c r="I77" s="600">
        <v>123</v>
      </c>
      <c r="J77" s="600">
        <v>1</v>
      </c>
      <c r="K77" s="600">
        <v>135</v>
      </c>
      <c r="L77" s="600">
        <v>1</v>
      </c>
      <c r="M77" s="600">
        <v>135</v>
      </c>
      <c r="N77" s="600"/>
      <c r="O77" s="600"/>
      <c r="P77" s="590"/>
      <c r="Q77" s="601"/>
    </row>
    <row r="78" spans="1:17" ht="14.4" customHeight="1" x14ac:dyDescent="0.3">
      <c r="A78" s="584" t="s">
        <v>1596</v>
      </c>
      <c r="B78" s="585" t="s">
        <v>1396</v>
      </c>
      <c r="C78" s="585" t="s">
        <v>1411</v>
      </c>
      <c r="D78" s="585" t="s">
        <v>1483</v>
      </c>
      <c r="E78" s="585" t="s">
        <v>1484</v>
      </c>
      <c r="F78" s="600"/>
      <c r="G78" s="600"/>
      <c r="H78" s="600"/>
      <c r="I78" s="600"/>
      <c r="J78" s="600">
        <v>1</v>
      </c>
      <c r="K78" s="600">
        <v>390</v>
      </c>
      <c r="L78" s="600">
        <v>1</v>
      </c>
      <c r="M78" s="600">
        <v>390</v>
      </c>
      <c r="N78" s="600"/>
      <c r="O78" s="600"/>
      <c r="P78" s="590"/>
      <c r="Q78" s="601"/>
    </row>
    <row r="79" spans="1:17" ht="14.4" customHeight="1" x14ac:dyDescent="0.3">
      <c r="A79" s="584" t="s">
        <v>1596</v>
      </c>
      <c r="B79" s="585" t="s">
        <v>1396</v>
      </c>
      <c r="C79" s="585" t="s">
        <v>1411</v>
      </c>
      <c r="D79" s="585" t="s">
        <v>1485</v>
      </c>
      <c r="E79" s="585" t="s">
        <v>1486</v>
      </c>
      <c r="F79" s="600"/>
      <c r="G79" s="600"/>
      <c r="H79" s="600"/>
      <c r="I79" s="600"/>
      <c r="J79" s="600">
        <v>1</v>
      </c>
      <c r="K79" s="600">
        <v>505</v>
      </c>
      <c r="L79" s="600">
        <v>1</v>
      </c>
      <c r="M79" s="600">
        <v>505</v>
      </c>
      <c r="N79" s="600">
        <v>3</v>
      </c>
      <c r="O79" s="600">
        <v>1518</v>
      </c>
      <c r="P79" s="590">
        <v>3.0059405940594059</v>
      </c>
      <c r="Q79" s="601">
        <v>506</v>
      </c>
    </row>
    <row r="80" spans="1:17" ht="14.4" customHeight="1" x14ac:dyDescent="0.3">
      <c r="A80" s="584" t="s">
        <v>1596</v>
      </c>
      <c r="B80" s="585" t="s">
        <v>1396</v>
      </c>
      <c r="C80" s="585" t="s">
        <v>1411</v>
      </c>
      <c r="D80" s="585" t="s">
        <v>1489</v>
      </c>
      <c r="E80" s="585" t="s">
        <v>1490</v>
      </c>
      <c r="F80" s="600">
        <v>1</v>
      </c>
      <c r="G80" s="600">
        <v>208</v>
      </c>
      <c r="H80" s="600">
        <v>0.46325167037861914</v>
      </c>
      <c r="I80" s="600">
        <v>208</v>
      </c>
      <c r="J80" s="600">
        <v>1</v>
      </c>
      <c r="K80" s="600">
        <v>449</v>
      </c>
      <c r="L80" s="600">
        <v>1</v>
      </c>
      <c r="M80" s="600">
        <v>449</v>
      </c>
      <c r="N80" s="600"/>
      <c r="O80" s="600"/>
      <c r="P80" s="590"/>
      <c r="Q80" s="601"/>
    </row>
    <row r="81" spans="1:17" ht="14.4" customHeight="1" x14ac:dyDescent="0.3">
      <c r="A81" s="584" t="s">
        <v>1596</v>
      </c>
      <c r="B81" s="585" t="s">
        <v>1396</v>
      </c>
      <c r="C81" s="585" t="s">
        <v>1411</v>
      </c>
      <c r="D81" s="585" t="s">
        <v>1491</v>
      </c>
      <c r="E81" s="585" t="s">
        <v>1492</v>
      </c>
      <c r="F81" s="600">
        <v>1</v>
      </c>
      <c r="G81" s="600">
        <v>247</v>
      </c>
      <c r="H81" s="600">
        <v>0.79677419354838708</v>
      </c>
      <c r="I81" s="600">
        <v>247</v>
      </c>
      <c r="J81" s="600">
        <v>1</v>
      </c>
      <c r="K81" s="600">
        <v>310</v>
      </c>
      <c r="L81" s="600">
        <v>1</v>
      </c>
      <c r="M81" s="600">
        <v>310</v>
      </c>
      <c r="N81" s="600"/>
      <c r="O81" s="600"/>
      <c r="P81" s="590"/>
      <c r="Q81" s="601"/>
    </row>
    <row r="82" spans="1:17" ht="14.4" customHeight="1" x14ac:dyDescent="0.3">
      <c r="A82" s="584" t="s">
        <v>1596</v>
      </c>
      <c r="B82" s="585" t="s">
        <v>1396</v>
      </c>
      <c r="C82" s="585" t="s">
        <v>1411</v>
      </c>
      <c r="D82" s="585" t="s">
        <v>1545</v>
      </c>
      <c r="E82" s="585" t="s">
        <v>1546</v>
      </c>
      <c r="F82" s="600">
        <v>1</v>
      </c>
      <c r="G82" s="600">
        <v>1734</v>
      </c>
      <c r="H82" s="600">
        <v>0.9994236311239193</v>
      </c>
      <c r="I82" s="600">
        <v>1734</v>
      </c>
      <c r="J82" s="600">
        <v>1</v>
      </c>
      <c r="K82" s="600">
        <v>1735</v>
      </c>
      <c r="L82" s="600">
        <v>1</v>
      </c>
      <c r="M82" s="600">
        <v>1735</v>
      </c>
      <c r="N82" s="600">
        <v>2</v>
      </c>
      <c r="O82" s="600">
        <v>3476</v>
      </c>
      <c r="P82" s="590">
        <v>2.0034582132564842</v>
      </c>
      <c r="Q82" s="601">
        <v>1738</v>
      </c>
    </row>
    <row r="83" spans="1:17" ht="14.4" customHeight="1" x14ac:dyDescent="0.3">
      <c r="A83" s="584" t="s">
        <v>1596</v>
      </c>
      <c r="B83" s="585" t="s">
        <v>1396</v>
      </c>
      <c r="C83" s="585" t="s">
        <v>1411</v>
      </c>
      <c r="D83" s="585" t="s">
        <v>1599</v>
      </c>
      <c r="E83" s="585" t="s">
        <v>1600</v>
      </c>
      <c r="F83" s="600">
        <v>1</v>
      </c>
      <c r="G83" s="600">
        <v>1229</v>
      </c>
      <c r="H83" s="600"/>
      <c r="I83" s="600">
        <v>1229</v>
      </c>
      <c r="J83" s="600"/>
      <c r="K83" s="600"/>
      <c r="L83" s="600"/>
      <c r="M83" s="600"/>
      <c r="N83" s="600"/>
      <c r="O83" s="600"/>
      <c r="P83" s="590"/>
      <c r="Q83" s="601"/>
    </row>
    <row r="84" spans="1:17" ht="14.4" customHeight="1" x14ac:dyDescent="0.3">
      <c r="A84" s="584" t="s">
        <v>1596</v>
      </c>
      <c r="B84" s="585" t="s">
        <v>1396</v>
      </c>
      <c r="C84" s="585" t="s">
        <v>1411</v>
      </c>
      <c r="D84" s="585" t="s">
        <v>1497</v>
      </c>
      <c r="E84" s="585" t="s">
        <v>1498</v>
      </c>
      <c r="F84" s="600"/>
      <c r="G84" s="600"/>
      <c r="H84" s="600"/>
      <c r="I84" s="600"/>
      <c r="J84" s="600">
        <v>1</v>
      </c>
      <c r="K84" s="600">
        <v>331</v>
      </c>
      <c r="L84" s="600">
        <v>1</v>
      </c>
      <c r="M84" s="600">
        <v>331</v>
      </c>
      <c r="N84" s="600"/>
      <c r="O84" s="600"/>
      <c r="P84" s="590"/>
      <c r="Q84" s="601"/>
    </row>
    <row r="85" spans="1:17" ht="14.4" customHeight="1" x14ac:dyDescent="0.3">
      <c r="A85" s="584" t="s">
        <v>1596</v>
      </c>
      <c r="B85" s="585" t="s">
        <v>1396</v>
      </c>
      <c r="C85" s="585" t="s">
        <v>1411</v>
      </c>
      <c r="D85" s="585" t="s">
        <v>1501</v>
      </c>
      <c r="E85" s="585" t="s">
        <v>1502</v>
      </c>
      <c r="F85" s="600">
        <v>3</v>
      </c>
      <c r="G85" s="600">
        <v>2520</v>
      </c>
      <c r="H85" s="600"/>
      <c r="I85" s="600">
        <v>840</v>
      </c>
      <c r="J85" s="600"/>
      <c r="K85" s="600"/>
      <c r="L85" s="600"/>
      <c r="M85" s="600"/>
      <c r="N85" s="600">
        <v>1</v>
      </c>
      <c r="O85" s="600">
        <v>841</v>
      </c>
      <c r="P85" s="590"/>
      <c r="Q85" s="601">
        <v>841</v>
      </c>
    </row>
    <row r="86" spans="1:17" ht="14.4" customHeight="1" x14ac:dyDescent="0.3">
      <c r="A86" s="584" t="s">
        <v>1596</v>
      </c>
      <c r="B86" s="585" t="s">
        <v>1396</v>
      </c>
      <c r="C86" s="585" t="s">
        <v>1411</v>
      </c>
      <c r="D86" s="585" t="s">
        <v>1551</v>
      </c>
      <c r="E86" s="585" t="s">
        <v>1552</v>
      </c>
      <c r="F86" s="600">
        <v>1</v>
      </c>
      <c r="G86" s="600">
        <v>1200</v>
      </c>
      <c r="H86" s="600">
        <v>0.49958368026644462</v>
      </c>
      <c r="I86" s="600">
        <v>1200</v>
      </c>
      <c r="J86" s="600">
        <v>2</v>
      </c>
      <c r="K86" s="600">
        <v>2402</v>
      </c>
      <c r="L86" s="600">
        <v>1</v>
      </c>
      <c r="M86" s="600">
        <v>1201</v>
      </c>
      <c r="N86" s="600"/>
      <c r="O86" s="600"/>
      <c r="P86" s="590"/>
      <c r="Q86" s="601"/>
    </row>
    <row r="87" spans="1:17" ht="14.4" customHeight="1" x14ac:dyDescent="0.3">
      <c r="A87" s="584" t="s">
        <v>1596</v>
      </c>
      <c r="B87" s="585" t="s">
        <v>1396</v>
      </c>
      <c r="C87" s="585" t="s">
        <v>1411</v>
      </c>
      <c r="D87" s="585" t="s">
        <v>1505</v>
      </c>
      <c r="E87" s="585" t="s">
        <v>1506</v>
      </c>
      <c r="F87" s="600">
        <v>1</v>
      </c>
      <c r="G87" s="600">
        <v>1839</v>
      </c>
      <c r="H87" s="600"/>
      <c r="I87" s="600">
        <v>1839</v>
      </c>
      <c r="J87" s="600"/>
      <c r="K87" s="600"/>
      <c r="L87" s="600"/>
      <c r="M87" s="600"/>
      <c r="N87" s="600">
        <v>1</v>
      </c>
      <c r="O87" s="600">
        <v>1578</v>
      </c>
      <c r="P87" s="590"/>
      <c r="Q87" s="601">
        <v>1578</v>
      </c>
    </row>
    <row r="88" spans="1:17" ht="14.4" customHeight="1" x14ac:dyDescent="0.3">
      <c r="A88" s="584" t="s">
        <v>1596</v>
      </c>
      <c r="B88" s="585" t="s">
        <v>1396</v>
      </c>
      <c r="C88" s="585" t="s">
        <v>1411</v>
      </c>
      <c r="D88" s="585" t="s">
        <v>1509</v>
      </c>
      <c r="E88" s="585" t="s">
        <v>1494</v>
      </c>
      <c r="F88" s="600">
        <v>1</v>
      </c>
      <c r="G88" s="600">
        <v>909</v>
      </c>
      <c r="H88" s="600"/>
      <c r="I88" s="600">
        <v>909</v>
      </c>
      <c r="J88" s="600"/>
      <c r="K88" s="600"/>
      <c r="L88" s="600"/>
      <c r="M88" s="600"/>
      <c r="N88" s="600"/>
      <c r="O88" s="600"/>
      <c r="P88" s="590"/>
      <c r="Q88" s="601"/>
    </row>
    <row r="89" spans="1:17" ht="14.4" customHeight="1" x14ac:dyDescent="0.3">
      <c r="A89" s="584" t="s">
        <v>1596</v>
      </c>
      <c r="B89" s="585" t="s">
        <v>1396</v>
      </c>
      <c r="C89" s="585" t="s">
        <v>1411</v>
      </c>
      <c r="D89" s="585" t="s">
        <v>1555</v>
      </c>
      <c r="E89" s="585" t="s">
        <v>1556</v>
      </c>
      <c r="F89" s="600">
        <v>1</v>
      </c>
      <c r="G89" s="600">
        <v>589</v>
      </c>
      <c r="H89" s="600"/>
      <c r="I89" s="600">
        <v>589</v>
      </c>
      <c r="J89" s="600"/>
      <c r="K89" s="600"/>
      <c r="L89" s="600"/>
      <c r="M89" s="600"/>
      <c r="N89" s="600">
        <v>1</v>
      </c>
      <c r="O89" s="600">
        <v>590</v>
      </c>
      <c r="P89" s="590"/>
      <c r="Q89" s="601">
        <v>590</v>
      </c>
    </row>
    <row r="90" spans="1:17" ht="14.4" customHeight="1" x14ac:dyDescent="0.3">
      <c r="A90" s="584" t="s">
        <v>1601</v>
      </c>
      <c r="B90" s="585" t="s">
        <v>1396</v>
      </c>
      <c r="C90" s="585" t="s">
        <v>1411</v>
      </c>
      <c r="D90" s="585" t="s">
        <v>1428</v>
      </c>
      <c r="E90" s="585" t="s">
        <v>1429</v>
      </c>
      <c r="F90" s="600"/>
      <c r="G90" s="600"/>
      <c r="H90" s="600"/>
      <c r="I90" s="600"/>
      <c r="J90" s="600">
        <v>2</v>
      </c>
      <c r="K90" s="600">
        <v>502</v>
      </c>
      <c r="L90" s="600">
        <v>1</v>
      </c>
      <c r="M90" s="600">
        <v>251</v>
      </c>
      <c r="N90" s="600">
        <v>1</v>
      </c>
      <c r="O90" s="600">
        <v>252</v>
      </c>
      <c r="P90" s="590">
        <v>0.50199203187250996</v>
      </c>
      <c r="Q90" s="601">
        <v>252</v>
      </c>
    </row>
    <row r="91" spans="1:17" ht="14.4" customHeight="1" x14ac:dyDescent="0.3">
      <c r="A91" s="584" t="s">
        <v>1601</v>
      </c>
      <c r="B91" s="585" t="s">
        <v>1396</v>
      </c>
      <c r="C91" s="585" t="s">
        <v>1411</v>
      </c>
      <c r="D91" s="585" t="s">
        <v>1430</v>
      </c>
      <c r="E91" s="585" t="s">
        <v>1431</v>
      </c>
      <c r="F91" s="600"/>
      <c r="G91" s="600"/>
      <c r="H91" s="600"/>
      <c r="I91" s="600"/>
      <c r="J91" s="600">
        <v>7</v>
      </c>
      <c r="K91" s="600">
        <v>882</v>
      </c>
      <c r="L91" s="600">
        <v>1</v>
      </c>
      <c r="M91" s="600">
        <v>126</v>
      </c>
      <c r="N91" s="600"/>
      <c r="O91" s="600"/>
      <c r="P91" s="590"/>
      <c r="Q91" s="601"/>
    </row>
    <row r="92" spans="1:17" ht="14.4" customHeight="1" x14ac:dyDescent="0.3">
      <c r="A92" s="584" t="s">
        <v>1601</v>
      </c>
      <c r="B92" s="585" t="s">
        <v>1396</v>
      </c>
      <c r="C92" s="585" t="s">
        <v>1411</v>
      </c>
      <c r="D92" s="585" t="s">
        <v>1436</v>
      </c>
      <c r="E92" s="585" t="s">
        <v>1437</v>
      </c>
      <c r="F92" s="600"/>
      <c r="G92" s="600"/>
      <c r="H92" s="600"/>
      <c r="I92" s="600"/>
      <c r="J92" s="600">
        <v>1</v>
      </c>
      <c r="K92" s="600">
        <v>501</v>
      </c>
      <c r="L92" s="600">
        <v>1</v>
      </c>
      <c r="M92" s="600">
        <v>501</v>
      </c>
      <c r="N92" s="600"/>
      <c r="O92" s="600"/>
      <c r="P92" s="590"/>
      <c r="Q92" s="601"/>
    </row>
    <row r="93" spans="1:17" ht="14.4" customHeight="1" x14ac:dyDescent="0.3">
      <c r="A93" s="584" t="s">
        <v>1601</v>
      </c>
      <c r="B93" s="585" t="s">
        <v>1396</v>
      </c>
      <c r="C93" s="585" t="s">
        <v>1411</v>
      </c>
      <c r="D93" s="585" t="s">
        <v>1517</v>
      </c>
      <c r="E93" s="585" t="s">
        <v>1518</v>
      </c>
      <c r="F93" s="600"/>
      <c r="G93" s="600"/>
      <c r="H93" s="600"/>
      <c r="I93" s="600"/>
      <c r="J93" s="600">
        <v>1</v>
      </c>
      <c r="K93" s="600">
        <v>2100</v>
      </c>
      <c r="L93" s="600">
        <v>1</v>
      </c>
      <c r="M93" s="600">
        <v>2100</v>
      </c>
      <c r="N93" s="600"/>
      <c r="O93" s="600"/>
      <c r="P93" s="590"/>
      <c r="Q93" s="601"/>
    </row>
    <row r="94" spans="1:17" ht="14.4" customHeight="1" x14ac:dyDescent="0.3">
      <c r="A94" s="584" t="s">
        <v>1601</v>
      </c>
      <c r="B94" s="585" t="s">
        <v>1396</v>
      </c>
      <c r="C94" s="585" t="s">
        <v>1411</v>
      </c>
      <c r="D94" s="585" t="s">
        <v>1452</v>
      </c>
      <c r="E94" s="585" t="s">
        <v>1453</v>
      </c>
      <c r="F94" s="600"/>
      <c r="G94" s="600"/>
      <c r="H94" s="600"/>
      <c r="I94" s="600"/>
      <c r="J94" s="600">
        <v>1</v>
      </c>
      <c r="K94" s="600">
        <v>86</v>
      </c>
      <c r="L94" s="600">
        <v>1</v>
      </c>
      <c r="M94" s="600">
        <v>86</v>
      </c>
      <c r="N94" s="600"/>
      <c r="O94" s="600"/>
      <c r="P94" s="590"/>
      <c r="Q94" s="601"/>
    </row>
    <row r="95" spans="1:17" ht="14.4" customHeight="1" x14ac:dyDescent="0.3">
      <c r="A95" s="584" t="s">
        <v>1601</v>
      </c>
      <c r="B95" s="585" t="s">
        <v>1396</v>
      </c>
      <c r="C95" s="585" t="s">
        <v>1411</v>
      </c>
      <c r="D95" s="585" t="s">
        <v>1483</v>
      </c>
      <c r="E95" s="585" t="s">
        <v>1484</v>
      </c>
      <c r="F95" s="600"/>
      <c r="G95" s="600"/>
      <c r="H95" s="600"/>
      <c r="I95" s="600"/>
      <c r="J95" s="600">
        <v>2</v>
      </c>
      <c r="K95" s="600">
        <v>780</v>
      </c>
      <c r="L95" s="600">
        <v>1</v>
      </c>
      <c r="M95" s="600">
        <v>390</v>
      </c>
      <c r="N95" s="600"/>
      <c r="O95" s="600"/>
      <c r="P95" s="590"/>
      <c r="Q95" s="601"/>
    </row>
    <row r="96" spans="1:17" ht="14.4" customHeight="1" x14ac:dyDescent="0.3">
      <c r="A96" s="584" t="s">
        <v>1601</v>
      </c>
      <c r="B96" s="585" t="s">
        <v>1396</v>
      </c>
      <c r="C96" s="585" t="s">
        <v>1411</v>
      </c>
      <c r="D96" s="585" t="s">
        <v>1485</v>
      </c>
      <c r="E96" s="585" t="s">
        <v>1486</v>
      </c>
      <c r="F96" s="600"/>
      <c r="G96" s="600"/>
      <c r="H96" s="600"/>
      <c r="I96" s="600"/>
      <c r="J96" s="600">
        <v>1</v>
      </c>
      <c r="K96" s="600">
        <v>505</v>
      </c>
      <c r="L96" s="600">
        <v>1</v>
      </c>
      <c r="M96" s="600">
        <v>505</v>
      </c>
      <c r="N96" s="600"/>
      <c r="O96" s="600"/>
      <c r="P96" s="590"/>
      <c r="Q96" s="601"/>
    </row>
    <row r="97" spans="1:17" ht="14.4" customHeight="1" x14ac:dyDescent="0.3">
      <c r="A97" s="584" t="s">
        <v>1601</v>
      </c>
      <c r="B97" s="585" t="s">
        <v>1396</v>
      </c>
      <c r="C97" s="585" t="s">
        <v>1411</v>
      </c>
      <c r="D97" s="585" t="s">
        <v>1491</v>
      </c>
      <c r="E97" s="585" t="s">
        <v>1492</v>
      </c>
      <c r="F97" s="600"/>
      <c r="G97" s="600"/>
      <c r="H97" s="600"/>
      <c r="I97" s="600"/>
      <c r="J97" s="600">
        <v>2</v>
      </c>
      <c r="K97" s="600">
        <v>620</v>
      </c>
      <c r="L97" s="600">
        <v>1</v>
      </c>
      <c r="M97" s="600">
        <v>310</v>
      </c>
      <c r="N97" s="600"/>
      <c r="O97" s="600"/>
      <c r="P97" s="590"/>
      <c r="Q97" s="601"/>
    </row>
    <row r="98" spans="1:17" ht="14.4" customHeight="1" x14ac:dyDescent="0.3">
      <c r="A98" s="584" t="s">
        <v>1601</v>
      </c>
      <c r="B98" s="585" t="s">
        <v>1396</v>
      </c>
      <c r="C98" s="585" t="s">
        <v>1411</v>
      </c>
      <c r="D98" s="585" t="s">
        <v>1505</v>
      </c>
      <c r="E98" s="585" t="s">
        <v>1506</v>
      </c>
      <c r="F98" s="600"/>
      <c r="G98" s="600"/>
      <c r="H98" s="600"/>
      <c r="I98" s="600"/>
      <c r="J98" s="600">
        <v>1</v>
      </c>
      <c r="K98" s="600">
        <v>1577</v>
      </c>
      <c r="L98" s="600">
        <v>1</v>
      </c>
      <c r="M98" s="600">
        <v>1577</v>
      </c>
      <c r="N98" s="600"/>
      <c r="O98" s="600"/>
      <c r="P98" s="590"/>
      <c r="Q98" s="601"/>
    </row>
    <row r="99" spans="1:17" ht="14.4" customHeight="1" x14ac:dyDescent="0.3">
      <c r="A99" s="584" t="s">
        <v>1602</v>
      </c>
      <c r="B99" s="585" t="s">
        <v>1396</v>
      </c>
      <c r="C99" s="585" t="s">
        <v>1411</v>
      </c>
      <c r="D99" s="585" t="s">
        <v>1420</v>
      </c>
      <c r="E99" s="585" t="s">
        <v>1421</v>
      </c>
      <c r="F99" s="600">
        <v>1</v>
      </c>
      <c r="G99" s="600">
        <v>37</v>
      </c>
      <c r="H99" s="600"/>
      <c r="I99" s="600">
        <v>37</v>
      </c>
      <c r="J99" s="600"/>
      <c r="K99" s="600"/>
      <c r="L99" s="600"/>
      <c r="M99" s="600"/>
      <c r="N99" s="600"/>
      <c r="O99" s="600"/>
      <c r="P99" s="590"/>
      <c r="Q99" s="601"/>
    </row>
    <row r="100" spans="1:17" ht="14.4" customHeight="1" x14ac:dyDescent="0.3">
      <c r="A100" s="584" t="s">
        <v>1602</v>
      </c>
      <c r="B100" s="585" t="s">
        <v>1396</v>
      </c>
      <c r="C100" s="585" t="s">
        <v>1411</v>
      </c>
      <c r="D100" s="585" t="s">
        <v>1428</v>
      </c>
      <c r="E100" s="585" t="s">
        <v>1429</v>
      </c>
      <c r="F100" s="600"/>
      <c r="G100" s="600"/>
      <c r="H100" s="600"/>
      <c r="I100" s="600"/>
      <c r="J100" s="600">
        <v>1</v>
      </c>
      <c r="K100" s="600">
        <v>251</v>
      </c>
      <c r="L100" s="600">
        <v>1</v>
      </c>
      <c r="M100" s="600">
        <v>251</v>
      </c>
      <c r="N100" s="600"/>
      <c r="O100" s="600"/>
      <c r="P100" s="590"/>
      <c r="Q100" s="601"/>
    </row>
    <row r="101" spans="1:17" ht="14.4" customHeight="1" x14ac:dyDescent="0.3">
      <c r="A101" s="584" t="s">
        <v>1602</v>
      </c>
      <c r="B101" s="585" t="s">
        <v>1396</v>
      </c>
      <c r="C101" s="585" t="s">
        <v>1411</v>
      </c>
      <c r="D101" s="585" t="s">
        <v>1430</v>
      </c>
      <c r="E101" s="585" t="s">
        <v>1431</v>
      </c>
      <c r="F101" s="600"/>
      <c r="G101" s="600"/>
      <c r="H101" s="600"/>
      <c r="I101" s="600"/>
      <c r="J101" s="600">
        <v>2</v>
      </c>
      <c r="K101" s="600">
        <v>252</v>
      </c>
      <c r="L101" s="600">
        <v>1</v>
      </c>
      <c r="M101" s="600">
        <v>126</v>
      </c>
      <c r="N101" s="600"/>
      <c r="O101" s="600"/>
      <c r="P101" s="590"/>
      <c r="Q101" s="601"/>
    </row>
    <row r="102" spans="1:17" ht="14.4" customHeight="1" x14ac:dyDescent="0.3">
      <c r="A102" s="584" t="s">
        <v>1602</v>
      </c>
      <c r="B102" s="585" t="s">
        <v>1396</v>
      </c>
      <c r="C102" s="585" t="s">
        <v>1411</v>
      </c>
      <c r="D102" s="585" t="s">
        <v>1599</v>
      </c>
      <c r="E102" s="585" t="s">
        <v>1600</v>
      </c>
      <c r="F102" s="600"/>
      <c r="G102" s="600"/>
      <c r="H102" s="600"/>
      <c r="I102" s="600"/>
      <c r="J102" s="600">
        <v>1</v>
      </c>
      <c r="K102" s="600">
        <v>1633</v>
      </c>
      <c r="L102" s="600">
        <v>1</v>
      </c>
      <c r="M102" s="600">
        <v>1633</v>
      </c>
      <c r="N102" s="600"/>
      <c r="O102" s="600"/>
      <c r="P102" s="590"/>
      <c r="Q102" s="601"/>
    </row>
    <row r="103" spans="1:17" ht="14.4" customHeight="1" x14ac:dyDescent="0.3">
      <c r="A103" s="584" t="s">
        <v>1603</v>
      </c>
      <c r="B103" s="585" t="s">
        <v>1396</v>
      </c>
      <c r="C103" s="585" t="s">
        <v>1411</v>
      </c>
      <c r="D103" s="585" t="s">
        <v>1420</v>
      </c>
      <c r="E103" s="585" t="s">
        <v>1421</v>
      </c>
      <c r="F103" s="600">
        <v>1</v>
      </c>
      <c r="G103" s="600">
        <v>37</v>
      </c>
      <c r="H103" s="600"/>
      <c r="I103" s="600">
        <v>37</v>
      </c>
      <c r="J103" s="600"/>
      <c r="K103" s="600"/>
      <c r="L103" s="600"/>
      <c r="M103" s="600"/>
      <c r="N103" s="600"/>
      <c r="O103" s="600"/>
      <c r="P103" s="590"/>
      <c r="Q103" s="601"/>
    </row>
    <row r="104" spans="1:17" ht="14.4" customHeight="1" x14ac:dyDescent="0.3">
      <c r="A104" s="584" t="s">
        <v>1603</v>
      </c>
      <c r="B104" s="585" t="s">
        <v>1396</v>
      </c>
      <c r="C104" s="585" t="s">
        <v>1411</v>
      </c>
      <c r="D104" s="585" t="s">
        <v>1428</v>
      </c>
      <c r="E104" s="585" t="s">
        <v>1429</v>
      </c>
      <c r="F104" s="600">
        <v>1</v>
      </c>
      <c r="G104" s="600">
        <v>251</v>
      </c>
      <c r="H104" s="600"/>
      <c r="I104" s="600">
        <v>251</v>
      </c>
      <c r="J104" s="600"/>
      <c r="K104" s="600"/>
      <c r="L104" s="600"/>
      <c r="M104" s="600"/>
      <c r="N104" s="600"/>
      <c r="O104" s="600"/>
      <c r="P104" s="590"/>
      <c r="Q104" s="601"/>
    </row>
    <row r="105" spans="1:17" ht="14.4" customHeight="1" x14ac:dyDescent="0.3">
      <c r="A105" s="584" t="s">
        <v>1603</v>
      </c>
      <c r="B105" s="585" t="s">
        <v>1396</v>
      </c>
      <c r="C105" s="585" t="s">
        <v>1411</v>
      </c>
      <c r="D105" s="585" t="s">
        <v>1430</v>
      </c>
      <c r="E105" s="585" t="s">
        <v>1431</v>
      </c>
      <c r="F105" s="600">
        <v>9</v>
      </c>
      <c r="G105" s="600">
        <v>1134</v>
      </c>
      <c r="H105" s="600">
        <v>2.25</v>
      </c>
      <c r="I105" s="600">
        <v>126</v>
      </c>
      <c r="J105" s="600">
        <v>4</v>
      </c>
      <c r="K105" s="600">
        <v>504</v>
      </c>
      <c r="L105" s="600">
        <v>1</v>
      </c>
      <c r="M105" s="600">
        <v>126</v>
      </c>
      <c r="N105" s="600">
        <v>3</v>
      </c>
      <c r="O105" s="600">
        <v>381</v>
      </c>
      <c r="P105" s="590">
        <v>0.75595238095238093</v>
      </c>
      <c r="Q105" s="601">
        <v>127</v>
      </c>
    </row>
    <row r="106" spans="1:17" ht="14.4" customHeight="1" x14ac:dyDescent="0.3">
      <c r="A106" s="584" t="s">
        <v>1603</v>
      </c>
      <c r="B106" s="585" t="s">
        <v>1396</v>
      </c>
      <c r="C106" s="585" t="s">
        <v>1411</v>
      </c>
      <c r="D106" s="585" t="s">
        <v>1438</v>
      </c>
      <c r="E106" s="585" t="s">
        <v>1439</v>
      </c>
      <c r="F106" s="600"/>
      <c r="G106" s="600"/>
      <c r="H106" s="600"/>
      <c r="I106" s="600"/>
      <c r="J106" s="600">
        <v>2</v>
      </c>
      <c r="K106" s="600">
        <v>1358</v>
      </c>
      <c r="L106" s="600">
        <v>1</v>
      </c>
      <c r="M106" s="600">
        <v>679</v>
      </c>
      <c r="N106" s="600"/>
      <c r="O106" s="600"/>
      <c r="P106" s="590"/>
      <c r="Q106" s="601"/>
    </row>
    <row r="107" spans="1:17" ht="14.4" customHeight="1" x14ac:dyDescent="0.3">
      <c r="A107" s="584" t="s">
        <v>1603</v>
      </c>
      <c r="B107" s="585" t="s">
        <v>1396</v>
      </c>
      <c r="C107" s="585" t="s">
        <v>1411</v>
      </c>
      <c r="D107" s="585" t="s">
        <v>1517</v>
      </c>
      <c r="E107" s="585" t="s">
        <v>1518</v>
      </c>
      <c r="F107" s="600">
        <v>1</v>
      </c>
      <c r="G107" s="600">
        <v>2098</v>
      </c>
      <c r="H107" s="600"/>
      <c r="I107" s="600">
        <v>2098</v>
      </c>
      <c r="J107" s="600"/>
      <c r="K107" s="600"/>
      <c r="L107" s="600"/>
      <c r="M107" s="600"/>
      <c r="N107" s="600"/>
      <c r="O107" s="600"/>
      <c r="P107" s="590"/>
      <c r="Q107" s="601"/>
    </row>
    <row r="108" spans="1:17" ht="14.4" customHeight="1" x14ac:dyDescent="0.3">
      <c r="A108" s="584" t="s">
        <v>1603</v>
      </c>
      <c r="B108" s="585" t="s">
        <v>1396</v>
      </c>
      <c r="C108" s="585" t="s">
        <v>1411</v>
      </c>
      <c r="D108" s="585" t="s">
        <v>1448</v>
      </c>
      <c r="E108" s="585" t="s">
        <v>1449</v>
      </c>
      <c r="F108" s="600"/>
      <c r="G108" s="600"/>
      <c r="H108" s="600"/>
      <c r="I108" s="600"/>
      <c r="J108" s="600"/>
      <c r="K108" s="600"/>
      <c r="L108" s="600"/>
      <c r="M108" s="600"/>
      <c r="N108" s="600">
        <v>2</v>
      </c>
      <c r="O108" s="600">
        <v>66.66</v>
      </c>
      <c r="P108" s="590"/>
      <c r="Q108" s="601">
        <v>33.33</v>
      </c>
    </row>
    <row r="109" spans="1:17" ht="14.4" customHeight="1" x14ac:dyDescent="0.3">
      <c r="A109" s="584" t="s">
        <v>1603</v>
      </c>
      <c r="B109" s="585" t="s">
        <v>1396</v>
      </c>
      <c r="C109" s="585" t="s">
        <v>1411</v>
      </c>
      <c r="D109" s="585" t="s">
        <v>1452</v>
      </c>
      <c r="E109" s="585" t="s">
        <v>1453</v>
      </c>
      <c r="F109" s="600">
        <v>1</v>
      </c>
      <c r="G109" s="600">
        <v>86</v>
      </c>
      <c r="H109" s="600">
        <v>0.5</v>
      </c>
      <c r="I109" s="600">
        <v>86</v>
      </c>
      <c r="J109" s="600">
        <v>2</v>
      </c>
      <c r="K109" s="600">
        <v>172</v>
      </c>
      <c r="L109" s="600">
        <v>1</v>
      </c>
      <c r="M109" s="600">
        <v>86</v>
      </c>
      <c r="N109" s="600"/>
      <c r="O109" s="600"/>
      <c r="P109" s="590"/>
      <c r="Q109" s="601"/>
    </row>
    <row r="110" spans="1:17" ht="14.4" customHeight="1" x14ac:dyDescent="0.3">
      <c r="A110" s="584" t="s">
        <v>1603</v>
      </c>
      <c r="B110" s="585" t="s">
        <v>1396</v>
      </c>
      <c r="C110" s="585" t="s">
        <v>1411</v>
      </c>
      <c r="D110" s="585" t="s">
        <v>1467</v>
      </c>
      <c r="E110" s="585" t="s">
        <v>1468</v>
      </c>
      <c r="F110" s="600">
        <v>9</v>
      </c>
      <c r="G110" s="600">
        <v>3996</v>
      </c>
      <c r="H110" s="600"/>
      <c r="I110" s="600">
        <v>444</v>
      </c>
      <c r="J110" s="600"/>
      <c r="K110" s="600"/>
      <c r="L110" s="600"/>
      <c r="M110" s="600"/>
      <c r="N110" s="600"/>
      <c r="O110" s="600"/>
      <c r="P110" s="590"/>
      <c r="Q110" s="601"/>
    </row>
    <row r="111" spans="1:17" ht="14.4" customHeight="1" x14ac:dyDescent="0.3">
      <c r="A111" s="584" t="s">
        <v>1603</v>
      </c>
      <c r="B111" s="585" t="s">
        <v>1396</v>
      </c>
      <c r="C111" s="585" t="s">
        <v>1411</v>
      </c>
      <c r="D111" s="585" t="s">
        <v>1483</v>
      </c>
      <c r="E111" s="585" t="s">
        <v>1484</v>
      </c>
      <c r="F111" s="600">
        <v>9</v>
      </c>
      <c r="G111" s="600">
        <v>3276</v>
      </c>
      <c r="H111" s="600">
        <v>8.4</v>
      </c>
      <c r="I111" s="600">
        <v>364</v>
      </c>
      <c r="J111" s="600">
        <v>1</v>
      </c>
      <c r="K111" s="600">
        <v>390</v>
      </c>
      <c r="L111" s="600">
        <v>1</v>
      </c>
      <c r="M111" s="600">
        <v>390</v>
      </c>
      <c r="N111" s="600"/>
      <c r="O111" s="600"/>
      <c r="P111" s="590"/>
      <c r="Q111" s="601"/>
    </row>
    <row r="112" spans="1:17" ht="14.4" customHeight="1" x14ac:dyDescent="0.3">
      <c r="A112" s="584" t="s">
        <v>1603</v>
      </c>
      <c r="B112" s="585" t="s">
        <v>1396</v>
      </c>
      <c r="C112" s="585" t="s">
        <v>1411</v>
      </c>
      <c r="D112" s="585" t="s">
        <v>1485</v>
      </c>
      <c r="E112" s="585" t="s">
        <v>1486</v>
      </c>
      <c r="F112" s="600">
        <v>1</v>
      </c>
      <c r="G112" s="600">
        <v>636</v>
      </c>
      <c r="H112" s="600"/>
      <c r="I112" s="600">
        <v>636</v>
      </c>
      <c r="J112" s="600"/>
      <c r="K112" s="600"/>
      <c r="L112" s="600"/>
      <c r="M112" s="600"/>
      <c r="N112" s="600"/>
      <c r="O112" s="600"/>
      <c r="P112" s="590"/>
      <c r="Q112" s="601"/>
    </row>
    <row r="113" spans="1:17" ht="14.4" customHeight="1" x14ac:dyDescent="0.3">
      <c r="A113" s="584" t="s">
        <v>1603</v>
      </c>
      <c r="B113" s="585" t="s">
        <v>1396</v>
      </c>
      <c r="C113" s="585" t="s">
        <v>1411</v>
      </c>
      <c r="D113" s="585" t="s">
        <v>1491</v>
      </c>
      <c r="E113" s="585" t="s">
        <v>1492</v>
      </c>
      <c r="F113" s="600">
        <v>1</v>
      </c>
      <c r="G113" s="600">
        <v>247</v>
      </c>
      <c r="H113" s="600"/>
      <c r="I113" s="600">
        <v>247</v>
      </c>
      <c r="J113" s="600"/>
      <c r="K113" s="600"/>
      <c r="L113" s="600"/>
      <c r="M113" s="600"/>
      <c r="N113" s="600"/>
      <c r="O113" s="600"/>
      <c r="P113" s="590"/>
      <c r="Q113" s="601"/>
    </row>
    <row r="114" spans="1:17" ht="14.4" customHeight="1" x14ac:dyDescent="0.3">
      <c r="A114" s="584" t="s">
        <v>1603</v>
      </c>
      <c r="B114" s="585" t="s">
        <v>1396</v>
      </c>
      <c r="C114" s="585" t="s">
        <v>1411</v>
      </c>
      <c r="D114" s="585" t="s">
        <v>1545</v>
      </c>
      <c r="E114" s="585" t="s">
        <v>1546</v>
      </c>
      <c r="F114" s="600">
        <v>1</v>
      </c>
      <c r="G114" s="600">
        <v>1734</v>
      </c>
      <c r="H114" s="600"/>
      <c r="I114" s="600">
        <v>1734</v>
      </c>
      <c r="J114" s="600"/>
      <c r="K114" s="600"/>
      <c r="L114" s="600"/>
      <c r="M114" s="600"/>
      <c r="N114" s="600"/>
      <c r="O114" s="600"/>
      <c r="P114" s="590"/>
      <c r="Q114" s="601"/>
    </row>
    <row r="115" spans="1:17" ht="14.4" customHeight="1" x14ac:dyDescent="0.3">
      <c r="A115" s="584" t="s">
        <v>1604</v>
      </c>
      <c r="B115" s="585" t="s">
        <v>1396</v>
      </c>
      <c r="C115" s="585" t="s">
        <v>1411</v>
      </c>
      <c r="D115" s="585" t="s">
        <v>1428</v>
      </c>
      <c r="E115" s="585" t="s">
        <v>1429</v>
      </c>
      <c r="F115" s="600"/>
      <c r="G115" s="600"/>
      <c r="H115" s="600"/>
      <c r="I115" s="600"/>
      <c r="J115" s="600"/>
      <c r="K115" s="600"/>
      <c r="L115" s="600"/>
      <c r="M115" s="600"/>
      <c r="N115" s="600">
        <v>2</v>
      </c>
      <c r="O115" s="600">
        <v>504</v>
      </c>
      <c r="P115" s="590"/>
      <c r="Q115" s="601">
        <v>252</v>
      </c>
    </row>
    <row r="116" spans="1:17" ht="14.4" customHeight="1" x14ac:dyDescent="0.3">
      <c r="A116" s="584" t="s">
        <v>1604</v>
      </c>
      <c r="B116" s="585" t="s">
        <v>1396</v>
      </c>
      <c r="C116" s="585" t="s">
        <v>1411</v>
      </c>
      <c r="D116" s="585" t="s">
        <v>1438</v>
      </c>
      <c r="E116" s="585" t="s">
        <v>1439</v>
      </c>
      <c r="F116" s="600"/>
      <c r="G116" s="600"/>
      <c r="H116" s="600"/>
      <c r="I116" s="600"/>
      <c r="J116" s="600"/>
      <c r="K116" s="600"/>
      <c r="L116" s="600"/>
      <c r="M116" s="600"/>
      <c r="N116" s="600">
        <v>1</v>
      </c>
      <c r="O116" s="600">
        <v>680</v>
      </c>
      <c r="P116" s="590"/>
      <c r="Q116" s="601">
        <v>680</v>
      </c>
    </row>
    <row r="117" spans="1:17" ht="14.4" customHeight="1" x14ac:dyDescent="0.3">
      <c r="A117" s="584" t="s">
        <v>1604</v>
      </c>
      <c r="B117" s="585" t="s">
        <v>1396</v>
      </c>
      <c r="C117" s="585" t="s">
        <v>1411</v>
      </c>
      <c r="D117" s="585" t="s">
        <v>1452</v>
      </c>
      <c r="E117" s="585" t="s">
        <v>1453</v>
      </c>
      <c r="F117" s="600"/>
      <c r="G117" s="600"/>
      <c r="H117" s="600"/>
      <c r="I117" s="600"/>
      <c r="J117" s="600"/>
      <c r="K117" s="600"/>
      <c r="L117" s="600"/>
      <c r="M117" s="600"/>
      <c r="N117" s="600">
        <v>1</v>
      </c>
      <c r="O117" s="600">
        <v>86</v>
      </c>
      <c r="P117" s="590"/>
      <c r="Q117" s="601">
        <v>86</v>
      </c>
    </row>
    <row r="118" spans="1:17" ht="14.4" customHeight="1" x14ac:dyDescent="0.3">
      <c r="A118" s="584" t="s">
        <v>1605</v>
      </c>
      <c r="B118" s="585" t="s">
        <v>1396</v>
      </c>
      <c r="C118" s="585" t="s">
        <v>1411</v>
      </c>
      <c r="D118" s="585" t="s">
        <v>1428</v>
      </c>
      <c r="E118" s="585" t="s">
        <v>1429</v>
      </c>
      <c r="F118" s="600">
        <v>1</v>
      </c>
      <c r="G118" s="600">
        <v>251</v>
      </c>
      <c r="H118" s="600"/>
      <c r="I118" s="600">
        <v>251</v>
      </c>
      <c r="J118" s="600"/>
      <c r="K118" s="600"/>
      <c r="L118" s="600"/>
      <c r="M118" s="600"/>
      <c r="N118" s="600">
        <v>1</v>
      </c>
      <c r="O118" s="600">
        <v>252</v>
      </c>
      <c r="P118" s="590"/>
      <c r="Q118" s="601">
        <v>252</v>
      </c>
    </row>
    <row r="119" spans="1:17" ht="14.4" customHeight="1" x14ac:dyDescent="0.3">
      <c r="A119" s="584" t="s">
        <v>1605</v>
      </c>
      <c r="B119" s="585" t="s">
        <v>1396</v>
      </c>
      <c r="C119" s="585" t="s">
        <v>1411</v>
      </c>
      <c r="D119" s="585" t="s">
        <v>1430</v>
      </c>
      <c r="E119" s="585" t="s">
        <v>1431</v>
      </c>
      <c r="F119" s="600"/>
      <c r="G119" s="600"/>
      <c r="H119" s="600"/>
      <c r="I119" s="600"/>
      <c r="J119" s="600">
        <v>4</v>
      </c>
      <c r="K119" s="600">
        <v>504</v>
      </c>
      <c r="L119" s="600">
        <v>1</v>
      </c>
      <c r="M119" s="600">
        <v>126</v>
      </c>
      <c r="N119" s="600"/>
      <c r="O119" s="600"/>
      <c r="P119" s="590"/>
      <c r="Q119" s="601"/>
    </row>
    <row r="120" spans="1:17" ht="14.4" customHeight="1" x14ac:dyDescent="0.3">
      <c r="A120" s="584" t="s">
        <v>1605</v>
      </c>
      <c r="B120" s="585" t="s">
        <v>1396</v>
      </c>
      <c r="C120" s="585" t="s">
        <v>1411</v>
      </c>
      <c r="D120" s="585" t="s">
        <v>1467</v>
      </c>
      <c r="E120" s="585" t="s">
        <v>1468</v>
      </c>
      <c r="F120" s="600"/>
      <c r="G120" s="600"/>
      <c r="H120" s="600"/>
      <c r="I120" s="600"/>
      <c r="J120" s="600">
        <v>1</v>
      </c>
      <c r="K120" s="600">
        <v>445</v>
      </c>
      <c r="L120" s="600">
        <v>1</v>
      </c>
      <c r="M120" s="600">
        <v>445</v>
      </c>
      <c r="N120" s="600"/>
      <c r="O120" s="600"/>
      <c r="P120" s="590"/>
      <c r="Q120" s="601"/>
    </row>
    <row r="121" spans="1:17" ht="14.4" customHeight="1" x14ac:dyDescent="0.3">
      <c r="A121" s="584" t="s">
        <v>1605</v>
      </c>
      <c r="B121" s="585" t="s">
        <v>1396</v>
      </c>
      <c r="C121" s="585" t="s">
        <v>1411</v>
      </c>
      <c r="D121" s="585" t="s">
        <v>1483</v>
      </c>
      <c r="E121" s="585" t="s">
        <v>1484</v>
      </c>
      <c r="F121" s="600">
        <v>1</v>
      </c>
      <c r="G121" s="600">
        <v>364</v>
      </c>
      <c r="H121" s="600"/>
      <c r="I121" s="600">
        <v>364</v>
      </c>
      <c r="J121" s="600"/>
      <c r="K121" s="600"/>
      <c r="L121" s="600"/>
      <c r="M121" s="600"/>
      <c r="N121" s="600"/>
      <c r="O121" s="600"/>
      <c r="P121" s="590"/>
      <c r="Q121" s="601"/>
    </row>
    <row r="122" spans="1:17" ht="14.4" customHeight="1" x14ac:dyDescent="0.3">
      <c r="A122" s="584" t="s">
        <v>1606</v>
      </c>
      <c r="B122" s="585" t="s">
        <v>1396</v>
      </c>
      <c r="C122" s="585" t="s">
        <v>1411</v>
      </c>
      <c r="D122" s="585" t="s">
        <v>1428</v>
      </c>
      <c r="E122" s="585" t="s">
        <v>1429</v>
      </c>
      <c r="F122" s="600">
        <v>1</v>
      </c>
      <c r="G122" s="600">
        <v>251</v>
      </c>
      <c r="H122" s="600">
        <v>1</v>
      </c>
      <c r="I122" s="600">
        <v>251</v>
      </c>
      <c r="J122" s="600">
        <v>1</v>
      </c>
      <c r="K122" s="600">
        <v>251</v>
      </c>
      <c r="L122" s="600">
        <v>1</v>
      </c>
      <c r="M122" s="600">
        <v>251</v>
      </c>
      <c r="N122" s="600"/>
      <c r="O122" s="600"/>
      <c r="P122" s="590"/>
      <c r="Q122" s="601"/>
    </row>
    <row r="123" spans="1:17" ht="14.4" customHeight="1" x14ac:dyDescent="0.3">
      <c r="A123" s="584" t="s">
        <v>1606</v>
      </c>
      <c r="B123" s="585" t="s">
        <v>1396</v>
      </c>
      <c r="C123" s="585" t="s">
        <v>1411</v>
      </c>
      <c r="D123" s="585" t="s">
        <v>1430</v>
      </c>
      <c r="E123" s="585" t="s">
        <v>1431</v>
      </c>
      <c r="F123" s="600"/>
      <c r="G123" s="600"/>
      <c r="H123" s="600"/>
      <c r="I123" s="600"/>
      <c r="J123" s="600">
        <v>1</v>
      </c>
      <c r="K123" s="600">
        <v>126</v>
      </c>
      <c r="L123" s="600">
        <v>1</v>
      </c>
      <c r="M123" s="600">
        <v>126</v>
      </c>
      <c r="N123" s="600"/>
      <c r="O123" s="600"/>
      <c r="P123" s="590"/>
      <c r="Q123" s="601"/>
    </row>
    <row r="124" spans="1:17" ht="14.4" customHeight="1" x14ac:dyDescent="0.3">
      <c r="A124" s="584" t="s">
        <v>1606</v>
      </c>
      <c r="B124" s="585" t="s">
        <v>1396</v>
      </c>
      <c r="C124" s="585" t="s">
        <v>1411</v>
      </c>
      <c r="D124" s="585" t="s">
        <v>1456</v>
      </c>
      <c r="E124" s="585" t="s">
        <v>1457</v>
      </c>
      <c r="F124" s="600">
        <v>1</v>
      </c>
      <c r="G124" s="600">
        <v>505</v>
      </c>
      <c r="H124" s="600"/>
      <c r="I124" s="600">
        <v>505</v>
      </c>
      <c r="J124" s="600"/>
      <c r="K124" s="600"/>
      <c r="L124" s="600"/>
      <c r="M124" s="600"/>
      <c r="N124" s="600"/>
      <c r="O124" s="600"/>
      <c r="P124" s="590"/>
      <c r="Q124" s="601"/>
    </row>
    <row r="125" spans="1:17" ht="14.4" customHeight="1" x14ac:dyDescent="0.3">
      <c r="A125" s="584" t="s">
        <v>1606</v>
      </c>
      <c r="B125" s="585" t="s">
        <v>1396</v>
      </c>
      <c r="C125" s="585" t="s">
        <v>1411</v>
      </c>
      <c r="D125" s="585" t="s">
        <v>1483</v>
      </c>
      <c r="E125" s="585" t="s">
        <v>1484</v>
      </c>
      <c r="F125" s="600">
        <v>1</v>
      </c>
      <c r="G125" s="600">
        <v>364</v>
      </c>
      <c r="H125" s="600">
        <v>0.93333333333333335</v>
      </c>
      <c r="I125" s="600">
        <v>364</v>
      </c>
      <c r="J125" s="600">
        <v>1</v>
      </c>
      <c r="K125" s="600">
        <v>390</v>
      </c>
      <c r="L125" s="600">
        <v>1</v>
      </c>
      <c r="M125" s="600">
        <v>390</v>
      </c>
      <c r="N125" s="600"/>
      <c r="O125" s="600"/>
      <c r="P125" s="590"/>
      <c r="Q125" s="601"/>
    </row>
    <row r="126" spans="1:17" ht="14.4" customHeight="1" x14ac:dyDescent="0.3">
      <c r="A126" s="584" t="s">
        <v>1607</v>
      </c>
      <c r="B126" s="585" t="s">
        <v>1396</v>
      </c>
      <c r="C126" s="585" t="s">
        <v>1411</v>
      </c>
      <c r="D126" s="585" t="s">
        <v>1428</v>
      </c>
      <c r="E126" s="585" t="s">
        <v>1429</v>
      </c>
      <c r="F126" s="600"/>
      <c r="G126" s="600"/>
      <c r="H126" s="600"/>
      <c r="I126" s="600"/>
      <c r="J126" s="600">
        <v>2</v>
      </c>
      <c r="K126" s="600">
        <v>502</v>
      </c>
      <c r="L126" s="600">
        <v>1</v>
      </c>
      <c r="M126" s="600">
        <v>251</v>
      </c>
      <c r="N126" s="600"/>
      <c r="O126" s="600"/>
      <c r="P126" s="590"/>
      <c r="Q126" s="601"/>
    </row>
    <row r="127" spans="1:17" ht="14.4" customHeight="1" x14ac:dyDescent="0.3">
      <c r="A127" s="584" t="s">
        <v>1607</v>
      </c>
      <c r="B127" s="585" t="s">
        <v>1396</v>
      </c>
      <c r="C127" s="585" t="s">
        <v>1411</v>
      </c>
      <c r="D127" s="585" t="s">
        <v>1430</v>
      </c>
      <c r="E127" s="585" t="s">
        <v>1431</v>
      </c>
      <c r="F127" s="600"/>
      <c r="G127" s="600"/>
      <c r="H127" s="600"/>
      <c r="I127" s="600"/>
      <c r="J127" s="600">
        <v>1</v>
      </c>
      <c r="K127" s="600">
        <v>126</v>
      </c>
      <c r="L127" s="600">
        <v>1</v>
      </c>
      <c r="M127" s="600">
        <v>126</v>
      </c>
      <c r="N127" s="600">
        <v>3</v>
      </c>
      <c r="O127" s="600">
        <v>381</v>
      </c>
      <c r="P127" s="590">
        <v>3.0238095238095237</v>
      </c>
      <c r="Q127" s="601">
        <v>127</v>
      </c>
    </row>
    <row r="128" spans="1:17" ht="14.4" customHeight="1" x14ac:dyDescent="0.3">
      <c r="A128" s="584" t="s">
        <v>1607</v>
      </c>
      <c r="B128" s="585" t="s">
        <v>1396</v>
      </c>
      <c r="C128" s="585" t="s">
        <v>1411</v>
      </c>
      <c r="D128" s="585" t="s">
        <v>1452</v>
      </c>
      <c r="E128" s="585" t="s">
        <v>1453</v>
      </c>
      <c r="F128" s="600"/>
      <c r="G128" s="600"/>
      <c r="H128" s="600"/>
      <c r="I128" s="600"/>
      <c r="J128" s="600">
        <v>1</v>
      </c>
      <c r="K128" s="600">
        <v>86</v>
      </c>
      <c r="L128" s="600">
        <v>1</v>
      </c>
      <c r="M128" s="600">
        <v>86</v>
      </c>
      <c r="N128" s="600"/>
      <c r="O128" s="600"/>
      <c r="P128" s="590"/>
      <c r="Q128" s="601"/>
    </row>
    <row r="129" spans="1:17" ht="14.4" customHeight="1" x14ac:dyDescent="0.3">
      <c r="A129" s="584" t="s">
        <v>1607</v>
      </c>
      <c r="B129" s="585" t="s">
        <v>1396</v>
      </c>
      <c r="C129" s="585" t="s">
        <v>1411</v>
      </c>
      <c r="D129" s="585" t="s">
        <v>1456</v>
      </c>
      <c r="E129" s="585" t="s">
        <v>1457</v>
      </c>
      <c r="F129" s="600"/>
      <c r="G129" s="600"/>
      <c r="H129" s="600"/>
      <c r="I129" s="600"/>
      <c r="J129" s="600"/>
      <c r="K129" s="600"/>
      <c r="L129" s="600"/>
      <c r="M129" s="600"/>
      <c r="N129" s="600">
        <v>1</v>
      </c>
      <c r="O129" s="600">
        <v>1529</v>
      </c>
      <c r="P129" s="590"/>
      <c r="Q129" s="601">
        <v>1529</v>
      </c>
    </row>
    <row r="130" spans="1:17" ht="14.4" customHeight="1" x14ac:dyDescent="0.3">
      <c r="A130" s="584" t="s">
        <v>1607</v>
      </c>
      <c r="B130" s="585" t="s">
        <v>1396</v>
      </c>
      <c r="C130" s="585" t="s">
        <v>1411</v>
      </c>
      <c r="D130" s="585" t="s">
        <v>1503</v>
      </c>
      <c r="E130" s="585" t="s">
        <v>1504</v>
      </c>
      <c r="F130" s="600"/>
      <c r="G130" s="600"/>
      <c r="H130" s="600"/>
      <c r="I130" s="600"/>
      <c r="J130" s="600"/>
      <c r="K130" s="600"/>
      <c r="L130" s="600"/>
      <c r="M130" s="600"/>
      <c r="N130" s="600">
        <v>1</v>
      </c>
      <c r="O130" s="600">
        <v>1424</v>
      </c>
      <c r="P130" s="590"/>
      <c r="Q130" s="601">
        <v>1424</v>
      </c>
    </row>
    <row r="131" spans="1:17" ht="14.4" customHeight="1" x14ac:dyDescent="0.3">
      <c r="A131" s="584" t="s">
        <v>1607</v>
      </c>
      <c r="B131" s="585" t="s">
        <v>1396</v>
      </c>
      <c r="C131" s="585" t="s">
        <v>1411</v>
      </c>
      <c r="D131" s="585" t="s">
        <v>1507</v>
      </c>
      <c r="E131" s="585" t="s">
        <v>1508</v>
      </c>
      <c r="F131" s="600"/>
      <c r="G131" s="600"/>
      <c r="H131" s="600"/>
      <c r="I131" s="600"/>
      <c r="J131" s="600">
        <v>1</v>
      </c>
      <c r="K131" s="600">
        <v>251</v>
      </c>
      <c r="L131" s="600">
        <v>1</v>
      </c>
      <c r="M131" s="600">
        <v>251</v>
      </c>
      <c r="N131" s="600"/>
      <c r="O131" s="600"/>
      <c r="P131" s="590"/>
      <c r="Q131" s="601"/>
    </row>
    <row r="132" spans="1:17" ht="14.4" customHeight="1" x14ac:dyDescent="0.3">
      <c r="A132" s="584" t="s">
        <v>1608</v>
      </c>
      <c r="B132" s="585" t="s">
        <v>1396</v>
      </c>
      <c r="C132" s="585" t="s">
        <v>1411</v>
      </c>
      <c r="D132" s="585" t="s">
        <v>1420</v>
      </c>
      <c r="E132" s="585" t="s">
        <v>1421</v>
      </c>
      <c r="F132" s="600">
        <v>4</v>
      </c>
      <c r="G132" s="600">
        <v>148</v>
      </c>
      <c r="H132" s="600"/>
      <c r="I132" s="600">
        <v>37</v>
      </c>
      <c r="J132" s="600"/>
      <c r="K132" s="600"/>
      <c r="L132" s="600"/>
      <c r="M132" s="600"/>
      <c r="N132" s="600"/>
      <c r="O132" s="600"/>
      <c r="P132" s="590"/>
      <c r="Q132" s="601"/>
    </row>
    <row r="133" spans="1:17" ht="14.4" customHeight="1" x14ac:dyDescent="0.3">
      <c r="A133" s="584" t="s">
        <v>1608</v>
      </c>
      <c r="B133" s="585" t="s">
        <v>1396</v>
      </c>
      <c r="C133" s="585" t="s">
        <v>1411</v>
      </c>
      <c r="D133" s="585" t="s">
        <v>1428</v>
      </c>
      <c r="E133" s="585" t="s">
        <v>1429</v>
      </c>
      <c r="F133" s="600">
        <v>1</v>
      </c>
      <c r="G133" s="600">
        <v>251</v>
      </c>
      <c r="H133" s="600">
        <v>0.2</v>
      </c>
      <c r="I133" s="600">
        <v>251</v>
      </c>
      <c r="J133" s="600">
        <v>5</v>
      </c>
      <c r="K133" s="600">
        <v>1255</v>
      </c>
      <c r="L133" s="600">
        <v>1</v>
      </c>
      <c r="M133" s="600">
        <v>251</v>
      </c>
      <c r="N133" s="600">
        <v>3</v>
      </c>
      <c r="O133" s="600">
        <v>756</v>
      </c>
      <c r="P133" s="590">
        <v>0.60239043824701199</v>
      </c>
      <c r="Q133" s="601">
        <v>252</v>
      </c>
    </row>
    <row r="134" spans="1:17" ht="14.4" customHeight="1" x14ac:dyDescent="0.3">
      <c r="A134" s="584" t="s">
        <v>1608</v>
      </c>
      <c r="B134" s="585" t="s">
        <v>1396</v>
      </c>
      <c r="C134" s="585" t="s">
        <v>1411</v>
      </c>
      <c r="D134" s="585" t="s">
        <v>1430</v>
      </c>
      <c r="E134" s="585" t="s">
        <v>1431</v>
      </c>
      <c r="F134" s="600">
        <v>10</v>
      </c>
      <c r="G134" s="600">
        <v>1260</v>
      </c>
      <c r="H134" s="600">
        <v>1.25</v>
      </c>
      <c r="I134" s="600">
        <v>126</v>
      </c>
      <c r="J134" s="600">
        <v>8</v>
      </c>
      <c r="K134" s="600">
        <v>1008</v>
      </c>
      <c r="L134" s="600">
        <v>1</v>
      </c>
      <c r="M134" s="600">
        <v>126</v>
      </c>
      <c r="N134" s="600">
        <v>14</v>
      </c>
      <c r="O134" s="600">
        <v>1778</v>
      </c>
      <c r="P134" s="590">
        <v>1.7638888888888888</v>
      </c>
      <c r="Q134" s="601">
        <v>127</v>
      </c>
    </row>
    <row r="135" spans="1:17" ht="14.4" customHeight="1" x14ac:dyDescent="0.3">
      <c r="A135" s="584" t="s">
        <v>1608</v>
      </c>
      <c r="B135" s="585" t="s">
        <v>1396</v>
      </c>
      <c r="C135" s="585" t="s">
        <v>1411</v>
      </c>
      <c r="D135" s="585" t="s">
        <v>1517</v>
      </c>
      <c r="E135" s="585" t="s">
        <v>1518</v>
      </c>
      <c r="F135" s="600">
        <v>1</v>
      </c>
      <c r="G135" s="600">
        <v>2098</v>
      </c>
      <c r="H135" s="600"/>
      <c r="I135" s="600">
        <v>2098</v>
      </c>
      <c r="J135" s="600"/>
      <c r="K135" s="600"/>
      <c r="L135" s="600"/>
      <c r="M135" s="600"/>
      <c r="N135" s="600"/>
      <c r="O135" s="600"/>
      <c r="P135" s="590"/>
      <c r="Q135" s="601"/>
    </row>
    <row r="136" spans="1:17" ht="14.4" customHeight="1" x14ac:dyDescent="0.3">
      <c r="A136" s="584" t="s">
        <v>1608</v>
      </c>
      <c r="B136" s="585" t="s">
        <v>1396</v>
      </c>
      <c r="C136" s="585" t="s">
        <v>1411</v>
      </c>
      <c r="D136" s="585" t="s">
        <v>1529</v>
      </c>
      <c r="E136" s="585" t="s">
        <v>1530</v>
      </c>
      <c r="F136" s="600"/>
      <c r="G136" s="600"/>
      <c r="H136" s="600"/>
      <c r="I136" s="600"/>
      <c r="J136" s="600">
        <v>4</v>
      </c>
      <c r="K136" s="600">
        <v>1772</v>
      </c>
      <c r="L136" s="600">
        <v>1</v>
      </c>
      <c r="M136" s="600">
        <v>443</v>
      </c>
      <c r="N136" s="600"/>
      <c r="O136" s="600"/>
      <c r="P136" s="590"/>
      <c r="Q136" s="601"/>
    </row>
    <row r="137" spans="1:17" ht="14.4" customHeight="1" x14ac:dyDescent="0.3">
      <c r="A137" s="584" t="s">
        <v>1608</v>
      </c>
      <c r="B137" s="585" t="s">
        <v>1396</v>
      </c>
      <c r="C137" s="585" t="s">
        <v>1411</v>
      </c>
      <c r="D137" s="585" t="s">
        <v>1448</v>
      </c>
      <c r="E137" s="585" t="s">
        <v>1449</v>
      </c>
      <c r="F137" s="600"/>
      <c r="G137" s="600"/>
      <c r="H137" s="600"/>
      <c r="I137" s="600"/>
      <c r="J137" s="600"/>
      <c r="K137" s="600"/>
      <c r="L137" s="600"/>
      <c r="M137" s="600"/>
      <c r="N137" s="600">
        <v>2</v>
      </c>
      <c r="O137" s="600">
        <v>66.66</v>
      </c>
      <c r="P137" s="590"/>
      <c r="Q137" s="601">
        <v>33.33</v>
      </c>
    </row>
    <row r="138" spans="1:17" ht="14.4" customHeight="1" x14ac:dyDescent="0.3">
      <c r="A138" s="584" t="s">
        <v>1608</v>
      </c>
      <c r="B138" s="585" t="s">
        <v>1396</v>
      </c>
      <c r="C138" s="585" t="s">
        <v>1411</v>
      </c>
      <c r="D138" s="585" t="s">
        <v>1452</v>
      </c>
      <c r="E138" s="585" t="s">
        <v>1453</v>
      </c>
      <c r="F138" s="600"/>
      <c r="G138" s="600"/>
      <c r="H138" s="600"/>
      <c r="I138" s="600"/>
      <c r="J138" s="600">
        <v>1</v>
      </c>
      <c r="K138" s="600">
        <v>86</v>
      </c>
      <c r="L138" s="600">
        <v>1</v>
      </c>
      <c r="M138" s="600">
        <v>86</v>
      </c>
      <c r="N138" s="600">
        <v>1</v>
      </c>
      <c r="O138" s="600">
        <v>86</v>
      </c>
      <c r="P138" s="590">
        <v>1</v>
      </c>
      <c r="Q138" s="601">
        <v>86</v>
      </c>
    </row>
    <row r="139" spans="1:17" ht="14.4" customHeight="1" x14ac:dyDescent="0.3">
      <c r="A139" s="584" t="s">
        <v>1608</v>
      </c>
      <c r="B139" s="585" t="s">
        <v>1396</v>
      </c>
      <c r="C139" s="585" t="s">
        <v>1411</v>
      </c>
      <c r="D139" s="585" t="s">
        <v>1456</v>
      </c>
      <c r="E139" s="585" t="s">
        <v>1457</v>
      </c>
      <c r="F139" s="600"/>
      <c r="G139" s="600"/>
      <c r="H139" s="600"/>
      <c r="I139" s="600"/>
      <c r="J139" s="600">
        <v>3</v>
      </c>
      <c r="K139" s="600">
        <v>4584</v>
      </c>
      <c r="L139" s="600">
        <v>1</v>
      </c>
      <c r="M139" s="600">
        <v>1528</v>
      </c>
      <c r="N139" s="600"/>
      <c r="O139" s="600"/>
      <c r="P139" s="590"/>
      <c r="Q139" s="601"/>
    </row>
    <row r="140" spans="1:17" ht="14.4" customHeight="1" x14ac:dyDescent="0.3">
      <c r="A140" s="584" t="s">
        <v>1608</v>
      </c>
      <c r="B140" s="585" t="s">
        <v>1396</v>
      </c>
      <c r="C140" s="585" t="s">
        <v>1411</v>
      </c>
      <c r="D140" s="585" t="s">
        <v>1469</v>
      </c>
      <c r="E140" s="585" t="s">
        <v>1470</v>
      </c>
      <c r="F140" s="600"/>
      <c r="G140" s="600"/>
      <c r="H140" s="600"/>
      <c r="I140" s="600"/>
      <c r="J140" s="600"/>
      <c r="K140" s="600"/>
      <c r="L140" s="600"/>
      <c r="M140" s="600"/>
      <c r="N140" s="600">
        <v>1</v>
      </c>
      <c r="O140" s="600">
        <v>1064</v>
      </c>
      <c r="P140" s="590"/>
      <c r="Q140" s="601">
        <v>1064</v>
      </c>
    </row>
    <row r="141" spans="1:17" ht="14.4" customHeight="1" x14ac:dyDescent="0.3">
      <c r="A141" s="584" t="s">
        <v>1608</v>
      </c>
      <c r="B141" s="585" t="s">
        <v>1396</v>
      </c>
      <c r="C141" s="585" t="s">
        <v>1411</v>
      </c>
      <c r="D141" s="585" t="s">
        <v>1473</v>
      </c>
      <c r="E141" s="585" t="s">
        <v>1474</v>
      </c>
      <c r="F141" s="600">
        <v>10</v>
      </c>
      <c r="G141" s="600">
        <v>7160</v>
      </c>
      <c r="H141" s="600"/>
      <c r="I141" s="600">
        <v>716</v>
      </c>
      <c r="J141" s="600"/>
      <c r="K141" s="600"/>
      <c r="L141" s="600"/>
      <c r="M141" s="600"/>
      <c r="N141" s="600"/>
      <c r="O141" s="600"/>
      <c r="P141" s="590"/>
      <c r="Q141" s="601"/>
    </row>
    <row r="142" spans="1:17" ht="14.4" customHeight="1" x14ac:dyDescent="0.3">
      <c r="A142" s="584" t="s">
        <v>1608</v>
      </c>
      <c r="B142" s="585" t="s">
        <v>1396</v>
      </c>
      <c r="C142" s="585" t="s">
        <v>1411</v>
      </c>
      <c r="D142" s="585" t="s">
        <v>1483</v>
      </c>
      <c r="E142" s="585" t="s">
        <v>1484</v>
      </c>
      <c r="F142" s="600"/>
      <c r="G142" s="600"/>
      <c r="H142" s="600"/>
      <c r="I142" s="600"/>
      <c r="J142" s="600"/>
      <c r="K142" s="600"/>
      <c r="L142" s="600"/>
      <c r="M142" s="600"/>
      <c r="N142" s="600">
        <v>1</v>
      </c>
      <c r="O142" s="600">
        <v>391</v>
      </c>
      <c r="P142" s="590"/>
      <c r="Q142" s="601">
        <v>391</v>
      </c>
    </row>
    <row r="143" spans="1:17" ht="14.4" customHeight="1" x14ac:dyDescent="0.3">
      <c r="A143" s="584" t="s">
        <v>1608</v>
      </c>
      <c r="B143" s="585" t="s">
        <v>1396</v>
      </c>
      <c r="C143" s="585" t="s">
        <v>1411</v>
      </c>
      <c r="D143" s="585" t="s">
        <v>1499</v>
      </c>
      <c r="E143" s="585" t="s">
        <v>1500</v>
      </c>
      <c r="F143" s="600"/>
      <c r="G143" s="600"/>
      <c r="H143" s="600"/>
      <c r="I143" s="600"/>
      <c r="J143" s="600">
        <v>1</v>
      </c>
      <c r="K143" s="600">
        <v>1034</v>
      </c>
      <c r="L143" s="600">
        <v>1</v>
      </c>
      <c r="M143" s="600">
        <v>1034</v>
      </c>
      <c r="N143" s="600"/>
      <c r="O143" s="600"/>
      <c r="P143" s="590"/>
      <c r="Q143" s="601"/>
    </row>
    <row r="144" spans="1:17" ht="14.4" customHeight="1" x14ac:dyDescent="0.3">
      <c r="A144" s="584" t="s">
        <v>1608</v>
      </c>
      <c r="B144" s="585" t="s">
        <v>1396</v>
      </c>
      <c r="C144" s="585" t="s">
        <v>1411</v>
      </c>
      <c r="D144" s="585" t="s">
        <v>1551</v>
      </c>
      <c r="E144" s="585" t="s">
        <v>1552</v>
      </c>
      <c r="F144" s="600">
        <v>2</v>
      </c>
      <c r="G144" s="600">
        <v>2400</v>
      </c>
      <c r="H144" s="600"/>
      <c r="I144" s="600">
        <v>1200</v>
      </c>
      <c r="J144" s="600"/>
      <c r="K144" s="600"/>
      <c r="L144" s="600"/>
      <c r="M144" s="600"/>
      <c r="N144" s="600">
        <v>1</v>
      </c>
      <c r="O144" s="600">
        <v>1203</v>
      </c>
      <c r="P144" s="590"/>
      <c r="Q144" s="601">
        <v>1203</v>
      </c>
    </row>
    <row r="145" spans="1:17" ht="14.4" customHeight="1" x14ac:dyDescent="0.3">
      <c r="A145" s="584" t="s">
        <v>1609</v>
      </c>
      <c r="B145" s="585" t="s">
        <v>1396</v>
      </c>
      <c r="C145" s="585" t="s">
        <v>1411</v>
      </c>
      <c r="D145" s="585" t="s">
        <v>1430</v>
      </c>
      <c r="E145" s="585" t="s">
        <v>1431</v>
      </c>
      <c r="F145" s="600">
        <v>1</v>
      </c>
      <c r="G145" s="600">
        <v>126</v>
      </c>
      <c r="H145" s="600"/>
      <c r="I145" s="600">
        <v>126</v>
      </c>
      <c r="J145" s="600"/>
      <c r="K145" s="600"/>
      <c r="L145" s="600"/>
      <c r="M145" s="600"/>
      <c r="N145" s="600"/>
      <c r="O145" s="600"/>
      <c r="P145" s="590"/>
      <c r="Q145" s="601"/>
    </row>
    <row r="146" spans="1:17" ht="14.4" customHeight="1" x14ac:dyDescent="0.3">
      <c r="A146" s="584" t="s">
        <v>1610</v>
      </c>
      <c r="B146" s="585" t="s">
        <v>1396</v>
      </c>
      <c r="C146" s="585" t="s">
        <v>1411</v>
      </c>
      <c r="D146" s="585" t="s">
        <v>1420</v>
      </c>
      <c r="E146" s="585" t="s">
        <v>1421</v>
      </c>
      <c r="F146" s="600">
        <v>1</v>
      </c>
      <c r="G146" s="600">
        <v>37</v>
      </c>
      <c r="H146" s="600"/>
      <c r="I146" s="600">
        <v>37</v>
      </c>
      <c r="J146" s="600"/>
      <c r="K146" s="600"/>
      <c r="L146" s="600"/>
      <c r="M146" s="600"/>
      <c r="N146" s="600"/>
      <c r="O146" s="600"/>
      <c r="P146" s="590"/>
      <c r="Q146" s="601"/>
    </row>
    <row r="147" spans="1:17" ht="14.4" customHeight="1" x14ac:dyDescent="0.3">
      <c r="A147" s="584" t="s">
        <v>1610</v>
      </c>
      <c r="B147" s="585" t="s">
        <v>1396</v>
      </c>
      <c r="C147" s="585" t="s">
        <v>1411</v>
      </c>
      <c r="D147" s="585" t="s">
        <v>1430</v>
      </c>
      <c r="E147" s="585" t="s">
        <v>1431</v>
      </c>
      <c r="F147" s="600">
        <v>5</v>
      </c>
      <c r="G147" s="600">
        <v>630</v>
      </c>
      <c r="H147" s="600">
        <v>1.6666666666666667</v>
      </c>
      <c r="I147" s="600">
        <v>126</v>
      </c>
      <c r="J147" s="600">
        <v>3</v>
      </c>
      <c r="K147" s="600">
        <v>378</v>
      </c>
      <c r="L147" s="600">
        <v>1</v>
      </c>
      <c r="M147" s="600">
        <v>126</v>
      </c>
      <c r="N147" s="600">
        <v>3</v>
      </c>
      <c r="O147" s="600">
        <v>381</v>
      </c>
      <c r="P147" s="590">
        <v>1.0079365079365079</v>
      </c>
      <c r="Q147" s="601">
        <v>127</v>
      </c>
    </row>
    <row r="148" spans="1:17" ht="14.4" customHeight="1" x14ac:dyDescent="0.3">
      <c r="A148" s="584" t="s">
        <v>1611</v>
      </c>
      <c r="B148" s="585" t="s">
        <v>1396</v>
      </c>
      <c r="C148" s="585" t="s">
        <v>1411</v>
      </c>
      <c r="D148" s="585" t="s">
        <v>1428</v>
      </c>
      <c r="E148" s="585" t="s">
        <v>1429</v>
      </c>
      <c r="F148" s="600"/>
      <c r="G148" s="600"/>
      <c r="H148" s="600"/>
      <c r="I148" s="600"/>
      <c r="J148" s="600"/>
      <c r="K148" s="600"/>
      <c r="L148" s="600"/>
      <c r="M148" s="600"/>
      <c r="N148" s="600">
        <v>2</v>
      </c>
      <c r="O148" s="600">
        <v>504</v>
      </c>
      <c r="P148" s="590"/>
      <c r="Q148" s="601">
        <v>252</v>
      </c>
    </row>
    <row r="149" spans="1:17" ht="14.4" customHeight="1" x14ac:dyDescent="0.3">
      <c r="A149" s="584" t="s">
        <v>1611</v>
      </c>
      <c r="B149" s="585" t="s">
        <v>1396</v>
      </c>
      <c r="C149" s="585" t="s">
        <v>1411</v>
      </c>
      <c r="D149" s="585" t="s">
        <v>1430</v>
      </c>
      <c r="E149" s="585" t="s">
        <v>1431</v>
      </c>
      <c r="F149" s="600"/>
      <c r="G149" s="600"/>
      <c r="H149" s="600"/>
      <c r="I149" s="600"/>
      <c r="J149" s="600"/>
      <c r="K149" s="600"/>
      <c r="L149" s="600"/>
      <c r="M149" s="600"/>
      <c r="N149" s="600">
        <v>1</v>
      </c>
      <c r="O149" s="600">
        <v>127</v>
      </c>
      <c r="P149" s="590"/>
      <c r="Q149" s="601">
        <v>127</v>
      </c>
    </row>
    <row r="150" spans="1:17" ht="14.4" customHeight="1" x14ac:dyDescent="0.3">
      <c r="A150" s="584" t="s">
        <v>1611</v>
      </c>
      <c r="B150" s="585" t="s">
        <v>1396</v>
      </c>
      <c r="C150" s="585" t="s">
        <v>1411</v>
      </c>
      <c r="D150" s="585" t="s">
        <v>1440</v>
      </c>
      <c r="E150" s="585" t="s">
        <v>1441</v>
      </c>
      <c r="F150" s="600"/>
      <c r="G150" s="600"/>
      <c r="H150" s="600"/>
      <c r="I150" s="600"/>
      <c r="J150" s="600"/>
      <c r="K150" s="600"/>
      <c r="L150" s="600"/>
      <c r="M150" s="600"/>
      <c r="N150" s="600">
        <v>1</v>
      </c>
      <c r="O150" s="600">
        <v>1034</v>
      </c>
      <c r="P150" s="590"/>
      <c r="Q150" s="601">
        <v>1034</v>
      </c>
    </row>
    <row r="151" spans="1:17" ht="14.4" customHeight="1" x14ac:dyDescent="0.3">
      <c r="A151" s="584" t="s">
        <v>1611</v>
      </c>
      <c r="B151" s="585" t="s">
        <v>1396</v>
      </c>
      <c r="C151" s="585" t="s">
        <v>1411</v>
      </c>
      <c r="D151" s="585" t="s">
        <v>1452</v>
      </c>
      <c r="E151" s="585" t="s">
        <v>1453</v>
      </c>
      <c r="F151" s="600"/>
      <c r="G151" s="600"/>
      <c r="H151" s="600"/>
      <c r="I151" s="600"/>
      <c r="J151" s="600"/>
      <c r="K151" s="600"/>
      <c r="L151" s="600"/>
      <c r="M151" s="600"/>
      <c r="N151" s="600">
        <v>1</v>
      </c>
      <c r="O151" s="600">
        <v>86</v>
      </c>
      <c r="P151" s="590"/>
      <c r="Q151" s="601">
        <v>86</v>
      </c>
    </row>
    <row r="152" spans="1:17" ht="14.4" customHeight="1" x14ac:dyDescent="0.3">
      <c r="A152" s="584" t="s">
        <v>1612</v>
      </c>
      <c r="B152" s="585" t="s">
        <v>1396</v>
      </c>
      <c r="C152" s="585" t="s">
        <v>1411</v>
      </c>
      <c r="D152" s="585" t="s">
        <v>1420</v>
      </c>
      <c r="E152" s="585" t="s">
        <v>1421</v>
      </c>
      <c r="F152" s="600">
        <v>3</v>
      </c>
      <c r="G152" s="600">
        <v>111</v>
      </c>
      <c r="H152" s="600"/>
      <c r="I152" s="600">
        <v>37</v>
      </c>
      <c r="J152" s="600"/>
      <c r="K152" s="600"/>
      <c r="L152" s="600"/>
      <c r="M152" s="600"/>
      <c r="N152" s="600"/>
      <c r="O152" s="600"/>
      <c r="P152" s="590"/>
      <c r="Q152" s="601"/>
    </row>
    <row r="153" spans="1:17" ht="14.4" customHeight="1" x14ac:dyDescent="0.3">
      <c r="A153" s="584" t="s">
        <v>1612</v>
      </c>
      <c r="B153" s="585" t="s">
        <v>1396</v>
      </c>
      <c r="C153" s="585" t="s">
        <v>1411</v>
      </c>
      <c r="D153" s="585" t="s">
        <v>1428</v>
      </c>
      <c r="E153" s="585" t="s">
        <v>1429</v>
      </c>
      <c r="F153" s="600">
        <v>1</v>
      </c>
      <c r="G153" s="600">
        <v>251</v>
      </c>
      <c r="H153" s="600"/>
      <c r="I153" s="600">
        <v>251</v>
      </c>
      <c r="J153" s="600"/>
      <c r="K153" s="600"/>
      <c r="L153" s="600"/>
      <c r="M153" s="600"/>
      <c r="N153" s="600"/>
      <c r="O153" s="600"/>
      <c r="P153" s="590"/>
      <c r="Q153" s="601"/>
    </row>
    <row r="154" spans="1:17" ht="14.4" customHeight="1" x14ac:dyDescent="0.3">
      <c r="A154" s="584" t="s">
        <v>1612</v>
      </c>
      <c r="B154" s="585" t="s">
        <v>1396</v>
      </c>
      <c r="C154" s="585" t="s">
        <v>1411</v>
      </c>
      <c r="D154" s="585" t="s">
        <v>1430</v>
      </c>
      <c r="E154" s="585" t="s">
        <v>1431</v>
      </c>
      <c r="F154" s="600">
        <v>7</v>
      </c>
      <c r="G154" s="600">
        <v>882</v>
      </c>
      <c r="H154" s="600">
        <v>7</v>
      </c>
      <c r="I154" s="600">
        <v>126</v>
      </c>
      <c r="J154" s="600">
        <v>1</v>
      </c>
      <c r="K154" s="600">
        <v>126</v>
      </c>
      <c r="L154" s="600">
        <v>1</v>
      </c>
      <c r="M154" s="600">
        <v>126</v>
      </c>
      <c r="N154" s="600"/>
      <c r="O154" s="600"/>
      <c r="P154" s="590"/>
      <c r="Q154" s="601"/>
    </row>
    <row r="155" spans="1:17" ht="14.4" customHeight="1" x14ac:dyDescent="0.3">
      <c r="A155" s="584" t="s">
        <v>1612</v>
      </c>
      <c r="B155" s="585" t="s">
        <v>1396</v>
      </c>
      <c r="C155" s="585" t="s">
        <v>1411</v>
      </c>
      <c r="D155" s="585" t="s">
        <v>1440</v>
      </c>
      <c r="E155" s="585" t="s">
        <v>1441</v>
      </c>
      <c r="F155" s="600"/>
      <c r="G155" s="600"/>
      <c r="H155" s="600"/>
      <c r="I155" s="600"/>
      <c r="J155" s="600">
        <v>2</v>
      </c>
      <c r="K155" s="600">
        <v>2064</v>
      </c>
      <c r="L155" s="600">
        <v>1</v>
      </c>
      <c r="M155" s="600">
        <v>1032</v>
      </c>
      <c r="N155" s="600"/>
      <c r="O155" s="600"/>
      <c r="P155" s="590"/>
      <c r="Q155" s="601"/>
    </row>
    <row r="156" spans="1:17" ht="14.4" customHeight="1" x14ac:dyDescent="0.3">
      <c r="A156" s="584" t="s">
        <v>1612</v>
      </c>
      <c r="B156" s="585" t="s">
        <v>1396</v>
      </c>
      <c r="C156" s="585" t="s">
        <v>1411</v>
      </c>
      <c r="D156" s="585" t="s">
        <v>1483</v>
      </c>
      <c r="E156" s="585" t="s">
        <v>1484</v>
      </c>
      <c r="F156" s="600">
        <v>4</v>
      </c>
      <c r="G156" s="600">
        <v>1456</v>
      </c>
      <c r="H156" s="600">
        <v>1.8666666666666667</v>
      </c>
      <c r="I156" s="600">
        <v>364</v>
      </c>
      <c r="J156" s="600">
        <v>2</v>
      </c>
      <c r="K156" s="600">
        <v>780</v>
      </c>
      <c r="L156" s="600">
        <v>1</v>
      </c>
      <c r="M156" s="600">
        <v>390</v>
      </c>
      <c r="N156" s="600"/>
      <c r="O156" s="600"/>
      <c r="P156" s="590"/>
      <c r="Q156" s="601"/>
    </row>
    <row r="157" spans="1:17" ht="14.4" customHeight="1" x14ac:dyDescent="0.3">
      <c r="A157" s="584" t="s">
        <v>1612</v>
      </c>
      <c r="B157" s="585" t="s">
        <v>1396</v>
      </c>
      <c r="C157" s="585" t="s">
        <v>1411</v>
      </c>
      <c r="D157" s="585" t="s">
        <v>1547</v>
      </c>
      <c r="E157" s="585" t="s">
        <v>1548</v>
      </c>
      <c r="F157" s="600"/>
      <c r="G157" s="600"/>
      <c r="H157" s="600"/>
      <c r="I157" s="600"/>
      <c r="J157" s="600">
        <v>1</v>
      </c>
      <c r="K157" s="600">
        <v>1002</v>
      </c>
      <c r="L157" s="600">
        <v>1</v>
      </c>
      <c r="M157" s="600">
        <v>1002</v>
      </c>
      <c r="N157" s="600"/>
      <c r="O157" s="600"/>
      <c r="P157" s="590"/>
      <c r="Q157" s="601"/>
    </row>
    <row r="158" spans="1:17" ht="14.4" customHeight="1" x14ac:dyDescent="0.3">
      <c r="A158" s="584" t="s">
        <v>1613</v>
      </c>
      <c r="B158" s="585" t="s">
        <v>1396</v>
      </c>
      <c r="C158" s="585" t="s">
        <v>1411</v>
      </c>
      <c r="D158" s="585" t="s">
        <v>1420</v>
      </c>
      <c r="E158" s="585" t="s">
        <v>1421</v>
      </c>
      <c r="F158" s="600"/>
      <c r="G158" s="600"/>
      <c r="H158" s="600"/>
      <c r="I158" s="600"/>
      <c r="J158" s="600"/>
      <c r="K158" s="600"/>
      <c r="L158" s="600"/>
      <c r="M158" s="600"/>
      <c r="N158" s="600">
        <v>1</v>
      </c>
      <c r="O158" s="600">
        <v>37</v>
      </c>
      <c r="P158" s="590"/>
      <c r="Q158" s="601">
        <v>37</v>
      </c>
    </row>
    <row r="159" spans="1:17" ht="14.4" customHeight="1" x14ac:dyDescent="0.3">
      <c r="A159" s="584" t="s">
        <v>1613</v>
      </c>
      <c r="B159" s="585" t="s">
        <v>1396</v>
      </c>
      <c r="C159" s="585" t="s">
        <v>1411</v>
      </c>
      <c r="D159" s="585" t="s">
        <v>1438</v>
      </c>
      <c r="E159" s="585" t="s">
        <v>1439</v>
      </c>
      <c r="F159" s="600"/>
      <c r="G159" s="600"/>
      <c r="H159" s="600"/>
      <c r="I159" s="600"/>
      <c r="J159" s="600"/>
      <c r="K159" s="600"/>
      <c r="L159" s="600"/>
      <c r="M159" s="600"/>
      <c r="N159" s="600">
        <v>2</v>
      </c>
      <c r="O159" s="600">
        <v>1360</v>
      </c>
      <c r="P159" s="590"/>
      <c r="Q159" s="601">
        <v>680</v>
      </c>
    </row>
    <row r="160" spans="1:17" ht="14.4" customHeight="1" x14ac:dyDescent="0.3">
      <c r="A160" s="584" t="s">
        <v>1613</v>
      </c>
      <c r="B160" s="585" t="s">
        <v>1396</v>
      </c>
      <c r="C160" s="585" t="s">
        <v>1411</v>
      </c>
      <c r="D160" s="585" t="s">
        <v>1452</v>
      </c>
      <c r="E160" s="585" t="s">
        <v>1453</v>
      </c>
      <c r="F160" s="600"/>
      <c r="G160" s="600"/>
      <c r="H160" s="600"/>
      <c r="I160" s="600"/>
      <c r="J160" s="600"/>
      <c r="K160" s="600"/>
      <c r="L160" s="600"/>
      <c r="M160" s="600"/>
      <c r="N160" s="600">
        <v>1</v>
      </c>
      <c r="O160" s="600">
        <v>86</v>
      </c>
      <c r="P160" s="590"/>
      <c r="Q160" s="601">
        <v>86</v>
      </c>
    </row>
    <row r="161" spans="1:17" ht="14.4" customHeight="1" x14ac:dyDescent="0.3">
      <c r="A161" s="584" t="s">
        <v>1614</v>
      </c>
      <c r="B161" s="585" t="s">
        <v>1396</v>
      </c>
      <c r="C161" s="585" t="s">
        <v>1411</v>
      </c>
      <c r="D161" s="585" t="s">
        <v>1428</v>
      </c>
      <c r="E161" s="585" t="s">
        <v>1429</v>
      </c>
      <c r="F161" s="600"/>
      <c r="G161" s="600"/>
      <c r="H161" s="600"/>
      <c r="I161" s="600"/>
      <c r="J161" s="600"/>
      <c r="K161" s="600"/>
      <c r="L161" s="600"/>
      <c r="M161" s="600"/>
      <c r="N161" s="600">
        <v>1</v>
      </c>
      <c r="O161" s="600">
        <v>252</v>
      </c>
      <c r="P161" s="590"/>
      <c r="Q161" s="601">
        <v>252</v>
      </c>
    </row>
    <row r="162" spans="1:17" ht="14.4" customHeight="1" x14ac:dyDescent="0.3">
      <c r="A162" s="584" t="s">
        <v>1614</v>
      </c>
      <c r="B162" s="585" t="s">
        <v>1396</v>
      </c>
      <c r="C162" s="585" t="s">
        <v>1411</v>
      </c>
      <c r="D162" s="585" t="s">
        <v>1430</v>
      </c>
      <c r="E162" s="585" t="s">
        <v>1431</v>
      </c>
      <c r="F162" s="600"/>
      <c r="G162" s="600"/>
      <c r="H162" s="600"/>
      <c r="I162" s="600"/>
      <c r="J162" s="600">
        <v>3</v>
      </c>
      <c r="K162" s="600">
        <v>378</v>
      </c>
      <c r="L162" s="600">
        <v>1</v>
      </c>
      <c r="M162" s="600">
        <v>126</v>
      </c>
      <c r="N162" s="600"/>
      <c r="O162" s="600"/>
      <c r="P162" s="590"/>
      <c r="Q162" s="601"/>
    </row>
    <row r="163" spans="1:17" ht="14.4" customHeight="1" x14ac:dyDescent="0.3">
      <c r="A163" s="584" t="s">
        <v>1614</v>
      </c>
      <c r="B163" s="585" t="s">
        <v>1396</v>
      </c>
      <c r="C163" s="585" t="s">
        <v>1411</v>
      </c>
      <c r="D163" s="585" t="s">
        <v>1483</v>
      </c>
      <c r="E163" s="585" t="s">
        <v>1484</v>
      </c>
      <c r="F163" s="600"/>
      <c r="G163" s="600"/>
      <c r="H163" s="600"/>
      <c r="I163" s="600"/>
      <c r="J163" s="600">
        <v>2</v>
      </c>
      <c r="K163" s="600">
        <v>780</v>
      </c>
      <c r="L163" s="600">
        <v>1</v>
      </c>
      <c r="M163" s="600">
        <v>390</v>
      </c>
      <c r="N163" s="600"/>
      <c r="O163" s="600"/>
      <c r="P163" s="590"/>
      <c r="Q163" s="601"/>
    </row>
    <row r="164" spans="1:17" ht="14.4" customHeight="1" x14ac:dyDescent="0.3">
      <c r="A164" s="584" t="s">
        <v>1615</v>
      </c>
      <c r="B164" s="585" t="s">
        <v>1396</v>
      </c>
      <c r="C164" s="585" t="s">
        <v>1411</v>
      </c>
      <c r="D164" s="585" t="s">
        <v>1420</v>
      </c>
      <c r="E164" s="585" t="s">
        <v>1421</v>
      </c>
      <c r="F164" s="600">
        <v>1</v>
      </c>
      <c r="G164" s="600">
        <v>37</v>
      </c>
      <c r="H164" s="600"/>
      <c r="I164" s="600">
        <v>37</v>
      </c>
      <c r="J164" s="600"/>
      <c r="K164" s="600"/>
      <c r="L164" s="600"/>
      <c r="M164" s="600"/>
      <c r="N164" s="600"/>
      <c r="O164" s="600"/>
      <c r="P164" s="590"/>
      <c r="Q164" s="601"/>
    </row>
    <row r="165" spans="1:17" ht="14.4" customHeight="1" x14ac:dyDescent="0.3">
      <c r="A165" s="584" t="s">
        <v>1615</v>
      </c>
      <c r="B165" s="585" t="s">
        <v>1396</v>
      </c>
      <c r="C165" s="585" t="s">
        <v>1411</v>
      </c>
      <c r="D165" s="585" t="s">
        <v>1428</v>
      </c>
      <c r="E165" s="585" t="s">
        <v>1429</v>
      </c>
      <c r="F165" s="600">
        <v>1</v>
      </c>
      <c r="G165" s="600">
        <v>251</v>
      </c>
      <c r="H165" s="600"/>
      <c r="I165" s="600">
        <v>251</v>
      </c>
      <c r="J165" s="600"/>
      <c r="K165" s="600"/>
      <c r="L165" s="600"/>
      <c r="M165" s="600"/>
      <c r="N165" s="600">
        <v>1</v>
      </c>
      <c r="O165" s="600">
        <v>252</v>
      </c>
      <c r="P165" s="590"/>
      <c r="Q165" s="601">
        <v>252</v>
      </c>
    </row>
    <row r="166" spans="1:17" ht="14.4" customHeight="1" x14ac:dyDescent="0.3">
      <c r="A166" s="584" t="s">
        <v>1615</v>
      </c>
      <c r="B166" s="585" t="s">
        <v>1396</v>
      </c>
      <c r="C166" s="585" t="s">
        <v>1411</v>
      </c>
      <c r="D166" s="585" t="s">
        <v>1430</v>
      </c>
      <c r="E166" s="585" t="s">
        <v>1431</v>
      </c>
      <c r="F166" s="600">
        <v>2</v>
      </c>
      <c r="G166" s="600">
        <v>252</v>
      </c>
      <c r="H166" s="600">
        <v>0.2857142857142857</v>
      </c>
      <c r="I166" s="600">
        <v>126</v>
      </c>
      <c r="J166" s="600">
        <v>7</v>
      </c>
      <c r="K166" s="600">
        <v>882</v>
      </c>
      <c r="L166" s="600">
        <v>1</v>
      </c>
      <c r="M166" s="600">
        <v>126</v>
      </c>
      <c r="N166" s="600"/>
      <c r="O166" s="600"/>
      <c r="P166" s="590"/>
      <c r="Q166" s="601"/>
    </row>
    <row r="167" spans="1:17" ht="14.4" customHeight="1" x14ac:dyDescent="0.3">
      <c r="A167" s="584" t="s">
        <v>1615</v>
      </c>
      <c r="B167" s="585" t="s">
        <v>1396</v>
      </c>
      <c r="C167" s="585" t="s">
        <v>1411</v>
      </c>
      <c r="D167" s="585" t="s">
        <v>1432</v>
      </c>
      <c r="E167" s="585" t="s">
        <v>1433</v>
      </c>
      <c r="F167" s="600"/>
      <c r="G167" s="600"/>
      <c r="H167" s="600"/>
      <c r="I167" s="600"/>
      <c r="J167" s="600">
        <v>1</v>
      </c>
      <c r="K167" s="600">
        <v>541</v>
      </c>
      <c r="L167" s="600">
        <v>1</v>
      </c>
      <c r="M167" s="600">
        <v>541</v>
      </c>
      <c r="N167" s="600"/>
      <c r="O167" s="600"/>
      <c r="P167" s="590"/>
      <c r="Q167" s="601"/>
    </row>
    <row r="168" spans="1:17" ht="14.4" customHeight="1" x14ac:dyDescent="0.3">
      <c r="A168" s="584" t="s">
        <v>1615</v>
      </c>
      <c r="B168" s="585" t="s">
        <v>1396</v>
      </c>
      <c r="C168" s="585" t="s">
        <v>1411</v>
      </c>
      <c r="D168" s="585" t="s">
        <v>1440</v>
      </c>
      <c r="E168" s="585" t="s">
        <v>1441</v>
      </c>
      <c r="F168" s="600"/>
      <c r="G168" s="600"/>
      <c r="H168" s="600"/>
      <c r="I168" s="600"/>
      <c r="J168" s="600"/>
      <c r="K168" s="600"/>
      <c r="L168" s="600"/>
      <c r="M168" s="600"/>
      <c r="N168" s="600">
        <v>1</v>
      </c>
      <c r="O168" s="600">
        <v>1034</v>
      </c>
      <c r="P168" s="590"/>
      <c r="Q168" s="601">
        <v>1034</v>
      </c>
    </row>
    <row r="169" spans="1:17" ht="14.4" customHeight="1" x14ac:dyDescent="0.3">
      <c r="A169" s="584" t="s">
        <v>1615</v>
      </c>
      <c r="B169" s="585" t="s">
        <v>1396</v>
      </c>
      <c r="C169" s="585" t="s">
        <v>1411</v>
      </c>
      <c r="D169" s="585" t="s">
        <v>1517</v>
      </c>
      <c r="E169" s="585" t="s">
        <v>1518</v>
      </c>
      <c r="F169" s="600">
        <v>1</v>
      </c>
      <c r="G169" s="600">
        <v>2098</v>
      </c>
      <c r="H169" s="600"/>
      <c r="I169" s="600">
        <v>2098</v>
      </c>
      <c r="J169" s="600"/>
      <c r="K169" s="600"/>
      <c r="L169" s="600"/>
      <c r="M169" s="600"/>
      <c r="N169" s="600"/>
      <c r="O169" s="600"/>
      <c r="P169" s="590"/>
      <c r="Q169" s="601"/>
    </row>
    <row r="170" spans="1:17" ht="14.4" customHeight="1" x14ac:dyDescent="0.3">
      <c r="A170" s="584" t="s">
        <v>1615</v>
      </c>
      <c r="B170" s="585" t="s">
        <v>1396</v>
      </c>
      <c r="C170" s="585" t="s">
        <v>1411</v>
      </c>
      <c r="D170" s="585" t="s">
        <v>1448</v>
      </c>
      <c r="E170" s="585" t="s">
        <v>1449</v>
      </c>
      <c r="F170" s="600"/>
      <c r="G170" s="600"/>
      <c r="H170" s="600"/>
      <c r="I170" s="600"/>
      <c r="J170" s="600"/>
      <c r="K170" s="600"/>
      <c r="L170" s="600"/>
      <c r="M170" s="600"/>
      <c r="N170" s="600">
        <v>1</v>
      </c>
      <c r="O170" s="600">
        <v>33.33</v>
      </c>
      <c r="P170" s="590"/>
      <c r="Q170" s="601">
        <v>33.33</v>
      </c>
    </row>
    <row r="171" spans="1:17" ht="14.4" customHeight="1" x14ac:dyDescent="0.3">
      <c r="A171" s="584" t="s">
        <v>1615</v>
      </c>
      <c r="B171" s="585" t="s">
        <v>1396</v>
      </c>
      <c r="C171" s="585" t="s">
        <v>1411</v>
      </c>
      <c r="D171" s="585" t="s">
        <v>1452</v>
      </c>
      <c r="E171" s="585" t="s">
        <v>1453</v>
      </c>
      <c r="F171" s="600"/>
      <c r="G171" s="600"/>
      <c r="H171" s="600"/>
      <c r="I171" s="600"/>
      <c r="J171" s="600">
        <v>2</v>
      </c>
      <c r="K171" s="600">
        <v>172</v>
      </c>
      <c r="L171" s="600">
        <v>1</v>
      </c>
      <c r="M171" s="600">
        <v>86</v>
      </c>
      <c r="N171" s="600"/>
      <c r="O171" s="600"/>
      <c r="P171" s="590"/>
      <c r="Q171" s="601"/>
    </row>
    <row r="172" spans="1:17" ht="14.4" customHeight="1" x14ac:dyDescent="0.3">
      <c r="A172" s="584" t="s">
        <v>1615</v>
      </c>
      <c r="B172" s="585" t="s">
        <v>1396</v>
      </c>
      <c r="C172" s="585" t="s">
        <v>1411</v>
      </c>
      <c r="D172" s="585" t="s">
        <v>1462</v>
      </c>
      <c r="E172" s="585" t="s">
        <v>1433</v>
      </c>
      <c r="F172" s="600"/>
      <c r="G172" s="600"/>
      <c r="H172" s="600"/>
      <c r="I172" s="600"/>
      <c r="J172" s="600">
        <v>1</v>
      </c>
      <c r="K172" s="600">
        <v>688</v>
      </c>
      <c r="L172" s="600">
        <v>1</v>
      </c>
      <c r="M172" s="600">
        <v>688</v>
      </c>
      <c r="N172" s="600">
        <v>2</v>
      </c>
      <c r="O172" s="600">
        <v>1378</v>
      </c>
      <c r="P172" s="590">
        <v>2.0029069767441858</v>
      </c>
      <c r="Q172" s="601">
        <v>689</v>
      </c>
    </row>
    <row r="173" spans="1:17" ht="14.4" customHeight="1" x14ac:dyDescent="0.3">
      <c r="A173" s="584" t="s">
        <v>1615</v>
      </c>
      <c r="B173" s="585" t="s">
        <v>1396</v>
      </c>
      <c r="C173" s="585" t="s">
        <v>1411</v>
      </c>
      <c r="D173" s="585" t="s">
        <v>1467</v>
      </c>
      <c r="E173" s="585" t="s">
        <v>1468</v>
      </c>
      <c r="F173" s="600">
        <v>1</v>
      </c>
      <c r="G173" s="600">
        <v>444</v>
      </c>
      <c r="H173" s="600">
        <v>0.49887640449438203</v>
      </c>
      <c r="I173" s="600">
        <v>444</v>
      </c>
      <c r="J173" s="600">
        <v>2</v>
      </c>
      <c r="K173" s="600">
        <v>890</v>
      </c>
      <c r="L173" s="600">
        <v>1</v>
      </c>
      <c r="M173" s="600">
        <v>445</v>
      </c>
      <c r="N173" s="600"/>
      <c r="O173" s="600"/>
      <c r="P173" s="590"/>
      <c r="Q173" s="601"/>
    </row>
    <row r="174" spans="1:17" ht="14.4" customHeight="1" x14ac:dyDescent="0.3">
      <c r="A174" s="584" t="s">
        <v>1615</v>
      </c>
      <c r="B174" s="585" t="s">
        <v>1396</v>
      </c>
      <c r="C174" s="585" t="s">
        <v>1411</v>
      </c>
      <c r="D174" s="585" t="s">
        <v>1545</v>
      </c>
      <c r="E174" s="585" t="s">
        <v>1546</v>
      </c>
      <c r="F174" s="600"/>
      <c r="G174" s="600"/>
      <c r="H174" s="600"/>
      <c r="I174" s="600"/>
      <c r="J174" s="600">
        <v>1</v>
      </c>
      <c r="K174" s="600">
        <v>1735</v>
      </c>
      <c r="L174" s="600">
        <v>1</v>
      </c>
      <c r="M174" s="600">
        <v>1735</v>
      </c>
      <c r="N174" s="600">
        <v>2</v>
      </c>
      <c r="O174" s="600">
        <v>3476</v>
      </c>
      <c r="P174" s="590">
        <v>2.0034582132564842</v>
      </c>
      <c r="Q174" s="601">
        <v>1738</v>
      </c>
    </row>
    <row r="175" spans="1:17" ht="14.4" customHeight="1" thickBot="1" x14ac:dyDescent="0.35">
      <c r="A175" s="592" t="s">
        <v>1615</v>
      </c>
      <c r="B175" s="593" t="s">
        <v>1396</v>
      </c>
      <c r="C175" s="593" t="s">
        <v>1411</v>
      </c>
      <c r="D175" s="593" t="s">
        <v>1599</v>
      </c>
      <c r="E175" s="593" t="s">
        <v>1600</v>
      </c>
      <c r="F175" s="602"/>
      <c r="G175" s="602"/>
      <c r="H175" s="602"/>
      <c r="I175" s="602"/>
      <c r="J175" s="602">
        <v>1</v>
      </c>
      <c r="K175" s="602">
        <v>1633</v>
      </c>
      <c r="L175" s="602">
        <v>1</v>
      </c>
      <c r="M175" s="602">
        <v>1633</v>
      </c>
      <c r="N175" s="602"/>
      <c r="O175" s="602"/>
      <c r="P175" s="598"/>
      <c r="Q175" s="60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40.933590000000002</v>
      </c>
      <c r="C5" s="29">
        <v>56.008369999999999</v>
      </c>
      <c r="D5" s="8"/>
      <c r="E5" s="117">
        <v>56.194520000000004</v>
      </c>
      <c r="F5" s="28">
        <v>226.50023272705079</v>
      </c>
      <c r="G5" s="116">
        <f>E5-F5</f>
        <v>-170.30571272705077</v>
      </c>
      <c r="H5" s="122">
        <f>IF(F5&lt;0.00000001,"",E5/F5)</f>
        <v>0.24809917112852806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405.96124000000009</v>
      </c>
      <c r="C6" s="31">
        <v>803.79578000000015</v>
      </c>
      <c r="D6" s="8"/>
      <c r="E6" s="118">
        <v>855.98230999999998</v>
      </c>
      <c r="F6" s="30">
        <v>1027.4561505737306</v>
      </c>
      <c r="G6" s="119">
        <f>E6-F6</f>
        <v>-171.47384057373063</v>
      </c>
      <c r="H6" s="123">
        <f>IF(F6&lt;0.00000001,"",E6/F6)</f>
        <v>0.83310836138556399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3593.18109</v>
      </c>
      <c r="C7" s="31">
        <v>4403.0233200000002</v>
      </c>
      <c r="D7" s="8"/>
      <c r="E7" s="118">
        <v>4003.4922200000001</v>
      </c>
      <c r="F7" s="30">
        <v>4483.6539787597658</v>
      </c>
      <c r="G7" s="119">
        <f>E7-F7</f>
        <v>-480.16175875976569</v>
      </c>
      <c r="H7" s="123">
        <f>IF(F7&lt;0.00000001,"",E7/F7)</f>
        <v>0.89290838208425161</v>
      </c>
    </row>
    <row r="8" spans="1:10" ht="14.4" customHeight="1" thickBot="1" x14ac:dyDescent="0.35">
      <c r="A8" s="1" t="s">
        <v>75</v>
      </c>
      <c r="B8" s="11">
        <v>601.62084999999945</v>
      </c>
      <c r="C8" s="33">
        <v>571.98579999999924</v>
      </c>
      <c r="D8" s="8"/>
      <c r="E8" s="120">
        <v>561.10794999999996</v>
      </c>
      <c r="F8" s="32">
        <v>554.47810914373349</v>
      </c>
      <c r="G8" s="121">
        <f>E8-F8</f>
        <v>6.629840856266469</v>
      </c>
      <c r="H8" s="124">
        <f>IF(F8&lt;0.00000001,"",E8/F8)</f>
        <v>1.0119569028009145</v>
      </c>
    </row>
    <row r="9" spans="1:10" ht="14.4" customHeight="1" thickBot="1" x14ac:dyDescent="0.35">
      <c r="A9" s="2" t="s">
        <v>76</v>
      </c>
      <c r="B9" s="3">
        <v>4641.6967699999996</v>
      </c>
      <c r="C9" s="35">
        <v>5834.8132699999996</v>
      </c>
      <c r="D9" s="8"/>
      <c r="E9" s="3">
        <v>5476.777</v>
      </c>
      <c r="F9" s="34">
        <v>6292.0884712042807</v>
      </c>
      <c r="G9" s="34">
        <f>E9-F9</f>
        <v>-815.31147120428068</v>
      </c>
      <c r="H9" s="125">
        <f>IF(F9&lt;0.00000001,"",E9/F9)</f>
        <v>0.87042275789103241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1385.0043000000001</v>
      </c>
      <c r="C11" s="29">
        <f>IF(ISERROR(VLOOKUP("Celkem:",'ZV Vykáz.-A'!A:H,5,0)),0,VLOOKUP("Celkem:",'ZV Vykáz.-A'!A:H,5,0)/1000)</f>
        <v>1749.40796</v>
      </c>
      <c r="D11" s="8"/>
      <c r="E11" s="117">
        <f>IF(ISERROR(VLOOKUP("Celkem:",'ZV Vykáz.-A'!A:H,8,0)),0,VLOOKUP("Celkem:",'ZV Vykáz.-A'!A:H,8,0)/1000)</f>
        <v>1584.6736599999997</v>
      </c>
      <c r="F11" s="28">
        <f>C11</f>
        <v>1749.40796</v>
      </c>
      <c r="G11" s="116">
        <f>E11-F11</f>
        <v>-164.7343000000003</v>
      </c>
      <c r="H11" s="122">
        <f>IF(F11&lt;0.00000001,"",E11/F11)</f>
        <v>0.90583425720779254</v>
      </c>
      <c r="I11" s="116">
        <f>E11-B11</f>
        <v>199.66935999999964</v>
      </c>
      <c r="J11" s="122">
        <f>IF(B11&lt;0.00000001,"",E11/B11)</f>
        <v>1.1441651552995176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1385.0043000000001</v>
      </c>
      <c r="C13" s="37">
        <f>SUM(C11:C12)</f>
        <v>1749.40796</v>
      </c>
      <c r="D13" s="8"/>
      <c r="E13" s="5">
        <f>SUM(E11:E12)</f>
        <v>1584.6736599999997</v>
      </c>
      <c r="F13" s="36">
        <f>SUM(F11:F12)</f>
        <v>1749.40796</v>
      </c>
      <c r="G13" s="36">
        <f>E13-F13</f>
        <v>-164.7343000000003</v>
      </c>
      <c r="H13" s="126">
        <f>IF(F13&lt;0.00000001,"",E13/F13)</f>
        <v>0.90583425720779254</v>
      </c>
      <c r="I13" s="36">
        <f>SUM(I11:I12)</f>
        <v>199.66935999999964</v>
      </c>
      <c r="J13" s="126">
        <f>IF(B13&lt;0.00000001,"",E13/B13)</f>
        <v>1.1441651552995176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0.29838319231697685</v>
      </c>
      <c r="C15" s="39">
        <f>IF(C9=0,"",C13/C9)</f>
        <v>0.29982244144721365</v>
      </c>
      <c r="D15" s="8"/>
      <c r="E15" s="6">
        <f>IF(E9=0,"",E13/E9)</f>
        <v>0.28934420006511125</v>
      </c>
      <c r="F15" s="38">
        <f>IF(F9=0,"",F13/F9)</f>
        <v>0.27803295646686454</v>
      </c>
      <c r="G15" s="38">
        <f>IF(ISERROR(F15-E15),"",E15-F15)</f>
        <v>1.1311243598246701E-2</v>
      </c>
      <c r="H15" s="127">
        <f>IF(ISERROR(F15-E15),"",IF(F15&lt;0.00000001,"",E15/F15))</f>
        <v>1.0406831036938413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0.29135308581729952</v>
      </c>
      <c r="C4" s="201">
        <f t="shared" ref="C4:M4" si="0">(C10+C8)/C6</f>
        <v>0.28592342203973353</v>
      </c>
      <c r="D4" s="201">
        <f t="shared" si="0"/>
        <v>0.28585825591601211</v>
      </c>
      <c r="E4" s="201">
        <f t="shared" si="0"/>
        <v>0.28934418180619681</v>
      </c>
      <c r="F4" s="201">
        <f t="shared" si="0"/>
        <v>0.28934418180619681</v>
      </c>
      <c r="G4" s="201">
        <f t="shared" si="0"/>
        <v>0.28934418180619681</v>
      </c>
      <c r="H4" s="201">
        <f t="shared" si="0"/>
        <v>0.28934418180619681</v>
      </c>
      <c r="I4" s="201">
        <f t="shared" si="0"/>
        <v>0.28934418180619681</v>
      </c>
      <c r="J4" s="201">
        <f t="shared" si="0"/>
        <v>0.28934418180619681</v>
      </c>
      <c r="K4" s="201">
        <f t="shared" si="0"/>
        <v>0.28934418180619681</v>
      </c>
      <c r="L4" s="201">
        <f t="shared" si="0"/>
        <v>0.28934418180619681</v>
      </c>
      <c r="M4" s="201">
        <f t="shared" si="0"/>
        <v>0.28934418180619681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1392.0851700000001</v>
      </c>
      <c r="C5" s="201">
        <f>IF(ISERROR(VLOOKUP($A5,'Man Tab'!$A:$Q,COLUMN()+2,0)),0,VLOOKUP($A5,'Man Tab'!$A:$Q,COLUMN()+2,0))</f>
        <v>1335.96451</v>
      </c>
      <c r="D5" s="201">
        <f>IF(ISERROR(VLOOKUP($A5,'Man Tab'!$A:$Q,COLUMN()+2,0)),0,VLOOKUP($A5,'Man Tab'!$A:$Q,COLUMN()+2,0))</f>
        <v>1363.9081900000001</v>
      </c>
      <c r="E5" s="201">
        <f>IF(ISERROR(VLOOKUP($A5,'Man Tab'!$A:$Q,COLUMN()+2,0)),0,VLOOKUP($A5,'Man Tab'!$A:$Q,COLUMN()+2,0))</f>
        <v>1384.8191300000101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1392.0851700000001</v>
      </c>
      <c r="C6" s="203">
        <f t="shared" ref="C6:M6" si="1">C5+B6</f>
        <v>2728.0496800000001</v>
      </c>
      <c r="D6" s="203">
        <f t="shared" si="1"/>
        <v>4091.9578700000002</v>
      </c>
      <c r="E6" s="203">
        <f t="shared" si="1"/>
        <v>5476.77700000001</v>
      </c>
      <c r="F6" s="203">
        <f t="shared" si="1"/>
        <v>5476.77700000001</v>
      </c>
      <c r="G6" s="203">
        <f t="shared" si="1"/>
        <v>5476.77700000001</v>
      </c>
      <c r="H6" s="203">
        <f t="shared" si="1"/>
        <v>5476.77700000001</v>
      </c>
      <c r="I6" s="203">
        <f t="shared" si="1"/>
        <v>5476.77700000001</v>
      </c>
      <c r="J6" s="203">
        <f t="shared" si="1"/>
        <v>5476.77700000001</v>
      </c>
      <c r="K6" s="203">
        <f t="shared" si="1"/>
        <v>5476.77700000001</v>
      </c>
      <c r="L6" s="203">
        <f t="shared" si="1"/>
        <v>5476.77700000001</v>
      </c>
      <c r="M6" s="203">
        <f t="shared" si="1"/>
        <v>5476.77700000001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405588.31</v>
      </c>
      <c r="C9" s="202">
        <v>374424.99</v>
      </c>
      <c r="D9" s="202">
        <v>389706.64</v>
      </c>
      <c r="E9" s="202">
        <v>414953.62000000005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405.58830999999998</v>
      </c>
      <c r="C10" s="203">
        <f t="shared" ref="C10:M10" si="3">C9/1000+B10</f>
        <v>780.01329999999996</v>
      </c>
      <c r="D10" s="203">
        <f t="shared" si="3"/>
        <v>1169.71994</v>
      </c>
      <c r="E10" s="203">
        <f t="shared" si="3"/>
        <v>1584.67356</v>
      </c>
      <c r="F10" s="203">
        <f t="shared" si="3"/>
        <v>1584.67356</v>
      </c>
      <c r="G10" s="203">
        <f t="shared" si="3"/>
        <v>1584.67356</v>
      </c>
      <c r="H10" s="203">
        <f t="shared" si="3"/>
        <v>1584.67356</v>
      </c>
      <c r="I10" s="203">
        <f t="shared" si="3"/>
        <v>1584.67356</v>
      </c>
      <c r="J10" s="203">
        <f t="shared" si="3"/>
        <v>1584.67356</v>
      </c>
      <c r="K10" s="203">
        <f t="shared" si="3"/>
        <v>1584.67356</v>
      </c>
      <c r="L10" s="203">
        <f t="shared" si="3"/>
        <v>1584.67356</v>
      </c>
      <c r="M10" s="203">
        <f t="shared" si="3"/>
        <v>1584.67356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4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0.27803295646686454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0.27803295646686454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679.500681097035</v>
      </c>
      <c r="C7" s="52">
        <v>56.625056758085996</v>
      </c>
      <c r="D7" s="52">
        <v>15.785439999999999</v>
      </c>
      <c r="E7" s="52">
        <v>11.75511</v>
      </c>
      <c r="F7" s="52">
        <v>9.6989800000000006</v>
      </c>
      <c r="G7" s="52">
        <v>18.954989999999999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56.194519999999997</v>
      </c>
      <c r="Q7" s="95">
        <v>0.24809917736600001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2.87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2.87</v>
      </c>
      <c r="Q8" s="95" t="s">
        <v>271</v>
      </c>
    </row>
    <row r="9" spans="1:17" ht="14.4" customHeight="1" x14ac:dyDescent="0.3">
      <c r="A9" s="15" t="s">
        <v>37</v>
      </c>
      <c r="B9" s="51">
        <v>3082.3684475722198</v>
      </c>
      <c r="C9" s="52">
        <v>256.864037297685</v>
      </c>
      <c r="D9" s="52">
        <v>197.21985000000001</v>
      </c>
      <c r="E9" s="52">
        <v>233.642</v>
      </c>
      <c r="F9" s="52">
        <v>209.86781000000099</v>
      </c>
      <c r="G9" s="52">
        <v>215.25265000000101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855.98231000000101</v>
      </c>
      <c r="Q9" s="95">
        <v>0.83310836250599996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" customHeight="1" x14ac:dyDescent="0.3">
      <c r="A11" s="15" t="s">
        <v>39</v>
      </c>
      <c r="B11" s="51">
        <v>94.771899209132997</v>
      </c>
      <c r="C11" s="52">
        <v>7.8976582674270004</v>
      </c>
      <c r="D11" s="52">
        <v>11.97125</v>
      </c>
      <c r="E11" s="52">
        <v>7.1867099999999997</v>
      </c>
      <c r="F11" s="52">
        <v>1.8738300000000001</v>
      </c>
      <c r="G11" s="52">
        <v>7.4326699999999999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28.464459999999999</v>
      </c>
      <c r="Q11" s="95">
        <v>0.90104113890899995</v>
      </c>
    </row>
    <row r="12" spans="1:17" ht="14.4" customHeight="1" x14ac:dyDescent="0.3">
      <c r="A12" s="15" t="s">
        <v>40</v>
      </c>
      <c r="B12" s="51">
        <v>53.657329351896003</v>
      </c>
      <c r="C12" s="52">
        <v>4.4714441126580002</v>
      </c>
      <c r="D12" s="52">
        <v>0.14280000000000001</v>
      </c>
      <c r="E12" s="52">
        <v>6.1609699999999998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6.3037700000000001</v>
      </c>
      <c r="Q12" s="95">
        <v>0.352445979485</v>
      </c>
    </row>
    <row r="13" spans="1:17" ht="14.4" customHeight="1" x14ac:dyDescent="0.3">
      <c r="A13" s="15" t="s">
        <v>41</v>
      </c>
      <c r="B13" s="51">
        <v>125.78472953268199</v>
      </c>
      <c r="C13" s="52">
        <v>10.48206079439</v>
      </c>
      <c r="D13" s="52">
        <v>28.765250000000002</v>
      </c>
      <c r="E13" s="52">
        <v>12.17895</v>
      </c>
      <c r="F13" s="52">
        <v>0.255</v>
      </c>
      <c r="G13" s="52">
        <v>9.9145800000000008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51.113779999999998</v>
      </c>
      <c r="Q13" s="95">
        <v>1.2190775507460001</v>
      </c>
    </row>
    <row r="14" spans="1:17" ht="14.4" customHeight="1" x14ac:dyDescent="0.3">
      <c r="A14" s="15" t="s">
        <v>42</v>
      </c>
      <c r="B14" s="51">
        <v>365.475316692435</v>
      </c>
      <c r="C14" s="52">
        <v>30.456276391035999</v>
      </c>
      <c r="D14" s="52">
        <v>39.255000000000003</v>
      </c>
      <c r="E14" s="52">
        <v>33.420999999999999</v>
      </c>
      <c r="F14" s="52">
        <v>34.537999999999997</v>
      </c>
      <c r="G14" s="52">
        <v>29.085999999999999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136.30000000000001</v>
      </c>
      <c r="Q14" s="95">
        <v>1.1188170071250001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" customHeight="1" x14ac:dyDescent="0.3">
      <c r="A17" s="15" t="s">
        <v>45</v>
      </c>
      <c r="B17" s="51">
        <v>59.342015182098002</v>
      </c>
      <c r="C17" s="52">
        <v>4.9451679318409996</v>
      </c>
      <c r="D17" s="52">
        <v>0</v>
      </c>
      <c r="E17" s="52">
        <v>0</v>
      </c>
      <c r="F17" s="52">
        <v>15.879440000000001</v>
      </c>
      <c r="G17" s="52">
        <v>8.1602399999999999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24.039680000000001</v>
      </c>
      <c r="Q17" s="95">
        <v>1.215311609804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1.8009999999999999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1.8009999999999999</v>
      </c>
      <c r="Q18" s="95" t="s">
        <v>271</v>
      </c>
    </row>
    <row r="19" spans="1:17" ht="14.4" customHeight="1" x14ac:dyDescent="0.3">
      <c r="A19" s="15" t="s">
        <v>47</v>
      </c>
      <c r="B19" s="51">
        <v>433.33358177401402</v>
      </c>
      <c r="C19" s="52">
        <v>36.111131814501</v>
      </c>
      <c r="D19" s="52">
        <v>34.256189999999997</v>
      </c>
      <c r="E19" s="52">
        <v>32.070320000000002</v>
      </c>
      <c r="F19" s="52">
        <v>34.65652</v>
      </c>
      <c r="G19" s="52">
        <v>34.982799999999997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135.96583000000001</v>
      </c>
      <c r="Q19" s="95">
        <v>0.94130136032800005</v>
      </c>
    </row>
    <row r="20" spans="1:17" ht="14.4" customHeight="1" x14ac:dyDescent="0.3">
      <c r="A20" s="15" t="s">
        <v>48</v>
      </c>
      <c r="B20" s="51">
        <v>13450.961857373401</v>
      </c>
      <c r="C20" s="52">
        <v>1120.91348811445</v>
      </c>
      <c r="D20" s="52">
        <v>1021.58886</v>
      </c>
      <c r="E20" s="52">
        <v>961.01029000000005</v>
      </c>
      <c r="F20" s="52">
        <v>1010.61362</v>
      </c>
      <c r="G20" s="52">
        <v>1010.27945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4003.4922200000101</v>
      </c>
      <c r="Q20" s="95">
        <v>0.89290838732199995</v>
      </c>
    </row>
    <row r="21" spans="1:17" ht="14.4" customHeight="1" x14ac:dyDescent="0.3">
      <c r="A21" s="16" t="s">
        <v>49</v>
      </c>
      <c r="B21" s="51">
        <v>512.645865276888</v>
      </c>
      <c r="C21" s="52">
        <v>42.720488773074003</v>
      </c>
      <c r="D21" s="52">
        <v>38.539000000000001</v>
      </c>
      <c r="E21" s="52">
        <v>38.539000000000001</v>
      </c>
      <c r="F21" s="52">
        <v>38.539000000000001</v>
      </c>
      <c r="G21" s="52">
        <v>37.734999999999999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153.352</v>
      </c>
      <c r="Q21" s="95">
        <v>0.897414826025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4.5617000000000001</v>
      </c>
      <c r="E22" s="52">
        <v>0</v>
      </c>
      <c r="F22" s="52">
        <v>4.9850000000000003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9.5466999999999995</v>
      </c>
      <c r="Q22" s="95" t="s">
        <v>271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" customHeight="1" x14ac:dyDescent="0.3">
      <c r="A24" s="16" t="s">
        <v>52</v>
      </c>
      <c r="B24" s="51">
        <v>18.423591703263</v>
      </c>
      <c r="C24" s="52">
        <v>1.535299308605</v>
      </c>
      <c r="D24" s="52">
        <v>-1.7000000000000001E-4</v>
      </c>
      <c r="E24" s="52">
        <v>1.6000000000000001E-4</v>
      </c>
      <c r="F24" s="52">
        <v>1.199989999999</v>
      </c>
      <c r="G24" s="52">
        <v>10.15075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11.35073</v>
      </c>
      <c r="Q24" s="95"/>
    </row>
    <row r="25" spans="1:17" ht="14.4" customHeight="1" x14ac:dyDescent="0.3">
      <c r="A25" s="17" t="s">
        <v>53</v>
      </c>
      <c r="B25" s="54">
        <v>18876.265314765002</v>
      </c>
      <c r="C25" s="55">
        <v>1573.0221095637501</v>
      </c>
      <c r="D25" s="55">
        <v>1392.0851700000001</v>
      </c>
      <c r="E25" s="55">
        <v>1335.96451</v>
      </c>
      <c r="F25" s="55">
        <v>1363.9081900000001</v>
      </c>
      <c r="G25" s="55">
        <v>1384.8191300000101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5476.77700000001</v>
      </c>
      <c r="Q25" s="96">
        <v>0.87042276244899996</v>
      </c>
    </row>
    <row r="26" spans="1:17" ht="14.4" customHeight="1" x14ac:dyDescent="0.3">
      <c r="A26" s="15" t="s">
        <v>54</v>
      </c>
      <c r="B26" s="51">
        <v>1637.94770719649</v>
      </c>
      <c r="C26" s="52">
        <v>136.49564226637401</v>
      </c>
      <c r="D26" s="52">
        <v>134.77849000000001</v>
      </c>
      <c r="E26" s="52">
        <v>130.98382000000001</v>
      </c>
      <c r="F26" s="52">
        <v>132.66218000000001</v>
      </c>
      <c r="G26" s="52">
        <v>143.67883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542.10332000000005</v>
      </c>
      <c r="Q26" s="95">
        <v>0.99289492140299995</v>
      </c>
    </row>
    <row r="27" spans="1:17" ht="14.4" customHeight="1" x14ac:dyDescent="0.3">
      <c r="A27" s="18" t="s">
        <v>55</v>
      </c>
      <c r="B27" s="54">
        <v>20514.213021961499</v>
      </c>
      <c r="C27" s="55">
        <v>1709.51775183013</v>
      </c>
      <c r="D27" s="55">
        <v>1526.86366</v>
      </c>
      <c r="E27" s="55">
        <v>1466.9483299999999</v>
      </c>
      <c r="F27" s="55">
        <v>1496.5703699999999</v>
      </c>
      <c r="G27" s="55">
        <v>1528.4979600000099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6018.8803200000102</v>
      </c>
      <c r="Q27" s="96">
        <v>0.88020149447899998</v>
      </c>
    </row>
    <row r="28" spans="1:17" ht="14.4" customHeight="1" x14ac:dyDescent="0.3">
      <c r="A28" s="16" t="s">
        <v>56</v>
      </c>
      <c r="B28" s="51">
        <v>918.73698924035398</v>
      </c>
      <c r="C28" s="52">
        <v>76.561415770029001</v>
      </c>
      <c r="D28" s="52">
        <v>80.346909999999994</v>
      </c>
      <c r="E28" s="52">
        <v>67.548749999999998</v>
      </c>
      <c r="F28" s="52">
        <v>41.657359999999997</v>
      </c>
      <c r="G28" s="52">
        <v>84.730270000000004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274.28329000000002</v>
      </c>
      <c r="Q28" s="95">
        <v>0.89563158949300004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10.150449999999999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10.150449999999999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16971.993709591199</v>
      </c>
      <c r="C6" s="459">
        <v>18036.919399999999</v>
      </c>
      <c r="D6" s="460">
        <v>1064.9256904087699</v>
      </c>
      <c r="E6" s="461">
        <v>1.0627460573359999</v>
      </c>
      <c r="F6" s="459">
        <v>18876.265314765002</v>
      </c>
      <c r="G6" s="460">
        <v>6292.0884382550103</v>
      </c>
      <c r="H6" s="462">
        <v>1384.8191300000101</v>
      </c>
      <c r="I6" s="459">
        <v>5476.77700000001</v>
      </c>
      <c r="J6" s="460">
        <v>-815.31143825500101</v>
      </c>
      <c r="K6" s="463">
        <v>0.29014092081600001</v>
      </c>
    </row>
    <row r="7" spans="1:11" ht="14.4" customHeight="1" thickBot="1" x14ac:dyDescent="0.35">
      <c r="A7" s="478" t="s">
        <v>274</v>
      </c>
      <c r="B7" s="459">
        <v>3699.35822350026</v>
      </c>
      <c r="C7" s="459">
        <v>3309.6982200000002</v>
      </c>
      <c r="D7" s="460">
        <v>-389.66000350026002</v>
      </c>
      <c r="E7" s="461">
        <v>0.89466821541499997</v>
      </c>
      <c r="F7" s="459">
        <v>4401.5584034554004</v>
      </c>
      <c r="G7" s="460">
        <v>1467.18613448513</v>
      </c>
      <c r="H7" s="462">
        <v>293.661640000001</v>
      </c>
      <c r="I7" s="459">
        <v>1147.3795700000001</v>
      </c>
      <c r="J7" s="460">
        <v>-319.80656448513201</v>
      </c>
      <c r="K7" s="463">
        <v>0.26067575727199999</v>
      </c>
    </row>
    <row r="8" spans="1:11" ht="14.4" customHeight="1" thickBot="1" x14ac:dyDescent="0.35">
      <c r="A8" s="479" t="s">
        <v>275</v>
      </c>
      <c r="B8" s="459">
        <v>3323.6636587217199</v>
      </c>
      <c r="C8" s="459">
        <v>2953.0552200000002</v>
      </c>
      <c r="D8" s="460">
        <v>-370.60843872171802</v>
      </c>
      <c r="E8" s="461">
        <v>0.88849400036299997</v>
      </c>
      <c r="F8" s="459">
        <v>4036.0830867629702</v>
      </c>
      <c r="G8" s="460">
        <v>1345.3610289209901</v>
      </c>
      <c r="H8" s="462">
        <v>264.57564000000099</v>
      </c>
      <c r="I8" s="459">
        <v>1011.07957</v>
      </c>
      <c r="J8" s="460">
        <v>-334.28145892098701</v>
      </c>
      <c r="K8" s="463">
        <v>0.25051009809800001</v>
      </c>
    </row>
    <row r="9" spans="1:11" ht="14.4" customHeight="1" thickBot="1" x14ac:dyDescent="0.35">
      <c r="A9" s="480" t="s">
        <v>276</v>
      </c>
      <c r="B9" s="464">
        <v>0</v>
      </c>
      <c r="C9" s="464">
        <v>2.3999999999999998E-3</v>
      </c>
      <c r="D9" s="465">
        <v>2.3999999999999998E-3</v>
      </c>
      <c r="E9" s="466" t="s">
        <v>271</v>
      </c>
      <c r="F9" s="464">
        <v>0</v>
      </c>
      <c r="G9" s="465">
        <v>0</v>
      </c>
      <c r="H9" s="467">
        <v>2.9999999999999997E-4</v>
      </c>
      <c r="I9" s="464">
        <v>2.7999999999999998E-4</v>
      </c>
      <c r="J9" s="465">
        <v>2.7999999999999998E-4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2.3999999999999998E-3</v>
      </c>
      <c r="D10" s="460">
        <v>2.3999999999999998E-3</v>
      </c>
      <c r="E10" s="469" t="s">
        <v>271</v>
      </c>
      <c r="F10" s="459">
        <v>0</v>
      </c>
      <c r="G10" s="460">
        <v>0</v>
      </c>
      <c r="H10" s="462">
        <v>2.9999999999999997E-4</v>
      </c>
      <c r="I10" s="459">
        <v>2.7999999999999998E-4</v>
      </c>
      <c r="J10" s="460">
        <v>2.7999999999999998E-4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174.25117731701499</v>
      </c>
      <c r="C11" s="464">
        <v>164.53672</v>
      </c>
      <c r="D11" s="465">
        <v>-9.7144573170140003</v>
      </c>
      <c r="E11" s="471">
        <v>0.94425026294400005</v>
      </c>
      <c r="F11" s="464">
        <v>679.500681097035</v>
      </c>
      <c r="G11" s="465">
        <v>226.50022703234501</v>
      </c>
      <c r="H11" s="467">
        <v>18.954989999999999</v>
      </c>
      <c r="I11" s="464">
        <v>56.194519999999997</v>
      </c>
      <c r="J11" s="465">
        <v>-170.305707032345</v>
      </c>
      <c r="K11" s="472">
        <v>8.2699725788E-2</v>
      </c>
    </row>
    <row r="12" spans="1:11" ht="14.4" customHeight="1" thickBot="1" x14ac:dyDescent="0.35">
      <c r="A12" s="481" t="s">
        <v>279</v>
      </c>
      <c r="B12" s="459">
        <v>149.25117731701499</v>
      </c>
      <c r="C12" s="459">
        <v>135.64805000000001</v>
      </c>
      <c r="D12" s="460">
        <v>-13.603127317014</v>
      </c>
      <c r="E12" s="461">
        <v>0.908857487347</v>
      </c>
      <c r="F12" s="459">
        <v>149.500681097035</v>
      </c>
      <c r="G12" s="460">
        <v>49.833560365677997</v>
      </c>
      <c r="H12" s="462">
        <v>18.218319999999999</v>
      </c>
      <c r="I12" s="459">
        <v>49.78246</v>
      </c>
      <c r="J12" s="460">
        <v>-5.1100365677999998E-2</v>
      </c>
      <c r="K12" s="463">
        <v>0.33299152642399998</v>
      </c>
    </row>
    <row r="13" spans="1:11" ht="14.4" customHeight="1" thickBot="1" x14ac:dyDescent="0.35">
      <c r="A13" s="481" t="s">
        <v>280</v>
      </c>
      <c r="B13" s="459">
        <v>25</v>
      </c>
      <c r="C13" s="459">
        <v>28.888670000000001</v>
      </c>
      <c r="D13" s="460">
        <v>3.8886699999999998</v>
      </c>
      <c r="E13" s="461">
        <v>1.1555468</v>
      </c>
      <c r="F13" s="459">
        <v>30</v>
      </c>
      <c r="G13" s="460">
        <v>10</v>
      </c>
      <c r="H13" s="462">
        <v>0.73667000000000005</v>
      </c>
      <c r="I13" s="459">
        <v>6.4120600000000003</v>
      </c>
      <c r="J13" s="460">
        <v>-3.5879400000000001</v>
      </c>
      <c r="K13" s="463">
        <v>0.21373533333299999</v>
      </c>
    </row>
    <row r="14" spans="1:11" ht="14.4" customHeight="1" thickBot="1" x14ac:dyDescent="0.35">
      <c r="A14" s="481" t="s">
        <v>281</v>
      </c>
      <c r="B14" s="459">
        <v>0</v>
      </c>
      <c r="C14" s="459">
        <v>0</v>
      </c>
      <c r="D14" s="460">
        <v>0</v>
      </c>
      <c r="E14" s="461">
        <v>1</v>
      </c>
      <c r="F14" s="459">
        <v>500</v>
      </c>
      <c r="G14" s="460">
        <v>166.666666666667</v>
      </c>
      <c r="H14" s="462">
        <v>0</v>
      </c>
      <c r="I14" s="459">
        <v>0</v>
      </c>
      <c r="J14" s="460">
        <v>-166.666666666667</v>
      </c>
      <c r="K14" s="463">
        <v>0</v>
      </c>
    </row>
    <row r="15" spans="1:11" ht="14.4" customHeight="1" thickBot="1" x14ac:dyDescent="0.35">
      <c r="A15" s="480" t="s">
        <v>282</v>
      </c>
      <c r="B15" s="464">
        <v>0</v>
      </c>
      <c r="C15" s="464">
        <v>0</v>
      </c>
      <c r="D15" s="465">
        <v>0</v>
      </c>
      <c r="E15" s="471">
        <v>1</v>
      </c>
      <c r="F15" s="464">
        <v>0</v>
      </c>
      <c r="G15" s="465">
        <v>0</v>
      </c>
      <c r="H15" s="467">
        <v>2.87</v>
      </c>
      <c r="I15" s="464">
        <v>2.87</v>
      </c>
      <c r="J15" s="465">
        <v>2.87</v>
      </c>
      <c r="K15" s="468" t="s">
        <v>283</v>
      </c>
    </row>
    <row r="16" spans="1:11" ht="14.4" customHeight="1" thickBot="1" x14ac:dyDescent="0.35">
      <c r="A16" s="481" t="s">
        <v>284</v>
      </c>
      <c r="B16" s="459">
        <v>0</v>
      </c>
      <c r="C16" s="459">
        <v>0</v>
      </c>
      <c r="D16" s="460">
        <v>0</v>
      </c>
      <c r="E16" s="461">
        <v>1</v>
      </c>
      <c r="F16" s="459">
        <v>0</v>
      </c>
      <c r="G16" s="460">
        <v>0</v>
      </c>
      <c r="H16" s="462">
        <v>2.1</v>
      </c>
      <c r="I16" s="459">
        <v>2.1</v>
      </c>
      <c r="J16" s="460">
        <v>2.1</v>
      </c>
      <c r="K16" s="470" t="s">
        <v>283</v>
      </c>
    </row>
    <row r="17" spans="1:11" ht="14.4" customHeight="1" thickBot="1" x14ac:dyDescent="0.35">
      <c r="A17" s="481" t="s">
        <v>285</v>
      </c>
      <c r="B17" s="459">
        <v>0</v>
      </c>
      <c r="C17" s="459">
        <v>0</v>
      </c>
      <c r="D17" s="460">
        <v>0</v>
      </c>
      <c r="E17" s="461">
        <v>1</v>
      </c>
      <c r="F17" s="459">
        <v>0</v>
      </c>
      <c r="G17" s="460">
        <v>0</v>
      </c>
      <c r="H17" s="462">
        <v>0.77</v>
      </c>
      <c r="I17" s="459">
        <v>0.77</v>
      </c>
      <c r="J17" s="460">
        <v>0.77</v>
      </c>
      <c r="K17" s="470" t="s">
        <v>283</v>
      </c>
    </row>
    <row r="18" spans="1:11" ht="14.4" customHeight="1" thickBot="1" x14ac:dyDescent="0.35">
      <c r="A18" s="480" t="s">
        <v>286</v>
      </c>
      <c r="B18" s="464">
        <v>2935.7931442962399</v>
      </c>
      <c r="C18" s="464">
        <v>2543.61132</v>
      </c>
      <c r="D18" s="465">
        <v>-392.18182429624397</v>
      </c>
      <c r="E18" s="471">
        <v>0.86641367255099999</v>
      </c>
      <c r="F18" s="464">
        <v>3082.3684475722198</v>
      </c>
      <c r="G18" s="465">
        <v>1027.45614919074</v>
      </c>
      <c r="H18" s="467">
        <v>215.25265000000101</v>
      </c>
      <c r="I18" s="464">
        <v>855.98231000000101</v>
      </c>
      <c r="J18" s="465">
        <v>-171.473839190739</v>
      </c>
      <c r="K18" s="472">
        <v>0.277702787502</v>
      </c>
    </row>
    <row r="19" spans="1:11" ht="14.4" customHeight="1" thickBot="1" x14ac:dyDescent="0.35">
      <c r="A19" s="481" t="s">
        <v>287</v>
      </c>
      <c r="B19" s="459">
        <v>50</v>
      </c>
      <c r="C19" s="459">
        <v>45.537750000000003</v>
      </c>
      <c r="D19" s="460">
        <v>-4.46225</v>
      </c>
      <c r="E19" s="461">
        <v>0.910754999999</v>
      </c>
      <c r="F19" s="459">
        <v>50</v>
      </c>
      <c r="G19" s="460">
        <v>16.666666666666</v>
      </c>
      <c r="H19" s="462">
        <v>0</v>
      </c>
      <c r="I19" s="459">
        <v>4.3334700000000002</v>
      </c>
      <c r="J19" s="460">
        <v>-12.333196666666</v>
      </c>
      <c r="K19" s="463">
        <v>8.6669399999999994E-2</v>
      </c>
    </row>
    <row r="20" spans="1:11" ht="14.4" customHeight="1" thickBot="1" x14ac:dyDescent="0.35">
      <c r="A20" s="481" t="s">
        <v>288</v>
      </c>
      <c r="B20" s="459">
        <v>150</v>
      </c>
      <c r="C20" s="459">
        <v>0</v>
      </c>
      <c r="D20" s="460">
        <v>-150</v>
      </c>
      <c r="E20" s="461">
        <v>0</v>
      </c>
      <c r="F20" s="459">
        <v>100</v>
      </c>
      <c r="G20" s="460">
        <v>33.333333333333002</v>
      </c>
      <c r="H20" s="462">
        <v>28.69566</v>
      </c>
      <c r="I20" s="459">
        <v>28.69566</v>
      </c>
      <c r="J20" s="460">
        <v>-4.6376733333329998</v>
      </c>
      <c r="K20" s="463">
        <v>0.28695660000000001</v>
      </c>
    </row>
    <row r="21" spans="1:11" ht="14.4" customHeight="1" thickBot="1" x14ac:dyDescent="0.35">
      <c r="A21" s="481" t="s">
        <v>289</v>
      </c>
      <c r="B21" s="459">
        <v>1400.31861138764</v>
      </c>
      <c r="C21" s="459">
        <v>1327.4949999999999</v>
      </c>
      <c r="D21" s="460">
        <v>-72.823611387639005</v>
      </c>
      <c r="E21" s="461">
        <v>0.94799497000499999</v>
      </c>
      <c r="F21" s="459">
        <v>1399.8</v>
      </c>
      <c r="G21" s="460">
        <v>466.6</v>
      </c>
      <c r="H21" s="462">
        <v>85.04</v>
      </c>
      <c r="I21" s="459">
        <v>395.57778000000098</v>
      </c>
      <c r="J21" s="460">
        <v>-71.022219999998995</v>
      </c>
      <c r="K21" s="463">
        <v>0.28259592798900002</v>
      </c>
    </row>
    <row r="22" spans="1:11" ht="14.4" customHeight="1" thickBot="1" x14ac:dyDescent="0.35">
      <c r="A22" s="481" t="s">
        <v>290</v>
      </c>
      <c r="B22" s="459">
        <v>20</v>
      </c>
      <c r="C22" s="459">
        <v>0</v>
      </c>
      <c r="D22" s="460">
        <v>-20</v>
      </c>
      <c r="E22" s="461">
        <v>0</v>
      </c>
      <c r="F22" s="459">
        <v>20</v>
      </c>
      <c r="G22" s="460">
        <v>6.6666666666659999</v>
      </c>
      <c r="H22" s="462">
        <v>0</v>
      </c>
      <c r="I22" s="459">
        <v>0</v>
      </c>
      <c r="J22" s="460">
        <v>-6.6666666666659999</v>
      </c>
      <c r="K22" s="463">
        <v>0</v>
      </c>
    </row>
    <row r="23" spans="1:11" ht="14.4" customHeight="1" thickBot="1" x14ac:dyDescent="0.35">
      <c r="A23" s="481" t="s">
        <v>291</v>
      </c>
      <c r="B23" s="459">
        <v>300.53352512117601</v>
      </c>
      <c r="C23" s="459">
        <v>304.26900999999998</v>
      </c>
      <c r="D23" s="460">
        <v>3.7354848788239998</v>
      </c>
      <c r="E23" s="461">
        <v>1.0124295114070001</v>
      </c>
      <c r="F23" s="459">
        <v>379.77556636346901</v>
      </c>
      <c r="G23" s="460">
        <v>126.59185545449</v>
      </c>
      <c r="H23" s="462">
        <v>23.29318</v>
      </c>
      <c r="I23" s="459">
        <v>125.91893</v>
      </c>
      <c r="J23" s="460">
        <v>-0.67292545448899999</v>
      </c>
      <c r="K23" s="463">
        <v>0.331561430361</v>
      </c>
    </row>
    <row r="24" spans="1:11" ht="14.4" customHeight="1" thickBot="1" x14ac:dyDescent="0.35">
      <c r="A24" s="481" t="s">
        <v>292</v>
      </c>
      <c r="B24" s="459">
        <v>299.86046454809502</v>
      </c>
      <c r="C24" s="459">
        <v>202.32875999999999</v>
      </c>
      <c r="D24" s="460">
        <v>-97.531704548093998</v>
      </c>
      <c r="E24" s="461">
        <v>0.67474303524699997</v>
      </c>
      <c r="F24" s="459">
        <v>325</v>
      </c>
      <c r="G24" s="460">
        <v>108.333333333333</v>
      </c>
      <c r="H24" s="462">
        <v>13.169919999999999</v>
      </c>
      <c r="I24" s="459">
        <v>79.728920000000002</v>
      </c>
      <c r="J24" s="460">
        <v>-28.604413333333</v>
      </c>
      <c r="K24" s="463">
        <v>0.24531975384599999</v>
      </c>
    </row>
    <row r="25" spans="1:11" ht="14.4" customHeight="1" thickBot="1" x14ac:dyDescent="0.35">
      <c r="A25" s="481" t="s">
        <v>293</v>
      </c>
      <c r="B25" s="459">
        <v>8.0543239333999997E-2</v>
      </c>
      <c r="C25" s="459">
        <v>0</v>
      </c>
      <c r="D25" s="460">
        <v>-8.0543239333999997E-2</v>
      </c>
      <c r="E25" s="461">
        <v>0</v>
      </c>
      <c r="F25" s="459">
        <v>0</v>
      </c>
      <c r="G25" s="460">
        <v>0</v>
      </c>
      <c r="H25" s="462">
        <v>0</v>
      </c>
      <c r="I25" s="459">
        <v>0</v>
      </c>
      <c r="J25" s="460">
        <v>0</v>
      </c>
      <c r="K25" s="463">
        <v>0</v>
      </c>
    </row>
    <row r="26" spans="1:11" ht="14.4" customHeight="1" thickBot="1" x14ac:dyDescent="0.35">
      <c r="A26" s="481" t="s">
        <v>294</v>
      </c>
      <c r="B26" s="459">
        <v>550</v>
      </c>
      <c r="C26" s="459">
        <v>527.78369999999995</v>
      </c>
      <c r="D26" s="460">
        <v>-22.216299999998999</v>
      </c>
      <c r="E26" s="461">
        <v>0.95960672727200003</v>
      </c>
      <c r="F26" s="459">
        <v>611.92012059623505</v>
      </c>
      <c r="G26" s="460">
        <v>203.973373532078</v>
      </c>
      <c r="H26" s="462">
        <v>45.271059999999999</v>
      </c>
      <c r="I26" s="459">
        <v>183.09332000000001</v>
      </c>
      <c r="J26" s="460">
        <v>-20.880053532078001</v>
      </c>
      <c r="K26" s="463">
        <v>0.29921114511000002</v>
      </c>
    </row>
    <row r="27" spans="1:11" ht="14.4" customHeight="1" thickBot="1" x14ac:dyDescent="0.35">
      <c r="A27" s="481" t="s">
        <v>295</v>
      </c>
      <c r="B27" s="459">
        <v>5</v>
      </c>
      <c r="C27" s="459">
        <v>2.7320000000000002</v>
      </c>
      <c r="D27" s="460">
        <v>-2.2679999999999998</v>
      </c>
      <c r="E27" s="461">
        <v>0.5464</v>
      </c>
      <c r="F27" s="459">
        <v>5</v>
      </c>
      <c r="G27" s="460">
        <v>1.6666666666659999</v>
      </c>
      <c r="H27" s="462">
        <v>0.41399999999999998</v>
      </c>
      <c r="I27" s="459">
        <v>1.1475599999999999</v>
      </c>
      <c r="J27" s="460">
        <v>-0.51910666666600003</v>
      </c>
      <c r="K27" s="463">
        <v>0.22951199999999999</v>
      </c>
    </row>
    <row r="28" spans="1:11" ht="14.4" customHeight="1" thickBot="1" x14ac:dyDescent="0.35">
      <c r="A28" s="481" t="s">
        <v>296</v>
      </c>
      <c r="B28" s="459">
        <v>60</v>
      </c>
      <c r="C28" s="459">
        <v>35.591999999999999</v>
      </c>
      <c r="D28" s="460">
        <v>-24.408000000000001</v>
      </c>
      <c r="E28" s="461">
        <v>0.59319999999999995</v>
      </c>
      <c r="F28" s="459">
        <v>59.872760612515997</v>
      </c>
      <c r="G28" s="460">
        <v>19.957586870838</v>
      </c>
      <c r="H28" s="462">
        <v>6.7092000000000001</v>
      </c>
      <c r="I28" s="459">
        <v>18.276700000000002</v>
      </c>
      <c r="J28" s="460">
        <v>-1.680886870838</v>
      </c>
      <c r="K28" s="463">
        <v>0.30525901617000001</v>
      </c>
    </row>
    <row r="29" spans="1:11" ht="14.4" customHeight="1" thickBot="1" x14ac:dyDescent="0.35">
      <c r="A29" s="481" t="s">
        <v>297</v>
      </c>
      <c r="B29" s="459">
        <v>0</v>
      </c>
      <c r="C29" s="459">
        <v>0.91830000000000001</v>
      </c>
      <c r="D29" s="460">
        <v>0.91830000000000001</v>
      </c>
      <c r="E29" s="469" t="s">
        <v>283</v>
      </c>
      <c r="F29" s="459">
        <v>1</v>
      </c>
      <c r="G29" s="460">
        <v>0.33333333333300003</v>
      </c>
      <c r="H29" s="462">
        <v>0</v>
      </c>
      <c r="I29" s="459">
        <v>0</v>
      </c>
      <c r="J29" s="460">
        <v>-0.33333333333300003</v>
      </c>
      <c r="K29" s="463">
        <v>0</v>
      </c>
    </row>
    <row r="30" spans="1:11" ht="14.4" customHeight="1" thickBot="1" x14ac:dyDescent="0.35">
      <c r="A30" s="481" t="s">
        <v>298</v>
      </c>
      <c r="B30" s="459">
        <v>100</v>
      </c>
      <c r="C30" s="459">
        <v>96.954800000000006</v>
      </c>
      <c r="D30" s="460">
        <v>-3.0451999999999999</v>
      </c>
      <c r="E30" s="461">
        <v>0.96954799999999997</v>
      </c>
      <c r="F30" s="459">
        <v>130</v>
      </c>
      <c r="G30" s="460">
        <v>43.333333333333002</v>
      </c>
      <c r="H30" s="462">
        <v>12.65963</v>
      </c>
      <c r="I30" s="459">
        <v>19.209969999999998</v>
      </c>
      <c r="J30" s="460">
        <v>-24.123363333333</v>
      </c>
      <c r="K30" s="463">
        <v>0.14776900000000001</v>
      </c>
    </row>
    <row r="31" spans="1:11" ht="14.4" customHeight="1" thickBot="1" x14ac:dyDescent="0.35">
      <c r="A31" s="480" t="s">
        <v>299</v>
      </c>
      <c r="B31" s="464">
        <v>77.927605006484001</v>
      </c>
      <c r="C31" s="464">
        <v>73.053079999999994</v>
      </c>
      <c r="D31" s="465">
        <v>-4.8745250064840002</v>
      </c>
      <c r="E31" s="471">
        <v>0.93744803261800003</v>
      </c>
      <c r="F31" s="464">
        <v>94.771899209132997</v>
      </c>
      <c r="G31" s="465">
        <v>31.590633069711</v>
      </c>
      <c r="H31" s="467">
        <v>7.4326699999999999</v>
      </c>
      <c r="I31" s="464">
        <v>28.464459999999999</v>
      </c>
      <c r="J31" s="465">
        <v>-3.1261730697110002</v>
      </c>
      <c r="K31" s="472">
        <v>0.30034704630300002</v>
      </c>
    </row>
    <row r="32" spans="1:11" ht="14.4" customHeight="1" thickBot="1" x14ac:dyDescent="0.35">
      <c r="A32" s="481" t="s">
        <v>300</v>
      </c>
      <c r="B32" s="459">
        <v>0</v>
      </c>
      <c r="C32" s="459">
        <v>0.98009999999999997</v>
      </c>
      <c r="D32" s="460">
        <v>0.98009999999999997</v>
      </c>
      <c r="E32" s="469" t="s">
        <v>271</v>
      </c>
      <c r="F32" s="459">
        <v>0</v>
      </c>
      <c r="G32" s="460">
        <v>0</v>
      </c>
      <c r="H32" s="462">
        <v>0</v>
      </c>
      <c r="I32" s="459">
        <v>0</v>
      </c>
      <c r="J32" s="460">
        <v>0</v>
      </c>
      <c r="K32" s="470" t="s">
        <v>271</v>
      </c>
    </row>
    <row r="33" spans="1:11" ht="14.4" customHeight="1" thickBot="1" x14ac:dyDescent="0.35">
      <c r="A33" s="481" t="s">
        <v>301</v>
      </c>
      <c r="B33" s="459">
        <v>6</v>
      </c>
      <c r="C33" s="459">
        <v>5.1773800000000003</v>
      </c>
      <c r="D33" s="460">
        <v>-0.82261999999900004</v>
      </c>
      <c r="E33" s="461">
        <v>0.86289666666599996</v>
      </c>
      <c r="F33" s="459">
        <v>8.1125040834039996</v>
      </c>
      <c r="G33" s="460">
        <v>2.7041680278009999</v>
      </c>
      <c r="H33" s="462">
        <v>0.39948</v>
      </c>
      <c r="I33" s="459">
        <v>1.5840000000000001</v>
      </c>
      <c r="J33" s="460">
        <v>-1.120168027801</v>
      </c>
      <c r="K33" s="463">
        <v>0.195254139007</v>
      </c>
    </row>
    <row r="34" spans="1:11" ht="14.4" customHeight="1" thickBot="1" x14ac:dyDescent="0.35">
      <c r="A34" s="481" t="s">
        <v>302</v>
      </c>
      <c r="B34" s="459">
        <v>22.260726759490002</v>
      </c>
      <c r="C34" s="459">
        <v>19.54316</v>
      </c>
      <c r="D34" s="460">
        <v>-2.7175667594899999</v>
      </c>
      <c r="E34" s="461">
        <v>0.877921022577</v>
      </c>
      <c r="F34" s="459">
        <v>17.753222510653</v>
      </c>
      <c r="G34" s="460">
        <v>5.9177408368839997</v>
      </c>
      <c r="H34" s="462">
        <v>2.15408</v>
      </c>
      <c r="I34" s="459">
        <v>8.2084600000000005</v>
      </c>
      <c r="J34" s="460">
        <v>2.2907191631149999</v>
      </c>
      <c r="K34" s="463">
        <v>0.46236450847499999</v>
      </c>
    </row>
    <row r="35" spans="1:11" ht="14.4" customHeight="1" thickBot="1" x14ac:dyDescent="0.35">
      <c r="A35" s="481" t="s">
        <v>303</v>
      </c>
      <c r="B35" s="459">
        <v>14.584531894743</v>
      </c>
      <c r="C35" s="459">
        <v>12.69036</v>
      </c>
      <c r="D35" s="460">
        <v>-1.894171894743</v>
      </c>
      <c r="E35" s="461">
        <v>0.87012460129500002</v>
      </c>
      <c r="F35" s="459">
        <v>19.705703448417999</v>
      </c>
      <c r="G35" s="460">
        <v>6.5685678161389998</v>
      </c>
      <c r="H35" s="462">
        <v>1.8242</v>
      </c>
      <c r="I35" s="459">
        <v>4.9548399999999999</v>
      </c>
      <c r="J35" s="460">
        <v>-1.6137278161390001</v>
      </c>
      <c r="K35" s="463">
        <v>0.25144192456600001</v>
      </c>
    </row>
    <row r="36" spans="1:11" ht="14.4" customHeight="1" thickBot="1" x14ac:dyDescent="0.35">
      <c r="A36" s="481" t="s">
        <v>304</v>
      </c>
      <c r="B36" s="459">
        <v>0.46949893019200001</v>
      </c>
      <c r="C36" s="459">
        <v>1.1797</v>
      </c>
      <c r="D36" s="460">
        <v>0.71020106980700004</v>
      </c>
      <c r="E36" s="461">
        <v>2.5126787818579999</v>
      </c>
      <c r="F36" s="459">
        <v>1.3500614145050001</v>
      </c>
      <c r="G36" s="460">
        <v>0.450020471501</v>
      </c>
      <c r="H36" s="462">
        <v>0</v>
      </c>
      <c r="I36" s="459">
        <v>0.25933</v>
      </c>
      <c r="J36" s="460">
        <v>-0.19069047150099999</v>
      </c>
      <c r="K36" s="463">
        <v>0.192087557805</v>
      </c>
    </row>
    <row r="37" spans="1:11" ht="14.4" customHeight="1" thickBot="1" x14ac:dyDescent="0.35">
      <c r="A37" s="481" t="s">
        <v>305</v>
      </c>
      <c r="B37" s="459">
        <v>0</v>
      </c>
      <c r="C37" s="459">
        <v>1.0483199999999999</v>
      </c>
      <c r="D37" s="460">
        <v>1.0483199999999999</v>
      </c>
      <c r="E37" s="469" t="s">
        <v>283</v>
      </c>
      <c r="F37" s="459">
        <v>0</v>
      </c>
      <c r="G37" s="460">
        <v>0</v>
      </c>
      <c r="H37" s="462">
        <v>2.3500000000000001E-3</v>
      </c>
      <c r="I37" s="459">
        <v>0.28260999999999997</v>
      </c>
      <c r="J37" s="460">
        <v>0.28260999999999997</v>
      </c>
      <c r="K37" s="470" t="s">
        <v>271</v>
      </c>
    </row>
    <row r="38" spans="1:11" ht="14.4" customHeight="1" thickBot="1" x14ac:dyDescent="0.35">
      <c r="A38" s="481" t="s">
        <v>306</v>
      </c>
      <c r="B38" s="459">
        <v>2</v>
      </c>
      <c r="C38" s="459">
        <v>1.3775999999999999</v>
      </c>
      <c r="D38" s="460">
        <v>-0.62239999999999995</v>
      </c>
      <c r="E38" s="461">
        <v>0.68879999999899999</v>
      </c>
      <c r="F38" s="459">
        <v>2.0800275082219999</v>
      </c>
      <c r="G38" s="460">
        <v>0.69334250273999998</v>
      </c>
      <c r="H38" s="462">
        <v>0.33542</v>
      </c>
      <c r="I38" s="459">
        <v>0.77864</v>
      </c>
      <c r="J38" s="460">
        <v>8.5297497259000002E-2</v>
      </c>
      <c r="K38" s="463">
        <v>0.37434120314300001</v>
      </c>
    </row>
    <row r="39" spans="1:11" ht="14.4" customHeight="1" thickBot="1" x14ac:dyDescent="0.35">
      <c r="A39" s="481" t="s">
        <v>307</v>
      </c>
      <c r="B39" s="459">
        <v>20.612847422058</v>
      </c>
      <c r="C39" s="459">
        <v>20.59234</v>
      </c>
      <c r="D39" s="460">
        <v>-2.0507422058000001E-2</v>
      </c>
      <c r="E39" s="461">
        <v>0.99900511454600005</v>
      </c>
      <c r="F39" s="459">
        <v>21.152795208257999</v>
      </c>
      <c r="G39" s="460">
        <v>7.0509317360860004</v>
      </c>
      <c r="H39" s="462">
        <v>1.15354</v>
      </c>
      <c r="I39" s="459">
        <v>6.0174500000000002</v>
      </c>
      <c r="J39" s="460">
        <v>-1.033481736086</v>
      </c>
      <c r="K39" s="463">
        <v>0.28447540576800001</v>
      </c>
    </row>
    <row r="40" spans="1:11" ht="14.4" customHeight="1" thickBot="1" x14ac:dyDescent="0.35">
      <c r="A40" s="481" t="s">
        <v>308</v>
      </c>
      <c r="B40" s="459">
        <v>12</v>
      </c>
      <c r="C40" s="459">
        <v>10.464119999999999</v>
      </c>
      <c r="D40" s="460">
        <v>-1.535879999999</v>
      </c>
      <c r="E40" s="461">
        <v>0.87200999999999995</v>
      </c>
      <c r="F40" s="459">
        <v>24.61758503567</v>
      </c>
      <c r="G40" s="460">
        <v>8.2058616785559995</v>
      </c>
      <c r="H40" s="462">
        <v>1.5636000000000001</v>
      </c>
      <c r="I40" s="459">
        <v>6.37913</v>
      </c>
      <c r="J40" s="460">
        <v>-1.8267316785559999</v>
      </c>
      <c r="K40" s="463">
        <v>0.25912899217099999</v>
      </c>
    </row>
    <row r="41" spans="1:11" ht="14.4" customHeight="1" thickBot="1" x14ac:dyDescent="0.35">
      <c r="A41" s="480" t="s">
        <v>309</v>
      </c>
      <c r="B41" s="464">
        <v>7.6893166261139996</v>
      </c>
      <c r="C41" s="464">
        <v>53.436369999999997</v>
      </c>
      <c r="D41" s="465">
        <v>45.747053373885002</v>
      </c>
      <c r="E41" s="471">
        <v>6.9494303067869998</v>
      </c>
      <c r="F41" s="464">
        <v>53.657329351896003</v>
      </c>
      <c r="G41" s="465">
        <v>17.885776450632001</v>
      </c>
      <c r="H41" s="467">
        <v>0</v>
      </c>
      <c r="I41" s="464">
        <v>6.3037700000000001</v>
      </c>
      <c r="J41" s="465">
        <v>-11.582006450632001</v>
      </c>
      <c r="K41" s="472">
        <v>0.117481993161</v>
      </c>
    </row>
    <row r="42" spans="1:11" ht="14.4" customHeight="1" thickBot="1" x14ac:dyDescent="0.35">
      <c r="A42" s="481" t="s">
        <v>310</v>
      </c>
      <c r="B42" s="459">
        <v>4.4751180308030003</v>
      </c>
      <c r="C42" s="459">
        <v>2.1102400000000001</v>
      </c>
      <c r="D42" s="460">
        <v>-2.3648780308030002</v>
      </c>
      <c r="E42" s="461">
        <v>0.47154957377000001</v>
      </c>
      <c r="F42" s="459">
        <v>2.1195780620229998</v>
      </c>
      <c r="G42" s="460">
        <v>0.70652602067400005</v>
      </c>
      <c r="H42" s="462">
        <v>0</v>
      </c>
      <c r="I42" s="459">
        <v>0</v>
      </c>
      <c r="J42" s="460">
        <v>-0.70652602067400005</v>
      </c>
      <c r="K42" s="463">
        <v>0</v>
      </c>
    </row>
    <row r="43" spans="1:11" ht="14.4" customHeight="1" thickBot="1" x14ac:dyDescent="0.35">
      <c r="A43" s="481" t="s">
        <v>311</v>
      </c>
      <c r="B43" s="459">
        <v>2.0912854156749998</v>
      </c>
      <c r="C43" s="459">
        <v>48.947960000000002</v>
      </c>
      <c r="D43" s="460">
        <v>46.856674584324999</v>
      </c>
      <c r="E43" s="461">
        <v>23.405681325521002</v>
      </c>
      <c r="F43" s="459">
        <v>50.099836730259</v>
      </c>
      <c r="G43" s="460">
        <v>16.699945576752999</v>
      </c>
      <c r="H43" s="462">
        <v>0</v>
      </c>
      <c r="I43" s="459">
        <v>6.15</v>
      </c>
      <c r="J43" s="460">
        <v>-10.549945576753</v>
      </c>
      <c r="K43" s="463">
        <v>0.122754891061</v>
      </c>
    </row>
    <row r="44" spans="1:11" ht="14.4" customHeight="1" thickBot="1" x14ac:dyDescent="0.35">
      <c r="A44" s="481" t="s">
        <v>312</v>
      </c>
      <c r="B44" s="459">
        <v>0</v>
      </c>
      <c r="C44" s="459">
        <v>0.82929999999899995</v>
      </c>
      <c r="D44" s="460">
        <v>0.82929999999899995</v>
      </c>
      <c r="E44" s="469" t="s">
        <v>271</v>
      </c>
      <c r="F44" s="459">
        <v>0</v>
      </c>
      <c r="G44" s="460">
        <v>0</v>
      </c>
      <c r="H44" s="462">
        <v>0</v>
      </c>
      <c r="I44" s="459">
        <v>0</v>
      </c>
      <c r="J44" s="460">
        <v>0</v>
      </c>
      <c r="K44" s="470" t="s">
        <v>271</v>
      </c>
    </row>
    <row r="45" spans="1:11" ht="14.4" customHeight="1" thickBot="1" x14ac:dyDescent="0.35">
      <c r="A45" s="481" t="s">
        <v>313</v>
      </c>
      <c r="B45" s="459">
        <v>1.122913179635</v>
      </c>
      <c r="C45" s="459">
        <v>1.54887</v>
      </c>
      <c r="D45" s="460">
        <v>0.42595682036400001</v>
      </c>
      <c r="E45" s="461">
        <v>1.37933192707</v>
      </c>
      <c r="F45" s="459">
        <v>1.4379145596130001</v>
      </c>
      <c r="G45" s="460">
        <v>0.47930485320400001</v>
      </c>
      <c r="H45" s="462">
        <v>0</v>
      </c>
      <c r="I45" s="459">
        <v>0.15376999999999999</v>
      </c>
      <c r="J45" s="460">
        <v>-0.325534853204</v>
      </c>
      <c r="K45" s="463">
        <v>0.10693959454800001</v>
      </c>
    </row>
    <row r="46" spans="1:11" ht="14.4" customHeight="1" thickBot="1" x14ac:dyDescent="0.35">
      <c r="A46" s="480" t="s">
        <v>314</v>
      </c>
      <c r="B46" s="464">
        <v>128.002415475861</v>
      </c>
      <c r="C46" s="464">
        <v>117.24533</v>
      </c>
      <c r="D46" s="465">
        <v>-10.757085475861</v>
      </c>
      <c r="E46" s="471">
        <v>0.91596185559499999</v>
      </c>
      <c r="F46" s="464">
        <v>125.78472953268199</v>
      </c>
      <c r="G46" s="465">
        <v>41.928243177559999</v>
      </c>
      <c r="H46" s="467">
        <v>9.9145800000000008</v>
      </c>
      <c r="I46" s="464">
        <v>51.113779999999998</v>
      </c>
      <c r="J46" s="465">
        <v>9.1855368224389995</v>
      </c>
      <c r="K46" s="472">
        <v>0.40635918358200002</v>
      </c>
    </row>
    <row r="47" spans="1:11" ht="14.4" customHeight="1" thickBot="1" x14ac:dyDescent="0.35">
      <c r="A47" s="481" t="s">
        <v>315</v>
      </c>
      <c r="B47" s="459">
        <v>1</v>
      </c>
      <c r="C47" s="459">
        <v>0</v>
      </c>
      <c r="D47" s="460">
        <v>-1</v>
      </c>
      <c r="E47" s="461">
        <v>0</v>
      </c>
      <c r="F47" s="459">
        <v>0</v>
      </c>
      <c r="G47" s="460">
        <v>0</v>
      </c>
      <c r="H47" s="462">
        <v>0</v>
      </c>
      <c r="I47" s="459">
        <v>0</v>
      </c>
      <c r="J47" s="460">
        <v>0</v>
      </c>
      <c r="K47" s="463">
        <v>4</v>
      </c>
    </row>
    <row r="48" spans="1:11" ht="14.4" customHeight="1" thickBot="1" x14ac:dyDescent="0.35">
      <c r="A48" s="481" t="s">
        <v>316</v>
      </c>
      <c r="B48" s="459">
        <v>10</v>
      </c>
      <c r="C48" s="459">
        <v>9.6418800000000005</v>
      </c>
      <c r="D48" s="460">
        <v>-0.35811999999999999</v>
      </c>
      <c r="E48" s="461">
        <v>0.96418799999899996</v>
      </c>
      <c r="F48" s="459">
        <v>10.784729532681</v>
      </c>
      <c r="G48" s="460">
        <v>3.5949098442270002</v>
      </c>
      <c r="H48" s="462">
        <v>0.69091000000000002</v>
      </c>
      <c r="I48" s="459">
        <v>2.0098099999999999</v>
      </c>
      <c r="J48" s="460">
        <v>-1.5850998442269999</v>
      </c>
      <c r="K48" s="463">
        <v>0.18635701469400001</v>
      </c>
    </row>
    <row r="49" spans="1:11" ht="14.4" customHeight="1" thickBot="1" x14ac:dyDescent="0.35">
      <c r="A49" s="481" t="s">
        <v>317</v>
      </c>
      <c r="B49" s="459">
        <v>20</v>
      </c>
      <c r="C49" s="459">
        <v>26.543949999999999</v>
      </c>
      <c r="D49" s="460">
        <v>6.5439499999999997</v>
      </c>
      <c r="E49" s="461">
        <v>1.3271975</v>
      </c>
      <c r="F49" s="459">
        <v>30</v>
      </c>
      <c r="G49" s="460">
        <v>10</v>
      </c>
      <c r="H49" s="462">
        <v>1.9218599999999999</v>
      </c>
      <c r="I49" s="459">
        <v>13.503410000000001</v>
      </c>
      <c r="J49" s="460">
        <v>3.5034100000000001</v>
      </c>
      <c r="K49" s="463">
        <v>0.450113666666</v>
      </c>
    </row>
    <row r="50" spans="1:11" ht="14.4" customHeight="1" thickBot="1" x14ac:dyDescent="0.35">
      <c r="A50" s="481" t="s">
        <v>318</v>
      </c>
      <c r="B50" s="459">
        <v>75.143561304626999</v>
      </c>
      <c r="C50" s="459">
        <v>61.558669999999999</v>
      </c>
      <c r="D50" s="460">
        <v>-13.584891304627</v>
      </c>
      <c r="E50" s="461">
        <v>0.81921416727100005</v>
      </c>
      <c r="F50" s="459">
        <v>65</v>
      </c>
      <c r="G50" s="460">
        <v>21.666666666666</v>
      </c>
      <c r="H50" s="462">
        <v>4.8875900000000003</v>
      </c>
      <c r="I50" s="459">
        <v>27.95767</v>
      </c>
      <c r="J50" s="460">
        <v>6.2910033333330002</v>
      </c>
      <c r="K50" s="463">
        <v>0.430118</v>
      </c>
    </row>
    <row r="51" spans="1:11" ht="14.4" customHeight="1" thickBot="1" x14ac:dyDescent="0.35">
      <c r="A51" s="481" t="s">
        <v>319</v>
      </c>
      <c r="B51" s="459">
        <v>21.858854171234</v>
      </c>
      <c r="C51" s="459">
        <v>19.500830000000001</v>
      </c>
      <c r="D51" s="460">
        <v>-2.3580241712340002</v>
      </c>
      <c r="E51" s="461">
        <v>0.89212498730400003</v>
      </c>
      <c r="F51" s="459">
        <v>20</v>
      </c>
      <c r="G51" s="460">
        <v>6.6666666666659999</v>
      </c>
      <c r="H51" s="462">
        <v>2.4142199999999998</v>
      </c>
      <c r="I51" s="459">
        <v>7.6428900000000004</v>
      </c>
      <c r="J51" s="460">
        <v>0.97622333333300004</v>
      </c>
      <c r="K51" s="463">
        <v>0.3821445</v>
      </c>
    </row>
    <row r="52" spans="1:11" ht="14.4" customHeight="1" thickBot="1" x14ac:dyDescent="0.35">
      <c r="A52" s="480" t="s">
        <v>320</v>
      </c>
      <c r="B52" s="464">
        <v>0</v>
      </c>
      <c r="C52" s="464">
        <v>1.17</v>
      </c>
      <c r="D52" s="465">
        <v>1.17</v>
      </c>
      <c r="E52" s="466" t="s">
        <v>271</v>
      </c>
      <c r="F52" s="464">
        <v>0</v>
      </c>
      <c r="G52" s="465">
        <v>0</v>
      </c>
      <c r="H52" s="467">
        <v>10.150449999999999</v>
      </c>
      <c r="I52" s="464">
        <v>10.150449999999999</v>
      </c>
      <c r="J52" s="465">
        <v>10.150449999999999</v>
      </c>
      <c r="K52" s="468" t="s">
        <v>271</v>
      </c>
    </row>
    <row r="53" spans="1:11" ht="14.4" customHeight="1" thickBot="1" x14ac:dyDescent="0.35">
      <c r="A53" s="481" t="s">
        <v>321</v>
      </c>
      <c r="B53" s="459">
        <v>0</v>
      </c>
      <c r="C53" s="459">
        <v>1.17</v>
      </c>
      <c r="D53" s="460">
        <v>1.17</v>
      </c>
      <c r="E53" s="469" t="s">
        <v>271</v>
      </c>
      <c r="F53" s="459">
        <v>0</v>
      </c>
      <c r="G53" s="460">
        <v>0</v>
      </c>
      <c r="H53" s="462">
        <v>10.150449999999999</v>
      </c>
      <c r="I53" s="459">
        <v>10.150449999999999</v>
      </c>
      <c r="J53" s="460">
        <v>10.150449999999999</v>
      </c>
      <c r="K53" s="470" t="s">
        <v>271</v>
      </c>
    </row>
    <row r="54" spans="1:11" ht="14.4" customHeight="1" thickBot="1" x14ac:dyDescent="0.35">
      <c r="A54" s="479" t="s">
        <v>42</v>
      </c>
      <c r="B54" s="459">
        <v>375.69456477854197</v>
      </c>
      <c r="C54" s="459">
        <v>356.64299999999997</v>
      </c>
      <c r="D54" s="460">
        <v>-19.051564778542001</v>
      </c>
      <c r="E54" s="461">
        <v>0.949289751397</v>
      </c>
      <c r="F54" s="459">
        <v>365.475316692435</v>
      </c>
      <c r="G54" s="460">
        <v>121.82510556414501</v>
      </c>
      <c r="H54" s="462">
        <v>29.085999999999999</v>
      </c>
      <c r="I54" s="459">
        <v>136.30000000000001</v>
      </c>
      <c r="J54" s="460">
        <v>14.474894435854999</v>
      </c>
      <c r="K54" s="463">
        <v>0.37293900237499999</v>
      </c>
    </row>
    <row r="55" spans="1:11" ht="14.4" customHeight="1" thickBot="1" x14ac:dyDescent="0.35">
      <c r="A55" s="480" t="s">
        <v>322</v>
      </c>
      <c r="B55" s="464">
        <v>375.69456477854197</v>
      </c>
      <c r="C55" s="464">
        <v>356.64299999999997</v>
      </c>
      <c r="D55" s="465">
        <v>-19.051564778542001</v>
      </c>
      <c r="E55" s="471">
        <v>0.949289751397</v>
      </c>
      <c r="F55" s="464">
        <v>365.475316692435</v>
      </c>
      <c r="G55" s="465">
        <v>121.82510556414501</v>
      </c>
      <c r="H55" s="467">
        <v>29.085999999999999</v>
      </c>
      <c r="I55" s="464">
        <v>136.30000000000001</v>
      </c>
      <c r="J55" s="465">
        <v>14.474894435854999</v>
      </c>
      <c r="K55" s="472">
        <v>0.37293900237499999</v>
      </c>
    </row>
    <row r="56" spans="1:11" ht="14.4" customHeight="1" thickBot="1" x14ac:dyDescent="0.35">
      <c r="A56" s="481" t="s">
        <v>323</v>
      </c>
      <c r="B56" s="459">
        <v>99.999999999999005</v>
      </c>
      <c r="C56" s="459">
        <v>100.9</v>
      </c>
      <c r="D56" s="460">
        <v>0.9</v>
      </c>
      <c r="E56" s="461">
        <v>1.0089999999999999</v>
      </c>
      <c r="F56" s="459">
        <v>99.750271689683998</v>
      </c>
      <c r="G56" s="460">
        <v>33.250090563227999</v>
      </c>
      <c r="H56" s="462">
        <v>7.9640000000000004</v>
      </c>
      <c r="I56" s="459">
        <v>32.287999999999997</v>
      </c>
      <c r="J56" s="460">
        <v>-0.96209056322800002</v>
      </c>
      <c r="K56" s="463">
        <v>0.32368834142500003</v>
      </c>
    </row>
    <row r="57" spans="1:11" ht="14.4" customHeight="1" thickBot="1" x14ac:dyDescent="0.35">
      <c r="A57" s="481" t="s">
        <v>324</v>
      </c>
      <c r="B57" s="459">
        <v>196.694564778543</v>
      </c>
      <c r="C57" s="459">
        <v>178.99199999999999</v>
      </c>
      <c r="D57" s="460">
        <v>-17.702564778542001</v>
      </c>
      <c r="E57" s="461">
        <v>0.90999972572400001</v>
      </c>
      <c r="F57" s="459">
        <v>190.33343698238301</v>
      </c>
      <c r="G57" s="460">
        <v>63.444478994127003</v>
      </c>
      <c r="H57" s="462">
        <v>16.852</v>
      </c>
      <c r="I57" s="459">
        <v>69.742999999999995</v>
      </c>
      <c r="J57" s="460">
        <v>6.2985210058719998</v>
      </c>
      <c r="K57" s="463">
        <v>0.36642536963400002</v>
      </c>
    </row>
    <row r="58" spans="1:11" ht="14.4" customHeight="1" thickBot="1" x14ac:dyDescent="0.35">
      <c r="A58" s="481" t="s">
        <v>325</v>
      </c>
      <c r="B58" s="459">
        <v>78.999999999999005</v>
      </c>
      <c r="C58" s="459">
        <v>76.751000000000005</v>
      </c>
      <c r="D58" s="460">
        <v>-2.248999999999</v>
      </c>
      <c r="E58" s="461">
        <v>0.97153164556899996</v>
      </c>
      <c r="F58" s="459">
        <v>75.391608020365993</v>
      </c>
      <c r="G58" s="460">
        <v>25.130536006787999</v>
      </c>
      <c r="H58" s="462">
        <v>4.2699999999999996</v>
      </c>
      <c r="I58" s="459">
        <v>34.268999999999998</v>
      </c>
      <c r="J58" s="460">
        <v>9.1384639932109994</v>
      </c>
      <c r="K58" s="463">
        <v>0.45454661201399998</v>
      </c>
    </row>
    <row r="59" spans="1:11" ht="14.4" customHeight="1" thickBot="1" x14ac:dyDescent="0.35">
      <c r="A59" s="482" t="s">
        <v>326</v>
      </c>
      <c r="B59" s="464">
        <v>439.63548609097597</v>
      </c>
      <c r="C59" s="464">
        <v>480.54730999999998</v>
      </c>
      <c r="D59" s="465">
        <v>40.911823909024001</v>
      </c>
      <c r="E59" s="471">
        <v>1.093058511433</v>
      </c>
      <c r="F59" s="464">
        <v>492.675596956113</v>
      </c>
      <c r="G59" s="465">
        <v>164.22519898537101</v>
      </c>
      <c r="H59" s="467">
        <v>43.143039999999999</v>
      </c>
      <c r="I59" s="464">
        <v>161.80651</v>
      </c>
      <c r="J59" s="465">
        <v>-2.4186889853700002</v>
      </c>
      <c r="K59" s="472">
        <v>0.32842404007699999</v>
      </c>
    </row>
    <row r="60" spans="1:11" ht="14.4" customHeight="1" thickBot="1" x14ac:dyDescent="0.35">
      <c r="A60" s="479" t="s">
        <v>45</v>
      </c>
      <c r="B60" s="459">
        <v>35.216407281179002</v>
      </c>
      <c r="C60" s="459">
        <v>45.66131</v>
      </c>
      <c r="D60" s="460">
        <v>10.44490271882</v>
      </c>
      <c r="E60" s="461">
        <v>1.2965919446409999</v>
      </c>
      <c r="F60" s="459">
        <v>59.342015182098002</v>
      </c>
      <c r="G60" s="460">
        <v>19.780671727365998</v>
      </c>
      <c r="H60" s="462">
        <v>8.1602399999999999</v>
      </c>
      <c r="I60" s="459">
        <v>24.039680000000001</v>
      </c>
      <c r="J60" s="460">
        <v>4.2590082726330003</v>
      </c>
      <c r="K60" s="463">
        <v>0.40510386993399999</v>
      </c>
    </row>
    <row r="61" spans="1:11" ht="14.4" customHeight="1" thickBot="1" x14ac:dyDescent="0.35">
      <c r="A61" s="483" t="s">
        <v>327</v>
      </c>
      <c r="B61" s="459">
        <v>35.216407281179002</v>
      </c>
      <c r="C61" s="459">
        <v>45.66131</v>
      </c>
      <c r="D61" s="460">
        <v>10.44490271882</v>
      </c>
      <c r="E61" s="461">
        <v>1.2965919446409999</v>
      </c>
      <c r="F61" s="459">
        <v>59.342015182098002</v>
      </c>
      <c r="G61" s="460">
        <v>19.780671727365998</v>
      </c>
      <c r="H61" s="462">
        <v>8.1602399999999999</v>
      </c>
      <c r="I61" s="459">
        <v>24.039680000000001</v>
      </c>
      <c r="J61" s="460">
        <v>4.2590082726330003</v>
      </c>
      <c r="K61" s="463">
        <v>0.40510386993399999</v>
      </c>
    </row>
    <row r="62" spans="1:11" ht="14.4" customHeight="1" thickBot="1" x14ac:dyDescent="0.35">
      <c r="A62" s="481" t="s">
        <v>328</v>
      </c>
      <c r="B62" s="459">
        <v>18.650548549578001</v>
      </c>
      <c r="C62" s="459">
        <v>11.747030000000001</v>
      </c>
      <c r="D62" s="460">
        <v>-6.903518549578</v>
      </c>
      <c r="E62" s="461">
        <v>0.629849034669</v>
      </c>
      <c r="F62" s="459">
        <v>15.353430361119001</v>
      </c>
      <c r="G62" s="460">
        <v>5.117810120373</v>
      </c>
      <c r="H62" s="462">
        <v>8.1602399999999999</v>
      </c>
      <c r="I62" s="459">
        <v>8.1602399999999999</v>
      </c>
      <c r="J62" s="460">
        <v>3.0424298796259999</v>
      </c>
      <c r="K62" s="463">
        <v>0.53149295030900001</v>
      </c>
    </row>
    <row r="63" spans="1:11" ht="14.4" customHeight="1" thickBot="1" x14ac:dyDescent="0.35">
      <c r="A63" s="481" t="s">
        <v>329</v>
      </c>
      <c r="B63" s="459">
        <v>4.2367732643130003</v>
      </c>
      <c r="C63" s="459">
        <v>17.953220000000002</v>
      </c>
      <c r="D63" s="460">
        <v>13.716446735686</v>
      </c>
      <c r="E63" s="461">
        <v>4.2374748139619998</v>
      </c>
      <c r="F63" s="459">
        <v>14.75117823623</v>
      </c>
      <c r="G63" s="460">
        <v>4.9170594120760001</v>
      </c>
      <c r="H63" s="462">
        <v>0</v>
      </c>
      <c r="I63" s="459">
        <v>0</v>
      </c>
      <c r="J63" s="460">
        <v>-4.9170594120760001</v>
      </c>
      <c r="K63" s="463">
        <v>0</v>
      </c>
    </row>
    <row r="64" spans="1:11" ht="14.4" customHeight="1" thickBot="1" x14ac:dyDescent="0.35">
      <c r="A64" s="481" t="s">
        <v>330</v>
      </c>
      <c r="B64" s="459">
        <v>7.3290854672860002</v>
      </c>
      <c r="C64" s="459">
        <v>11.07255</v>
      </c>
      <c r="D64" s="460">
        <v>3.7434645327129998</v>
      </c>
      <c r="E64" s="461">
        <v>1.510768301096</v>
      </c>
      <c r="F64" s="459">
        <v>24.949671178854999</v>
      </c>
      <c r="G64" s="460">
        <v>8.3165570596180007</v>
      </c>
      <c r="H64" s="462">
        <v>0</v>
      </c>
      <c r="I64" s="459">
        <v>15.879440000000001</v>
      </c>
      <c r="J64" s="460">
        <v>7.5628829403809998</v>
      </c>
      <c r="K64" s="463">
        <v>0.63645888902299996</v>
      </c>
    </row>
    <row r="65" spans="1:11" ht="14.4" customHeight="1" thickBot="1" x14ac:dyDescent="0.35">
      <c r="A65" s="481" t="s">
        <v>331</v>
      </c>
      <c r="B65" s="459">
        <v>4.9999999999989999</v>
      </c>
      <c r="C65" s="459">
        <v>4.8885100000000001</v>
      </c>
      <c r="D65" s="460">
        <v>-0.111489999999</v>
      </c>
      <c r="E65" s="461">
        <v>0.97770199999999996</v>
      </c>
      <c r="F65" s="459">
        <v>4.2877354058929997</v>
      </c>
      <c r="G65" s="460">
        <v>1.4292451352969999</v>
      </c>
      <c r="H65" s="462">
        <v>0</v>
      </c>
      <c r="I65" s="459">
        <v>0</v>
      </c>
      <c r="J65" s="460">
        <v>-1.4292451352969999</v>
      </c>
      <c r="K65" s="463">
        <v>0</v>
      </c>
    </row>
    <row r="66" spans="1:11" ht="14.4" customHeight="1" thickBot="1" x14ac:dyDescent="0.35">
      <c r="A66" s="484" t="s">
        <v>46</v>
      </c>
      <c r="B66" s="464">
        <v>0</v>
      </c>
      <c r="C66" s="464">
        <v>43.682000000000002</v>
      </c>
      <c r="D66" s="465">
        <v>43.682000000000002</v>
      </c>
      <c r="E66" s="466" t="s">
        <v>271</v>
      </c>
      <c r="F66" s="464">
        <v>0</v>
      </c>
      <c r="G66" s="465">
        <v>0</v>
      </c>
      <c r="H66" s="467">
        <v>0</v>
      </c>
      <c r="I66" s="464">
        <v>1.8009999999999999</v>
      </c>
      <c r="J66" s="465">
        <v>1.8009999999999999</v>
      </c>
      <c r="K66" s="468" t="s">
        <v>271</v>
      </c>
    </row>
    <row r="67" spans="1:11" ht="14.4" customHeight="1" thickBot="1" x14ac:dyDescent="0.35">
      <c r="A67" s="480" t="s">
        <v>332</v>
      </c>
      <c r="B67" s="464">
        <v>0</v>
      </c>
      <c r="C67" s="464">
        <v>43.682000000000002</v>
      </c>
      <c r="D67" s="465">
        <v>43.682000000000002</v>
      </c>
      <c r="E67" s="466" t="s">
        <v>271</v>
      </c>
      <c r="F67" s="464">
        <v>0</v>
      </c>
      <c r="G67" s="465">
        <v>0</v>
      </c>
      <c r="H67" s="467">
        <v>0</v>
      </c>
      <c r="I67" s="464">
        <v>1.8009999999999999</v>
      </c>
      <c r="J67" s="465">
        <v>1.8009999999999999</v>
      </c>
      <c r="K67" s="468" t="s">
        <v>271</v>
      </c>
    </row>
    <row r="68" spans="1:11" ht="14.4" customHeight="1" thickBot="1" x14ac:dyDescent="0.35">
      <c r="A68" s="481" t="s">
        <v>333</v>
      </c>
      <c r="B68" s="459">
        <v>0</v>
      </c>
      <c r="C68" s="459">
        <v>27.332000000000001</v>
      </c>
      <c r="D68" s="460">
        <v>27.332000000000001</v>
      </c>
      <c r="E68" s="469" t="s">
        <v>271</v>
      </c>
      <c r="F68" s="459">
        <v>0</v>
      </c>
      <c r="G68" s="460">
        <v>0</v>
      </c>
      <c r="H68" s="462">
        <v>0</v>
      </c>
      <c r="I68" s="459">
        <v>1.8009999999999999</v>
      </c>
      <c r="J68" s="460">
        <v>1.8009999999999999</v>
      </c>
      <c r="K68" s="470" t="s">
        <v>271</v>
      </c>
    </row>
    <row r="69" spans="1:11" ht="14.4" customHeight="1" thickBot="1" x14ac:dyDescent="0.35">
      <c r="A69" s="481" t="s">
        <v>334</v>
      </c>
      <c r="B69" s="459">
        <v>0</v>
      </c>
      <c r="C69" s="459">
        <v>16.350000000000001</v>
      </c>
      <c r="D69" s="460">
        <v>16.350000000000001</v>
      </c>
      <c r="E69" s="469" t="s">
        <v>271</v>
      </c>
      <c r="F69" s="459">
        <v>0</v>
      </c>
      <c r="G69" s="460">
        <v>0</v>
      </c>
      <c r="H69" s="462">
        <v>0</v>
      </c>
      <c r="I69" s="459">
        <v>0</v>
      </c>
      <c r="J69" s="460">
        <v>0</v>
      </c>
      <c r="K69" s="470" t="s">
        <v>271</v>
      </c>
    </row>
    <row r="70" spans="1:11" ht="14.4" customHeight="1" thickBot="1" x14ac:dyDescent="0.35">
      <c r="A70" s="479" t="s">
        <v>47</v>
      </c>
      <c r="B70" s="459">
        <v>404.41907880979699</v>
      </c>
      <c r="C70" s="459">
        <v>391.20400000000001</v>
      </c>
      <c r="D70" s="460">
        <v>-13.215078809795999</v>
      </c>
      <c r="E70" s="461">
        <v>0.96732330519900001</v>
      </c>
      <c r="F70" s="459">
        <v>433.33358177401402</v>
      </c>
      <c r="G70" s="460">
        <v>144.444527258005</v>
      </c>
      <c r="H70" s="462">
        <v>34.982799999999997</v>
      </c>
      <c r="I70" s="459">
        <v>135.96583000000001</v>
      </c>
      <c r="J70" s="460">
        <v>-8.4786972580040008</v>
      </c>
      <c r="K70" s="463">
        <v>0.31376712010899999</v>
      </c>
    </row>
    <row r="71" spans="1:11" ht="14.4" customHeight="1" thickBot="1" x14ac:dyDescent="0.35">
      <c r="A71" s="480" t="s">
        <v>335</v>
      </c>
      <c r="B71" s="464">
        <v>14.135207413543</v>
      </c>
      <c r="C71" s="464">
        <v>13.106949999999999</v>
      </c>
      <c r="D71" s="465">
        <v>-1.028257413543</v>
      </c>
      <c r="E71" s="471">
        <v>0.92725558363100002</v>
      </c>
      <c r="F71" s="464">
        <v>13.483184487788</v>
      </c>
      <c r="G71" s="465">
        <v>4.4943948292620002</v>
      </c>
      <c r="H71" s="467">
        <v>3.0777800000000002</v>
      </c>
      <c r="I71" s="464">
        <v>8.2261500000000005</v>
      </c>
      <c r="J71" s="465">
        <v>3.7317551707369998</v>
      </c>
      <c r="K71" s="472">
        <v>0.61010438649999998</v>
      </c>
    </row>
    <row r="72" spans="1:11" ht="14.4" customHeight="1" thickBot="1" x14ac:dyDescent="0.35">
      <c r="A72" s="481" t="s">
        <v>336</v>
      </c>
      <c r="B72" s="459">
        <v>4.3892654714950003</v>
      </c>
      <c r="C72" s="459">
        <v>4.2290000000000001</v>
      </c>
      <c r="D72" s="460">
        <v>-0.16026547149500001</v>
      </c>
      <c r="E72" s="461">
        <v>0.96348694957299996</v>
      </c>
      <c r="F72" s="459">
        <v>4.3530176018719997</v>
      </c>
      <c r="G72" s="460">
        <v>1.4510058672899999</v>
      </c>
      <c r="H72" s="462">
        <v>0.30730000000000002</v>
      </c>
      <c r="I72" s="459">
        <v>1.9351</v>
      </c>
      <c r="J72" s="460">
        <v>0.48409413270899998</v>
      </c>
      <c r="K72" s="463">
        <v>0.444542195089</v>
      </c>
    </row>
    <row r="73" spans="1:11" ht="14.4" customHeight="1" thickBot="1" x14ac:dyDescent="0.35">
      <c r="A73" s="481" t="s">
        <v>337</v>
      </c>
      <c r="B73" s="459">
        <v>9.7459419420470006</v>
      </c>
      <c r="C73" s="459">
        <v>8.8779500000000002</v>
      </c>
      <c r="D73" s="460">
        <v>-0.86799194204700003</v>
      </c>
      <c r="E73" s="461">
        <v>0.91093811688899995</v>
      </c>
      <c r="F73" s="459">
        <v>9.1301668859149991</v>
      </c>
      <c r="G73" s="460">
        <v>3.043388961971</v>
      </c>
      <c r="H73" s="462">
        <v>2.7704800000000001</v>
      </c>
      <c r="I73" s="459">
        <v>6.2910500000000003</v>
      </c>
      <c r="J73" s="460">
        <v>3.2476610380280002</v>
      </c>
      <c r="K73" s="463">
        <v>0.68903997907199999</v>
      </c>
    </row>
    <row r="74" spans="1:11" ht="14.4" customHeight="1" thickBot="1" x14ac:dyDescent="0.35">
      <c r="A74" s="480" t="s">
        <v>338</v>
      </c>
      <c r="B74" s="464">
        <v>13</v>
      </c>
      <c r="C74" s="464">
        <v>13.5</v>
      </c>
      <c r="D74" s="465">
        <v>0.49999999999900002</v>
      </c>
      <c r="E74" s="471">
        <v>1.0384615384610001</v>
      </c>
      <c r="F74" s="464">
        <v>14.197183098590999</v>
      </c>
      <c r="G74" s="465">
        <v>4.732394366197</v>
      </c>
      <c r="H74" s="467">
        <v>3.375</v>
      </c>
      <c r="I74" s="464">
        <v>6.75</v>
      </c>
      <c r="J74" s="465">
        <v>2.0176056338019999</v>
      </c>
      <c r="K74" s="472">
        <v>0.475446428571</v>
      </c>
    </row>
    <row r="75" spans="1:11" ht="14.4" customHeight="1" thickBot="1" x14ac:dyDescent="0.35">
      <c r="A75" s="481" t="s">
        <v>339</v>
      </c>
      <c r="B75" s="459">
        <v>13</v>
      </c>
      <c r="C75" s="459">
        <v>13.5</v>
      </c>
      <c r="D75" s="460">
        <v>0.49999999999900002</v>
      </c>
      <c r="E75" s="461">
        <v>1.0384615384610001</v>
      </c>
      <c r="F75" s="459">
        <v>14.197183098590999</v>
      </c>
      <c r="G75" s="460">
        <v>4.732394366197</v>
      </c>
      <c r="H75" s="462">
        <v>3.375</v>
      </c>
      <c r="I75" s="459">
        <v>6.75</v>
      </c>
      <c r="J75" s="460">
        <v>2.0176056338019999</v>
      </c>
      <c r="K75" s="463">
        <v>0.475446428571</v>
      </c>
    </row>
    <row r="76" spans="1:11" ht="14.4" customHeight="1" thickBot="1" x14ac:dyDescent="0.35">
      <c r="A76" s="480" t="s">
        <v>340</v>
      </c>
      <c r="B76" s="464">
        <v>300.94547585786302</v>
      </c>
      <c r="C76" s="464">
        <v>301.14537000000001</v>
      </c>
      <c r="D76" s="465">
        <v>0.19989414213699999</v>
      </c>
      <c r="E76" s="471">
        <v>1.0006642204589999</v>
      </c>
      <c r="F76" s="464">
        <v>337.54773992377602</v>
      </c>
      <c r="G76" s="465">
        <v>112.515913307925</v>
      </c>
      <c r="H76" s="467">
        <v>25.83745</v>
      </c>
      <c r="I76" s="464">
        <v>112.26810999999999</v>
      </c>
      <c r="J76" s="465">
        <v>-0.24780330792499999</v>
      </c>
      <c r="K76" s="472">
        <v>0.33259920515300001</v>
      </c>
    </row>
    <row r="77" spans="1:11" ht="14.4" customHeight="1" thickBot="1" x14ac:dyDescent="0.35">
      <c r="A77" s="481" t="s">
        <v>341</v>
      </c>
      <c r="B77" s="459">
        <v>241</v>
      </c>
      <c r="C77" s="459">
        <v>246.10867999999999</v>
      </c>
      <c r="D77" s="460">
        <v>5.1086799999989996</v>
      </c>
      <c r="E77" s="461">
        <v>1.0211978423229999</v>
      </c>
      <c r="F77" s="459">
        <v>281.83634588711902</v>
      </c>
      <c r="G77" s="460">
        <v>93.945448629039007</v>
      </c>
      <c r="H77" s="462">
        <v>25.83745</v>
      </c>
      <c r="I77" s="459">
        <v>98.705439999999996</v>
      </c>
      <c r="J77" s="460">
        <v>4.7599913709599999</v>
      </c>
      <c r="K77" s="463">
        <v>0.35022253673199999</v>
      </c>
    </row>
    <row r="78" spans="1:11" ht="14.4" customHeight="1" thickBot="1" x14ac:dyDescent="0.35">
      <c r="A78" s="481" t="s">
        <v>342</v>
      </c>
      <c r="B78" s="459">
        <v>0</v>
      </c>
      <c r="C78" s="459">
        <v>0.60499999999999998</v>
      </c>
      <c r="D78" s="460">
        <v>0.60499999999999998</v>
      </c>
      <c r="E78" s="469" t="s">
        <v>283</v>
      </c>
      <c r="F78" s="459">
        <v>0.60875979414299997</v>
      </c>
      <c r="G78" s="460">
        <v>0.20291993138100001</v>
      </c>
      <c r="H78" s="462">
        <v>0</v>
      </c>
      <c r="I78" s="459">
        <v>0.60499999999999998</v>
      </c>
      <c r="J78" s="460">
        <v>0.402080068618</v>
      </c>
      <c r="K78" s="463">
        <v>0.99382384615300001</v>
      </c>
    </row>
    <row r="79" spans="1:11" ht="14.4" customHeight="1" thickBot="1" x14ac:dyDescent="0.35">
      <c r="A79" s="481" t="s">
        <v>343</v>
      </c>
      <c r="B79" s="459">
        <v>59.945475857862</v>
      </c>
      <c r="C79" s="459">
        <v>54.431690000000003</v>
      </c>
      <c r="D79" s="460">
        <v>-5.5137858578619996</v>
      </c>
      <c r="E79" s="461">
        <v>0.90801998351000002</v>
      </c>
      <c r="F79" s="459">
        <v>55.102634242512003</v>
      </c>
      <c r="G79" s="460">
        <v>18.367544747503999</v>
      </c>
      <c r="H79" s="462">
        <v>0</v>
      </c>
      <c r="I79" s="459">
        <v>12.95767</v>
      </c>
      <c r="J79" s="460">
        <v>-5.4098747475040003</v>
      </c>
      <c r="K79" s="463">
        <v>0.23515518228999999</v>
      </c>
    </row>
    <row r="80" spans="1:11" ht="14.4" customHeight="1" thickBot="1" x14ac:dyDescent="0.35">
      <c r="A80" s="480" t="s">
        <v>344</v>
      </c>
      <c r="B80" s="464">
        <v>76.338395538390003</v>
      </c>
      <c r="C80" s="464">
        <v>63.451680000000003</v>
      </c>
      <c r="D80" s="465">
        <v>-12.88671553839</v>
      </c>
      <c r="E80" s="471">
        <v>0.83118959407600002</v>
      </c>
      <c r="F80" s="464">
        <v>68.105474263858</v>
      </c>
      <c r="G80" s="465">
        <v>22.701824754619</v>
      </c>
      <c r="H80" s="467">
        <v>2.6925699999999999</v>
      </c>
      <c r="I80" s="464">
        <v>8.7215699999999998</v>
      </c>
      <c r="J80" s="465">
        <v>-13.980254754619001</v>
      </c>
      <c r="K80" s="472">
        <v>0.12805974988400001</v>
      </c>
    </row>
    <row r="81" spans="1:11" ht="14.4" customHeight="1" thickBot="1" x14ac:dyDescent="0.35">
      <c r="A81" s="481" t="s">
        <v>345</v>
      </c>
      <c r="B81" s="459">
        <v>71.841031473781001</v>
      </c>
      <c r="C81" s="459">
        <v>62.694220000000001</v>
      </c>
      <c r="D81" s="460">
        <v>-9.1468114737799997</v>
      </c>
      <c r="E81" s="461">
        <v>0.87267984206000004</v>
      </c>
      <c r="F81" s="459">
        <v>68.105474263858</v>
      </c>
      <c r="G81" s="460">
        <v>22.701824754619</v>
      </c>
      <c r="H81" s="462">
        <v>2.6925699999999999</v>
      </c>
      <c r="I81" s="459">
        <v>8.7215699999999998</v>
      </c>
      <c r="J81" s="460">
        <v>-13.980254754619001</v>
      </c>
      <c r="K81" s="463">
        <v>0.12805974988400001</v>
      </c>
    </row>
    <row r="82" spans="1:11" ht="14.4" customHeight="1" thickBot="1" x14ac:dyDescent="0.35">
      <c r="A82" s="481" t="s">
        <v>346</v>
      </c>
      <c r="B82" s="459">
        <v>1.1631901966889999</v>
      </c>
      <c r="C82" s="459">
        <v>0.19359999999999999</v>
      </c>
      <c r="D82" s="460">
        <v>-0.96959019668900004</v>
      </c>
      <c r="E82" s="461">
        <v>0.166438816756</v>
      </c>
      <c r="F82" s="459">
        <v>0</v>
      </c>
      <c r="G82" s="460">
        <v>0</v>
      </c>
      <c r="H82" s="462">
        <v>0</v>
      </c>
      <c r="I82" s="459">
        <v>0</v>
      </c>
      <c r="J82" s="460">
        <v>0</v>
      </c>
      <c r="K82" s="463">
        <v>4</v>
      </c>
    </row>
    <row r="83" spans="1:11" ht="14.4" customHeight="1" thickBot="1" x14ac:dyDescent="0.35">
      <c r="A83" s="481" t="s">
        <v>347</v>
      </c>
      <c r="B83" s="459">
        <v>3.3341738679200001</v>
      </c>
      <c r="C83" s="459">
        <v>0.56385999999900005</v>
      </c>
      <c r="D83" s="460">
        <v>-2.7703138679200001</v>
      </c>
      <c r="E83" s="461">
        <v>0.169115355808</v>
      </c>
      <c r="F83" s="459">
        <v>0</v>
      </c>
      <c r="G83" s="460">
        <v>0</v>
      </c>
      <c r="H83" s="462">
        <v>0</v>
      </c>
      <c r="I83" s="459">
        <v>0</v>
      </c>
      <c r="J83" s="460">
        <v>0</v>
      </c>
      <c r="K83" s="463">
        <v>4</v>
      </c>
    </row>
    <row r="84" spans="1:11" ht="14.4" customHeight="1" thickBot="1" x14ac:dyDescent="0.35">
      <c r="A84" s="478" t="s">
        <v>48</v>
      </c>
      <c r="B84" s="459">
        <v>12338</v>
      </c>
      <c r="C84" s="459">
        <v>13649.62745</v>
      </c>
      <c r="D84" s="460">
        <v>1311.62745</v>
      </c>
      <c r="E84" s="461">
        <v>1.1063079469929999</v>
      </c>
      <c r="F84" s="459">
        <v>13450.961857373401</v>
      </c>
      <c r="G84" s="460">
        <v>4483.6539524577902</v>
      </c>
      <c r="H84" s="462">
        <v>1010.27945</v>
      </c>
      <c r="I84" s="459">
        <v>4003.4922200000101</v>
      </c>
      <c r="J84" s="460">
        <v>-480.16173245778202</v>
      </c>
      <c r="K84" s="463">
        <v>0.29763612910699999</v>
      </c>
    </row>
    <row r="85" spans="1:11" ht="14.4" customHeight="1" thickBot="1" x14ac:dyDescent="0.35">
      <c r="A85" s="484" t="s">
        <v>348</v>
      </c>
      <c r="B85" s="464">
        <v>9078.0000000000091</v>
      </c>
      <c r="C85" s="464">
        <v>10156.445</v>
      </c>
      <c r="D85" s="465">
        <v>1078.4449999999899</v>
      </c>
      <c r="E85" s="471">
        <v>1.1187976426520001</v>
      </c>
      <c r="F85" s="464">
        <v>9910.0018573733705</v>
      </c>
      <c r="G85" s="465">
        <v>3303.33395245779</v>
      </c>
      <c r="H85" s="467">
        <v>742.93000000000302</v>
      </c>
      <c r="I85" s="464">
        <v>2944.65600000001</v>
      </c>
      <c r="J85" s="465">
        <v>-358.67795245778399</v>
      </c>
      <c r="K85" s="472">
        <v>0.29713980303699999</v>
      </c>
    </row>
    <row r="86" spans="1:11" ht="14.4" customHeight="1" thickBot="1" x14ac:dyDescent="0.35">
      <c r="A86" s="480" t="s">
        <v>349</v>
      </c>
      <c r="B86" s="464">
        <v>9053.0000000000091</v>
      </c>
      <c r="C86" s="464">
        <v>10102.882</v>
      </c>
      <c r="D86" s="465">
        <v>1049.8820000000001</v>
      </c>
      <c r="E86" s="471">
        <v>1.1159706174740001</v>
      </c>
      <c r="F86" s="464">
        <v>9835.9999999999709</v>
      </c>
      <c r="G86" s="465">
        <v>3278.6666666666601</v>
      </c>
      <c r="H86" s="467">
        <v>737.78000000000304</v>
      </c>
      <c r="I86" s="464">
        <v>2882.87700000001</v>
      </c>
      <c r="J86" s="465">
        <v>-395.78966666665201</v>
      </c>
      <c r="K86" s="472">
        <v>0.29309444896199999</v>
      </c>
    </row>
    <row r="87" spans="1:11" ht="14.4" customHeight="1" thickBot="1" x14ac:dyDescent="0.35">
      <c r="A87" s="481" t="s">
        <v>350</v>
      </c>
      <c r="B87" s="459">
        <v>9053.0000000000091</v>
      </c>
      <c r="C87" s="459">
        <v>10102.882</v>
      </c>
      <c r="D87" s="460">
        <v>1049.8820000000001</v>
      </c>
      <c r="E87" s="461">
        <v>1.1159706174740001</v>
      </c>
      <c r="F87" s="459">
        <v>9835.9999999999709</v>
      </c>
      <c r="G87" s="460">
        <v>3278.6666666666601</v>
      </c>
      <c r="H87" s="462">
        <v>737.78000000000304</v>
      </c>
      <c r="I87" s="459">
        <v>2882.87700000001</v>
      </c>
      <c r="J87" s="460">
        <v>-395.78966666665201</v>
      </c>
      <c r="K87" s="463">
        <v>0.29309444896199999</v>
      </c>
    </row>
    <row r="88" spans="1:11" ht="14.4" customHeight="1" thickBot="1" x14ac:dyDescent="0.35">
      <c r="A88" s="480" t="s">
        <v>351</v>
      </c>
      <c r="B88" s="464">
        <v>0</v>
      </c>
      <c r="C88" s="464">
        <v>7.1829999999999998</v>
      </c>
      <c r="D88" s="465">
        <v>7.1829999999999998</v>
      </c>
      <c r="E88" s="466" t="s">
        <v>271</v>
      </c>
      <c r="F88" s="464">
        <v>0</v>
      </c>
      <c r="G88" s="465">
        <v>0</v>
      </c>
      <c r="H88" s="467">
        <v>0</v>
      </c>
      <c r="I88" s="464">
        <v>0.65800000000000003</v>
      </c>
      <c r="J88" s="465">
        <v>0.65800000000000003</v>
      </c>
      <c r="K88" s="468" t="s">
        <v>271</v>
      </c>
    </row>
    <row r="89" spans="1:11" ht="14.4" customHeight="1" thickBot="1" x14ac:dyDescent="0.35">
      <c r="A89" s="481" t="s">
        <v>352</v>
      </c>
      <c r="B89" s="459">
        <v>0</v>
      </c>
      <c r="C89" s="459">
        <v>7.1829999999999998</v>
      </c>
      <c r="D89" s="460">
        <v>7.1829999999999998</v>
      </c>
      <c r="E89" s="469" t="s">
        <v>271</v>
      </c>
      <c r="F89" s="459">
        <v>0</v>
      </c>
      <c r="G89" s="460">
        <v>0</v>
      </c>
      <c r="H89" s="462">
        <v>0</v>
      </c>
      <c r="I89" s="459">
        <v>0.65800000000000003</v>
      </c>
      <c r="J89" s="460">
        <v>0.65800000000000003</v>
      </c>
      <c r="K89" s="470" t="s">
        <v>271</v>
      </c>
    </row>
    <row r="90" spans="1:11" ht="14.4" customHeight="1" thickBot="1" x14ac:dyDescent="0.35">
      <c r="A90" s="480" t="s">
        <v>353</v>
      </c>
      <c r="B90" s="464">
        <v>0</v>
      </c>
      <c r="C90" s="464">
        <v>46.38</v>
      </c>
      <c r="D90" s="465">
        <v>46.38</v>
      </c>
      <c r="E90" s="466" t="s">
        <v>283</v>
      </c>
      <c r="F90" s="464">
        <v>50.559857373398003</v>
      </c>
      <c r="G90" s="465">
        <v>16.853285791131999</v>
      </c>
      <c r="H90" s="467">
        <v>5.15</v>
      </c>
      <c r="I90" s="464">
        <v>28.620999999999999</v>
      </c>
      <c r="J90" s="465">
        <v>11.767714208867</v>
      </c>
      <c r="K90" s="472">
        <v>0.566081501943</v>
      </c>
    </row>
    <row r="91" spans="1:11" ht="14.4" customHeight="1" thickBot="1" x14ac:dyDescent="0.35">
      <c r="A91" s="481" t="s">
        <v>354</v>
      </c>
      <c r="B91" s="459">
        <v>0</v>
      </c>
      <c r="C91" s="459">
        <v>46.38</v>
      </c>
      <c r="D91" s="460">
        <v>46.38</v>
      </c>
      <c r="E91" s="469" t="s">
        <v>283</v>
      </c>
      <c r="F91" s="459">
        <v>50.559857373398003</v>
      </c>
      <c r="G91" s="460">
        <v>16.853285791131999</v>
      </c>
      <c r="H91" s="462">
        <v>5.15</v>
      </c>
      <c r="I91" s="459">
        <v>28.620999999999999</v>
      </c>
      <c r="J91" s="460">
        <v>11.767714208867</v>
      </c>
      <c r="K91" s="463">
        <v>0.566081501943</v>
      </c>
    </row>
    <row r="92" spans="1:11" ht="14.4" customHeight="1" thickBot="1" x14ac:dyDescent="0.35">
      <c r="A92" s="480" t="s">
        <v>355</v>
      </c>
      <c r="B92" s="464">
        <v>25</v>
      </c>
      <c r="C92" s="464">
        <v>0</v>
      </c>
      <c r="D92" s="465">
        <v>-25</v>
      </c>
      <c r="E92" s="471">
        <v>0</v>
      </c>
      <c r="F92" s="464">
        <v>23.442</v>
      </c>
      <c r="G92" s="465">
        <v>7.8140000000000001</v>
      </c>
      <c r="H92" s="467">
        <v>0</v>
      </c>
      <c r="I92" s="464">
        <v>0</v>
      </c>
      <c r="J92" s="465">
        <v>-7.8140000000000001</v>
      </c>
      <c r="K92" s="472">
        <v>0</v>
      </c>
    </row>
    <row r="93" spans="1:11" ht="14.4" customHeight="1" thickBot="1" x14ac:dyDescent="0.35">
      <c r="A93" s="481" t="s">
        <v>356</v>
      </c>
      <c r="B93" s="459">
        <v>25</v>
      </c>
      <c r="C93" s="459">
        <v>0</v>
      </c>
      <c r="D93" s="460">
        <v>-25</v>
      </c>
      <c r="E93" s="461">
        <v>0</v>
      </c>
      <c r="F93" s="459">
        <v>23.442</v>
      </c>
      <c r="G93" s="460">
        <v>7.8140000000000001</v>
      </c>
      <c r="H93" s="462">
        <v>0</v>
      </c>
      <c r="I93" s="459">
        <v>0</v>
      </c>
      <c r="J93" s="460">
        <v>-7.8140000000000001</v>
      </c>
      <c r="K93" s="463">
        <v>0</v>
      </c>
    </row>
    <row r="94" spans="1:11" ht="14.4" customHeight="1" thickBot="1" x14ac:dyDescent="0.35">
      <c r="A94" s="483" t="s">
        <v>357</v>
      </c>
      <c r="B94" s="459">
        <v>0</v>
      </c>
      <c r="C94" s="459">
        <v>0</v>
      </c>
      <c r="D94" s="460">
        <v>0</v>
      </c>
      <c r="E94" s="461">
        <v>1</v>
      </c>
      <c r="F94" s="459">
        <v>0</v>
      </c>
      <c r="G94" s="460">
        <v>0</v>
      </c>
      <c r="H94" s="462">
        <v>0</v>
      </c>
      <c r="I94" s="459">
        <v>32.5</v>
      </c>
      <c r="J94" s="460">
        <v>32.5</v>
      </c>
      <c r="K94" s="470" t="s">
        <v>283</v>
      </c>
    </row>
    <row r="95" spans="1:11" ht="14.4" customHeight="1" thickBot="1" x14ac:dyDescent="0.35">
      <c r="A95" s="481" t="s">
        <v>358</v>
      </c>
      <c r="B95" s="459">
        <v>0</v>
      </c>
      <c r="C95" s="459">
        <v>0</v>
      </c>
      <c r="D95" s="460">
        <v>0</v>
      </c>
      <c r="E95" s="461">
        <v>1</v>
      </c>
      <c r="F95" s="459">
        <v>0</v>
      </c>
      <c r="G95" s="460">
        <v>0</v>
      </c>
      <c r="H95" s="462">
        <v>0</v>
      </c>
      <c r="I95" s="459">
        <v>32.5</v>
      </c>
      <c r="J95" s="460">
        <v>32.5</v>
      </c>
      <c r="K95" s="470" t="s">
        <v>283</v>
      </c>
    </row>
    <row r="96" spans="1:11" ht="14.4" customHeight="1" thickBot="1" x14ac:dyDescent="0.35">
      <c r="A96" s="479" t="s">
        <v>359</v>
      </c>
      <c r="B96" s="459">
        <v>3079</v>
      </c>
      <c r="C96" s="459">
        <v>3291.1297199999999</v>
      </c>
      <c r="D96" s="460">
        <v>212.129720000004</v>
      </c>
      <c r="E96" s="461">
        <v>1.0688956544329999</v>
      </c>
      <c r="F96" s="459">
        <v>3344.24</v>
      </c>
      <c r="G96" s="460">
        <v>1114.7466666666701</v>
      </c>
      <c r="H96" s="462">
        <v>252.59450000000101</v>
      </c>
      <c r="I96" s="459">
        <v>1001.18245</v>
      </c>
      <c r="J96" s="460">
        <v>-113.564216666664</v>
      </c>
      <c r="K96" s="463">
        <v>0.29937517941199998</v>
      </c>
    </row>
    <row r="97" spans="1:11" ht="14.4" customHeight="1" thickBot="1" x14ac:dyDescent="0.35">
      <c r="A97" s="480" t="s">
        <v>360</v>
      </c>
      <c r="B97" s="464">
        <v>814.99999999999704</v>
      </c>
      <c r="C97" s="464">
        <v>914.07024000000001</v>
      </c>
      <c r="D97" s="465">
        <v>99.070240000002997</v>
      </c>
      <c r="E97" s="471">
        <v>1.121558576687</v>
      </c>
      <c r="F97" s="464">
        <v>885.24000000000206</v>
      </c>
      <c r="G97" s="465">
        <v>295.08000000000101</v>
      </c>
      <c r="H97" s="467">
        <v>66.861999999999995</v>
      </c>
      <c r="I97" s="464">
        <v>265.01846</v>
      </c>
      <c r="J97" s="465">
        <v>-30.061540000000001</v>
      </c>
      <c r="K97" s="472">
        <v>0.29937470064600002</v>
      </c>
    </row>
    <row r="98" spans="1:11" ht="14.4" customHeight="1" thickBot="1" x14ac:dyDescent="0.35">
      <c r="A98" s="481" t="s">
        <v>361</v>
      </c>
      <c r="B98" s="459">
        <v>814.99999999999704</v>
      </c>
      <c r="C98" s="459">
        <v>914.07024000000001</v>
      </c>
      <c r="D98" s="460">
        <v>99.070240000002997</v>
      </c>
      <c r="E98" s="461">
        <v>1.121558576687</v>
      </c>
      <c r="F98" s="459">
        <v>885.24000000000206</v>
      </c>
      <c r="G98" s="460">
        <v>295.08000000000101</v>
      </c>
      <c r="H98" s="462">
        <v>66.861999999999995</v>
      </c>
      <c r="I98" s="459">
        <v>265.01846</v>
      </c>
      <c r="J98" s="460">
        <v>-30.061540000000001</v>
      </c>
      <c r="K98" s="463">
        <v>0.29937470064600002</v>
      </c>
    </row>
    <row r="99" spans="1:11" ht="14.4" customHeight="1" thickBot="1" x14ac:dyDescent="0.35">
      <c r="A99" s="480" t="s">
        <v>362</v>
      </c>
      <c r="B99" s="464">
        <v>2264</v>
      </c>
      <c r="C99" s="464">
        <v>2377.0594799999999</v>
      </c>
      <c r="D99" s="465">
        <v>113.059480000001</v>
      </c>
      <c r="E99" s="471">
        <v>1.049937932862</v>
      </c>
      <c r="F99" s="464">
        <v>2459</v>
      </c>
      <c r="G99" s="465">
        <v>819.66666666666504</v>
      </c>
      <c r="H99" s="467">
        <v>185.73250000000101</v>
      </c>
      <c r="I99" s="464">
        <v>736.16399000000104</v>
      </c>
      <c r="J99" s="465">
        <v>-83.502676666664001</v>
      </c>
      <c r="K99" s="472">
        <v>0.29937535176899999</v>
      </c>
    </row>
    <row r="100" spans="1:11" ht="14.4" customHeight="1" thickBot="1" x14ac:dyDescent="0.35">
      <c r="A100" s="481" t="s">
        <v>363</v>
      </c>
      <c r="B100" s="459">
        <v>2264</v>
      </c>
      <c r="C100" s="459">
        <v>2377.0594799999999</v>
      </c>
      <c r="D100" s="460">
        <v>113.059480000001</v>
      </c>
      <c r="E100" s="461">
        <v>1.049937932862</v>
      </c>
      <c r="F100" s="459">
        <v>2459</v>
      </c>
      <c r="G100" s="460">
        <v>819.66666666666504</v>
      </c>
      <c r="H100" s="462">
        <v>185.73250000000101</v>
      </c>
      <c r="I100" s="459">
        <v>736.16399000000104</v>
      </c>
      <c r="J100" s="460">
        <v>-83.502676666664001</v>
      </c>
      <c r="K100" s="463">
        <v>0.29937535176899999</v>
      </c>
    </row>
    <row r="101" spans="1:11" ht="14.4" customHeight="1" thickBot="1" x14ac:dyDescent="0.35">
      <c r="A101" s="479" t="s">
        <v>364</v>
      </c>
      <c r="B101" s="459">
        <v>181</v>
      </c>
      <c r="C101" s="459">
        <v>202.05273</v>
      </c>
      <c r="D101" s="460">
        <v>21.052729999998999</v>
      </c>
      <c r="E101" s="461">
        <v>1.1163134254139999</v>
      </c>
      <c r="F101" s="459">
        <v>196.72000000000099</v>
      </c>
      <c r="G101" s="460">
        <v>65.573333333332997</v>
      </c>
      <c r="H101" s="462">
        <v>14.754949999999999</v>
      </c>
      <c r="I101" s="459">
        <v>57.653770000000002</v>
      </c>
      <c r="J101" s="460">
        <v>-7.9195633333330004</v>
      </c>
      <c r="K101" s="463">
        <v>0.29307528466799998</v>
      </c>
    </row>
    <row r="102" spans="1:11" ht="14.4" customHeight="1" thickBot="1" x14ac:dyDescent="0.35">
      <c r="A102" s="480" t="s">
        <v>365</v>
      </c>
      <c r="B102" s="464">
        <v>181</v>
      </c>
      <c r="C102" s="464">
        <v>202.05273</v>
      </c>
      <c r="D102" s="465">
        <v>21.052729999998999</v>
      </c>
      <c r="E102" s="471">
        <v>1.1163134254139999</v>
      </c>
      <c r="F102" s="464">
        <v>196.72000000000099</v>
      </c>
      <c r="G102" s="465">
        <v>65.573333333332997</v>
      </c>
      <c r="H102" s="467">
        <v>14.754949999999999</v>
      </c>
      <c r="I102" s="464">
        <v>57.653770000000002</v>
      </c>
      <c r="J102" s="465">
        <v>-7.9195633333330004</v>
      </c>
      <c r="K102" s="472">
        <v>0.29307528466799998</v>
      </c>
    </row>
    <row r="103" spans="1:11" ht="14.4" customHeight="1" thickBot="1" x14ac:dyDescent="0.35">
      <c r="A103" s="481" t="s">
        <v>366</v>
      </c>
      <c r="B103" s="459">
        <v>181</v>
      </c>
      <c r="C103" s="459">
        <v>202.05273</v>
      </c>
      <c r="D103" s="460">
        <v>21.052729999998999</v>
      </c>
      <c r="E103" s="461">
        <v>1.1163134254139999</v>
      </c>
      <c r="F103" s="459">
        <v>196.72000000000099</v>
      </c>
      <c r="G103" s="460">
        <v>65.573333333332997</v>
      </c>
      <c r="H103" s="462">
        <v>14.754949999999999</v>
      </c>
      <c r="I103" s="459">
        <v>57.653770000000002</v>
      </c>
      <c r="J103" s="460">
        <v>-7.9195633333330004</v>
      </c>
      <c r="K103" s="463">
        <v>0.29307528466799998</v>
      </c>
    </row>
    <row r="104" spans="1:11" ht="14.4" customHeight="1" thickBot="1" x14ac:dyDescent="0.35">
      <c r="A104" s="478" t="s">
        <v>367</v>
      </c>
      <c r="B104" s="459">
        <v>0</v>
      </c>
      <c r="C104" s="459">
        <v>43.3095</v>
      </c>
      <c r="D104" s="460">
        <v>43.3095</v>
      </c>
      <c r="E104" s="469" t="s">
        <v>271</v>
      </c>
      <c r="F104" s="459">
        <v>18.423591703264002</v>
      </c>
      <c r="G104" s="460">
        <v>6.141197234421</v>
      </c>
      <c r="H104" s="462">
        <v>0</v>
      </c>
      <c r="I104" s="459">
        <v>1.2</v>
      </c>
      <c r="J104" s="460">
        <v>-4.9411972344209998</v>
      </c>
      <c r="K104" s="463">
        <v>6.5133879392999999E-2</v>
      </c>
    </row>
    <row r="105" spans="1:11" ht="14.4" customHeight="1" thickBot="1" x14ac:dyDescent="0.35">
      <c r="A105" s="479" t="s">
        <v>368</v>
      </c>
      <c r="B105" s="459">
        <v>0</v>
      </c>
      <c r="C105" s="459">
        <v>43.3095</v>
      </c>
      <c r="D105" s="460">
        <v>43.3095</v>
      </c>
      <c r="E105" s="469" t="s">
        <v>271</v>
      </c>
      <c r="F105" s="459">
        <v>18.423591703264002</v>
      </c>
      <c r="G105" s="460">
        <v>6.141197234421</v>
      </c>
      <c r="H105" s="462">
        <v>0</v>
      </c>
      <c r="I105" s="459">
        <v>1.2</v>
      </c>
      <c r="J105" s="460">
        <v>-4.9411972344209998</v>
      </c>
      <c r="K105" s="463">
        <v>6.5133879392999999E-2</v>
      </c>
    </row>
    <row r="106" spans="1:11" ht="14.4" customHeight="1" thickBot="1" x14ac:dyDescent="0.35">
      <c r="A106" s="480" t="s">
        <v>369</v>
      </c>
      <c r="B106" s="464">
        <v>0</v>
      </c>
      <c r="C106" s="464">
        <v>24.159500000000001</v>
      </c>
      <c r="D106" s="465">
        <v>24.159500000000001</v>
      </c>
      <c r="E106" s="466" t="s">
        <v>271</v>
      </c>
      <c r="F106" s="464">
        <v>0</v>
      </c>
      <c r="G106" s="465">
        <v>0</v>
      </c>
      <c r="H106" s="467">
        <v>0</v>
      </c>
      <c r="I106" s="464">
        <v>0</v>
      </c>
      <c r="J106" s="465">
        <v>0</v>
      </c>
      <c r="K106" s="468" t="s">
        <v>271</v>
      </c>
    </row>
    <row r="107" spans="1:11" ht="14.4" customHeight="1" thickBot="1" x14ac:dyDescent="0.35">
      <c r="A107" s="481" t="s">
        <v>370</v>
      </c>
      <c r="B107" s="459">
        <v>0</v>
      </c>
      <c r="C107" s="459">
        <v>5.9499999998999999E-2</v>
      </c>
      <c r="D107" s="460">
        <v>5.9499999998999999E-2</v>
      </c>
      <c r="E107" s="469" t="s">
        <v>271</v>
      </c>
      <c r="F107" s="459">
        <v>0</v>
      </c>
      <c r="G107" s="460">
        <v>0</v>
      </c>
      <c r="H107" s="462">
        <v>0</v>
      </c>
      <c r="I107" s="459">
        <v>0</v>
      </c>
      <c r="J107" s="460">
        <v>0</v>
      </c>
      <c r="K107" s="463">
        <v>4</v>
      </c>
    </row>
    <row r="108" spans="1:11" ht="14.4" customHeight="1" thickBot="1" x14ac:dyDescent="0.35">
      <c r="A108" s="481" t="s">
        <v>371</v>
      </c>
      <c r="B108" s="459">
        <v>0</v>
      </c>
      <c r="C108" s="459">
        <v>7.75</v>
      </c>
      <c r="D108" s="460">
        <v>7.75</v>
      </c>
      <c r="E108" s="469" t="s">
        <v>271</v>
      </c>
      <c r="F108" s="459">
        <v>0</v>
      </c>
      <c r="G108" s="460">
        <v>0</v>
      </c>
      <c r="H108" s="462">
        <v>0</v>
      </c>
      <c r="I108" s="459">
        <v>0</v>
      </c>
      <c r="J108" s="460">
        <v>0</v>
      </c>
      <c r="K108" s="470" t="s">
        <v>271</v>
      </c>
    </row>
    <row r="109" spans="1:11" ht="14.4" customHeight="1" thickBot="1" x14ac:dyDescent="0.35">
      <c r="A109" s="481" t="s">
        <v>372</v>
      </c>
      <c r="B109" s="459">
        <v>0</v>
      </c>
      <c r="C109" s="459">
        <v>16.350000000000001</v>
      </c>
      <c r="D109" s="460">
        <v>16.350000000000001</v>
      </c>
      <c r="E109" s="469" t="s">
        <v>283</v>
      </c>
      <c r="F109" s="459">
        <v>0</v>
      </c>
      <c r="G109" s="460">
        <v>0</v>
      </c>
      <c r="H109" s="462">
        <v>0</v>
      </c>
      <c r="I109" s="459">
        <v>0</v>
      </c>
      <c r="J109" s="460">
        <v>0</v>
      </c>
      <c r="K109" s="470" t="s">
        <v>271</v>
      </c>
    </row>
    <row r="110" spans="1:11" ht="14.4" customHeight="1" thickBot="1" x14ac:dyDescent="0.35">
      <c r="A110" s="483" t="s">
        <v>373</v>
      </c>
      <c r="B110" s="459">
        <v>0</v>
      </c>
      <c r="C110" s="459">
        <v>19.149999999999999</v>
      </c>
      <c r="D110" s="460">
        <v>19.149999999999999</v>
      </c>
      <c r="E110" s="469" t="s">
        <v>271</v>
      </c>
      <c r="F110" s="459">
        <v>18.423591703264002</v>
      </c>
      <c r="G110" s="460">
        <v>6.141197234421</v>
      </c>
      <c r="H110" s="462">
        <v>0</v>
      </c>
      <c r="I110" s="459">
        <v>1.2</v>
      </c>
      <c r="J110" s="460">
        <v>-4.9411972344209998</v>
      </c>
      <c r="K110" s="463">
        <v>6.5133879392999999E-2</v>
      </c>
    </row>
    <row r="111" spans="1:11" ht="14.4" customHeight="1" thickBot="1" x14ac:dyDescent="0.35">
      <c r="A111" s="481" t="s">
        <v>374</v>
      </c>
      <c r="B111" s="459">
        <v>0</v>
      </c>
      <c r="C111" s="459">
        <v>19.149999999999999</v>
      </c>
      <c r="D111" s="460">
        <v>19.149999999999999</v>
      </c>
      <c r="E111" s="469" t="s">
        <v>271</v>
      </c>
      <c r="F111" s="459">
        <v>18.423591703264002</v>
      </c>
      <c r="G111" s="460">
        <v>6.141197234421</v>
      </c>
      <c r="H111" s="462">
        <v>0</v>
      </c>
      <c r="I111" s="459">
        <v>1.2</v>
      </c>
      <c r="J111" s="460">
        <v>-4.9411972344209998</v>
      </c>
      <c r="K111" s="463">
        <v>6.5133879392999999E-2</v>
      </c>
    </row>
    <row r="112" spans="1:11" ht="14.4" customHeight="1" thickBot="1" x14ac:dyDescent="0.35">
      <c r="A112" s="478" t="s">
        <v>375</v>
      </c>
      <c r="B112" s="459">
        <v>495.00000000000102</v>
      </c>
      <c r="C112" s="459">
        <v>553.73692000000005</v>
      </c>
      <c r="D112" s="460">
        <v>58.736919999999003</v>
      </c>
      <c r="E112" s="461">
        <v>1.118660444444</v>
      </c>
      <c r="F112" s="459">
        <v>512.645865276888</v>
      </c>
      <c r="G112" s="460">
        <v>170.88195509229601</v>
      </c>
      <c r="H112" s="462">
        <v>37.734999999999999</v>
      </c>
      <c r="I112" s="459">
        <v>162.89869999999999</v>
      </c>
      <c r="J112" s="460">
        <v>-7.9832550922949999</v>
      </c>
      <c r="K112" s="463">
        <v>0.31776068243900002</v>
      </c>
    </row>
    <row r="113" spans="1:11" ht="14.4" customHeight="1" thickBot="1" x14ac:dyDescent="0.35">
      <c r="A113" s="479" t="s">
        <v>376</v>
      </c>
      <c r="B113" s="459">
        <v>483.00000000000102</v>
      </c>
      <c r="C113" s="459">
        <v>482.43400000000003</v>
      </c>
      <c r="D113" s="460">
        <v>-0.56599999999999995</v>
      </c>
      <c r="E113" s="461">
        <v>0.99882815734899999</v>
      </c>
      <c r="F113" s="459">
        <v>512.645865276888</v>
      </c>
      <c r="G113" s="460">
        <v>170.88195509229601</v>
      </c>
      <c r="H113" s="462">
        <v>37.734999999999999</v>
      </c>
      <c r="I113" s="459">
        <v>153.352</v>
      </c>
      <c r="J113" s="460">
        <v>-17.529955092295001</v>
      </c>
      <c r="K113" s="463">
        <v>0.29913827534100002</v>
      </c>
    </row>
    <row r="114" spans="1:11" ht="14.4" customHeight="1" thickBot="1" x14ac:dyDescent="0.35">
      <c r="A114" s="480" t="s">
        <v>377</v>
      </c>
      <c r="B114" s="464">
        <v>483.00000000000102</v>
      </c>
      <c r="C114" s="464">
        <v>482.43400000000003</v>
      </c>
      <c r="D114" s="465">
        <v>-0.56599999999999995</v>
      </c>
      <c r="E114" s="471">
        <v>0.99882815734899999</v>
      </c>
      <c r="F114" s="464">
        <v>512.645865276888</v>
      </c>
      <c r="G114" s="465">
        <v>170.88195509229601</v>
      </c>
      <c r="H114" s="467">
        <v>37.734999999999999</v>
      </c>
      <c r="I114" s="464">
        <v>153.352</v>
      </c>
      <c r="J114" s="465">
        <v>-17.529955092295001</v>
      </c>
      <c r="K114" s="472">
        <v>0.29913827534100002</v>
      </c>
    </row>
    <row r="115" spans="1:11" ht="14.4" customHeight="1" thickBot="1" x14ac:dyDescent="0.35">
      <c r="A115" s="481" t="s">
        <v>378</v>
      </c>
      <c r="B115" s="459">
        <v>40</v>
      </c>
      <c r="C115" s="459">
        <v>40.512</v>
      </c>
      <c r="D115" s="460">
        <v>0.51199999999900003</v>
      </c>
      <c r="E115" s="461">
        <v>1.0127999999999999</v>
      </c>
      <c r="F115" s="459">
        <v>43.001233484460997</v>
      </c>
      <c r="G115" s="460">
        <v>14.333744494819999</v>
      </c>
      <c r="H115" s="462">
        <v>3.8420000000000001</v>
      </c>
      <c r="I115" s="459">
        <v>15.368</v>
      </c>
      <c r="J115" s="460">
        <v>1.0342555051789999</v>
      </c>
      <c r="K115" s="463">
        <v>0.35738509699999998</v>
      </c>
    </row>
    <row r="116" spans="1:11" ht="14.4" customHeight="1" thickBot="1" x14ac:dyDescent="0.35">
      <c r="A116" s="481" t="s">
        <v>379</v>
      </c>
      <c r="B116" s="459">
        <v>115</v>
      </c>
      <c r="C116" s="459">
        <v>114.76900000000001</v>
      </c>
      <c r="D116" s="460">
        <v>-0.23100000000000001</v>
      </c>
      <c r="E116" s="461">
        <v>0.99799130434700001</v>
      </c>
      <c r="F116" s="459">
        <v>121.97144396663801</v>
      </c>
      <c r="G116" s="460">
        <v>40.657147988878997</v>
      </c>
      <c r="H116" s="462">
        <v>8.76</v>
      </c>
      <c r="I116" s="459">
        <v>37.451999999999998</v>
      </c>
      <c r="J116" s="460">
        <v>-3.2051479888790002</v>
      </c>
      <c r="K116" s="463">
        <v>0.30705547775699998</v>
      </c>
    </row>
    <row r="117" spans="1:11" ht="14.4" customHeight="1" thickBot="1" x14ac:dyDescent="0.35">
      <c r="A117" s="481" t="s">
        <v>380</v>
      </c>
      <c r="B117" s="459">
        <v>13</v>
      </c>
      <c r="C117" s="459">
        <v>12.576000000000001</v>
      </c>
      <c r="D117" s="460">
        <v>-0.42399999999999999</v>
      </c>
      <c r="E117" s="461">
        <v>0.967384615384</v>
      </c>
      <c r="F117" s="459">
        <v>13.365219522035</v>
      </c>
      <c r="G117" s="460">
        <v>4.4550731740109999</v>
      </c>
      <c r="H117" s="462">
        <v>1.048</v>
      </c>
      <c r="I117" s="459">
        <v>4.1920000000000002</v>
      </c>
      <c r="J117" s="460">
        <v>-0.263073174011</v>
      </c>
      <c r="K117" s="463">
        <v>0.31364991746499998</v>
      </c>
    </row>
    <row r="118" spans="1:11" ht="14.4" customHeight="1" thickBot="1" x14ac:dyDescent="0.35">
      <c r="A118" s="481" t="s">
        <v>381</v>
      </c>
      <c r="B118" s="459">
        <v>285</v>
      </c>
      <c r="C118" s="459">
        <v>284.56099999999998</v>
      </c>
      <c r="D118" s="460">
        <v>-0.439</v>
      </c>
      <c r="E118" s="461">
        <v>0.99845964912200003</v>
      </c>
      <c r="F118" s="459">
        <v>302.40828405014298</v>
      </c>
      <c r="G118" s="460">
        <v>100.802761350048</v>
      </c>
      <c r="H118" s="462">
        <v>23.837</v>
      </c>
      <c r="I118" s="459">
        <v>95.347999999999999</v>
      </c>
      <c r="J118" s="460">
        <v>-5.4547613500469998</v>
      </c>
      <c r="K118" s="463">
        <v>0.31529559548699998</v>
      </c>
    </row>
    <row r="119" spans="1:11" ht="14.4" customHeight="1" thickBot="1" x14ac:dyDescent="0.35">
      <c r="A119" s="481" t="s">
        <v>382</v>
      </c>
      <c r="B119" s="459">
        <v>27</v>
      </c>
      <c r="C119" s="459">
        <v>27.04</v>
      </c>
      <c r="D119" s="460">
        <v>3.9999999999000002E-2</v>
      </c>
      <c r="E119" s="461">
        <v>1.001481481481</v>
      </c>
      <c r="F119" s="459">
        <v>28.736922381983</v>
      </c>
      <c r="G119" s="460">
        <v>9.5789741273269993</v>
      </c>
      <c r="H119" s="462">
        <v>0</v>
      </c>
      <c r="I119" s="459">
        <v>0</v>
      </c>
      <c r="J119" s="460">
        <v>-9.5789741273269993</v>
      </c>
      <c r="K119" s="463">
        <v>0</v>
      </c>
    </row>
    <row r="120" spans="1:11" ht="14.4" customHeight="1" thickBot="1" x14ac:dyDescent="0.35">
      <c r="A120" s="481" t="s">
        <v>383</v>
      </c>
      <c r="B120" s="459">
        <v>3</v>
      </c>
      <c r="C120" s="459">
        <v>2.976</v>
      </c>
      <c r="D120" s="460">
        <v>-2.4E-2</v>
      </c>
      <c r="E120" s="461">
        <v>0.99199999999900002</v>
      </c>
      <c r="F120" s="459">
        <v>3.162761871626</v>
      </c>
      <c r="G120" s="460">
        <v>1.0542539572080001</v>
      </c>
      <c r="H120" s="462">
        <v>0.248</v>
      </c>
      <c r="I120" s="459">
        <v>0.99199999999999999</v>
      </c>
      <c r="J120" s="460">
        <v>-6.2253957207999998E-2</v>
      </c>
      <c r="K120" s="463">
        <v>0.31364991746499998</v>
      </c>
    </row>
    <row r="121" spans="1:11" ht="14.4" customHeight="1" thickBot="1" x14ac:dyDescent="0.35">
      <c r="A121" s="479" t="s">
        <v>384</v>
      </c>
      <c r="B121" s="459">
        <v>12</v>
      </c>
      <c r="C121" s="459">
        <v>71.30292</v>
      </c>
      <c r="D121" s="460">
        <v>59.30292</v>
      </c>
      <c r="E121" s="461">
        <v>5.94191</v>
      </c>
      <c r="F121" s="459">
        <v>0</v>
      </c>
      <c r="G121" s="460">
        <v>0</v>
      </c>
      <c r="H121" s="462">
        <v>0</v>
      </c>
      <c r="I121" s="459">
        <v>9.5466999999999995</v>
      </c>
      <c r="J121" s="460">
        <v>9.5466999999999995</v>
      </c>
      <c r="K121" s="470" t="s">
        <v>271</v>
      </c>
    </row>
    <row r="122" spans="1:11" ht="14.4" customHeight="1" thickBot="1" x14ac:dyDescent="0.35">
      <c r="A122" s="480" t="s">
        <v>385</v>
      </c>
      <c r="B122" s="464">
        <v>12</v>
      </c>
      <c r="C122" s="464">
        <v>10.769</v>
      </c>
      <c r="D122" s="465">
        <v>-1.2310000000000001</v>
      </c>
      <c r="E122" s="471">
        <v>0.89741666666599995</v>
      </c>
      <c r="F122" s="464">
        <v>0</v>
      </c>
      <c r="G122" s="465">
        <v>0</v>
      </c>
      <c r="H122" s="467">
        <v>0</v>
      </c>
      <c r="I122" s="464">
        <v>0</v>
      </c>
      <c r="J122" s="465">
        <v>0</v>
      </c>
      <c r="K122" s="472">
        <v>0</v>
      </c>
    </row>
    <row r="123" spans="1:11" ht="14.4" customHeight="1" thickBot="1" x14ac:dyDescent="0.35">
      <c r="A123" s="481" t="s">
        <v>386</v>
      </c>
      <c r="B123" s="459">
        <v>12</v>
      </c>
      <c r="C123" s="459">
        <v>10.769</v>
      </c>
      <c r="D123" s="460">
        <v>-1.2310000000000001</v>
      </c>
      <c r="E123" s="461">
        <v>0.89741666666599995</v>
      </c>
      <c r="F123" s="459">
        <v>0</v>
      </c>
      <c r="G123" s="460">
        <v>0</v>
      </c>
      <c r="H123" s="462">
        <v>0</v>
      </c>
      <c r="I123" s="459">
        <v>0</v>
      </c>
      <c r="J123" s="460">
        <v>0</v>
      </c>
      <c r="K123" s="463">
        <v>0</v>
      </c>
    </row>
    <row r="124" spans="1:11" ht="14.4" customHeight="1" thickBot="1" x14ac:dyDescent="0.35">
      <c r="A124" s="480" t="s">
        <v>387</v>
      </c>
      <c r="B124" s="464">
        <v>0</v>
      </c>
      <c r="C124" s="464">
        <v>26.269179999999999</v>
      </c>
      <c r="D124" s="465">
        <v>26.269179999999999</v>
      </c>
      <c r="E124" s="466" t="s">
        <v>283</v>
      </c>
      <c r="F124" s="464">
        <v>0</v>
      </c>
      <c r="G124" s="465">
        <v>0</v>
      </c>
      <c r="H124" s="467">
        <v>0</v>
      </c>
      <c r="I124" s="464">
        <v>4.9850000000000003</v>
      </c>
      <c r="J124" s="465">
        <v>4.9850000000000003</v>
      </c>
      <c r="K124" s="468" t="s">
        <v>271</v>
      </c>
    </row>
    <row r="125" spans="1:11" ht="14.4" customHeight="1" thickBot="1" x14ac:dyDescent="0.35">
      <c r="A125" s="481" t="s">
        <v>388</v>
      </c>
      <c r="B125" s="459">
        <v>0</v>
      </c>
      <c r="C125" s="459">
        <v>0</v>
      </c>
      <c r="D125" s="460">
        <v>0</v>
      </c>
      <c r="E125" s="461">
        <v>1</v>
      </c>
      <c r="F125" s="459">
        <v>0</v>
      </c>
      <c r="G125" s="460">
        <v>0</v>
      </c>
      <c r="H125" s="462">
        <v>0</v>
      </c>
      <c r="I125" s="459">
        <v>4.9850000000000003</v>
      </c>
      <c r="J125" s="460">
        <v>4.9850000000000003</v>
      </c>
      <c r="K125" s="470" t="s">
        <v>283</v>
      </c>
    </row>
    <row r="126" spans="1:11" ht="14.4" customHeight="1" thickBot="1" x14ac:dyDescent="0.35">
      <c r="A126" s="481" t="s">
        <v>389</v>
      </c>
      <c r="B126" s="459">
        <v>0</v>
      </c>
      <c r="C126" s="459">
        <v>14.46918</v>
      </c>
      <c r="D126" s="460">
        <v>14.46918</v>
      </c>
      <c r="E126" s="469" t="s">
        <v>283</v>
      </c>
      <c r="F126" s="459">
        <v>0</v>
      </c>
      <c r="G126" s="460">
        <v>0</v>
      </c>
      <c r="H126" s="462">
        <v>0</v>
      </c>
      <c r="I126" s="459">
        <v>0</v>
      </c>
      <c r="J126" s="460">
        <v>0</v>
      </c>
      <c r="K126" s="470" t="s">
        <v>271</v>
      </c>
    </row>
    <row r="127" spans="1:11" ht="14.4" customHeight="1" thickBot="1" x14ac:dyDescent="0.35">
      <c r="A127" s="481" t="s">
        <v>390</v>
      </c>
      <c r="B127" s="459">
        <v>0</v>
      </c>
      <c r="C127" s="459">
        <v>11.8</v>
      </c>
      <c r="D127" s="460">
        <v>11.8</v>
      </c>
      <c r="E127" s="469" t="s">
        <v>283</v>
      </c>
      <c r="F127" s="459">
        <v>0</v>
      </c>
      <c r="G127" s="460">
        <v>0</v>
      </c>
      <c r="H127" s="462">
        <v>0</v>
      </c>
      <c r="I127" s="459">
        <v>0</v>
      </c>
      <c r="J127" s="460">
        <v>0</v>
      </c>
      <c r="K127" s="470" t="s">
        <v>271</v>
      </c>
    </row>
    <row r="128" spans="1:11" ht="14.4" customHeight="1" thickBot="1" x14ac:dyDescent="0.35">
      <c r="A128" s="480" t="s">
        <v>391</v>
      </c>
      <c r="B128" s="464">
        <v>0</v>
      </c>
      <c r="C128" s="464">
        <v>9.1233999999990001</v>
      </c>
      <c r="D128" s="465">
        <v>9.1233999999990001</v>
      </c>
      <c r="E128" s="466" t="s">
        <v>271</v>
      </c>
      <c r="F128" s="464">
        <v>0</v>
      </c>
      <c r="G128" s="465">
        <v>0</v>
      </c>
      <c r="H128" s="467">
        <v>0</v>
      </c>
      <c r="I128" s="464">
        <v>4.5617000000000001</v>
      </c>
      <c r="J128" s="465">
        <v>4.5617000000000001</v>
      </c>
      <c r="K128" s="468" t="s">
        <v>271</v>
      </c>
    </row>
    <row r="129" spans="1:11" ht="14.4" customHeight="1" thickBot="1" x14ac:dyDescent="0.35">
      <c r="A129" s="481" t="s">
        <v>392</v>
      </c>
      <c r="B129" s="459">
        <v>0</v>
      </c>
      <c r="C129" s="459">
        <v>9.1233999999990001</v>
      </c>
      <c r="D129" s="460">
        <v>9.1233999999990001</v>
      </c>
      <c r="E129" s="469" t="s">
        <v>271</v>
      </c>
      <c r="F129" s="459">
        <v>0</v>
      </c>
      <c r="G129" s="460">
        <v>0</v>
      </c>
      <c r="H129" s="462">
        <v>0</v>
      </c>
      <c r="I129" s="459">
        <v>4.5617000000000001</v>
      </c>
      <c r="J129" s="460">
        <v>4.5617000000000001</v>
      </c>
      <c r="K129" s="470" t="s">
        <v>271</v>
      </c>
    </row>
    <row r="130" spans="1:11" ht="14.4" customHeight="1" thickBot="1" x14ac:dyDescent="0.35">
      <c r="A130" s="480" t="s">
        <v>393</v>
      </c>
      <c r="B130" s="464">
        <v>0</v>
      </c>
      <c r="C130" s="464">
        <v>25.14134</v>
      </c>
      <c r="D130" s="465">
        <v>25.14134</v>
      </c>
      <c r="E130" s="466" t="s">
        <v>271</v>
      </c>
      <c r="F130" s="464">
        <v>0</v>
      </c>
      <c r="G130" s="465">
        <v>0</v>
      </c>
      <c r="H130" s="467">
        <v>0</v>
      </c>
      <c r="I130" s="464">
        <v>0</v>
      </c>
      <c r="J130" s="465">
        <v>0</v>
      </c>
      <c r="K130" s="468" t="s">
        <v>271</v>
      </c>
    </row>
    <row r="131" spans="1:11" ht="14.4" customHeight="1" thickBot="1" x14ac:dyDescent="0.35">
      <c r="A131" s="481" t="s">
        <v>394</v>
      </c>
      <c r="B131" s="459">
        <v>0</v>
      </c>
      <c r="C131" s="459">
        <v>25.14134</v>
      </c>
      <c r="D131" s="460">
        <v>25.14134</v>
      </c>
      <c r="E131" s="469" t="s">
        <v>271</v>
      </c>
      <c r="F131" s="459">
        <v>0</v>
      </c>
      <c r="G131" s="460">
        <v>0</v>
      </c>
      <c r="H131" s="462">
        <v>0</v>
      </c>
      <c r="I131" s="459">
        <v>0</v>
      </c>
      <c r="J131" s="460">
        <v>0</v>
      </c>
      <c r="K131" s="470" t="s">
        <v>271</v>
      </c>
    </row>
    <row r="132" spans="1:11" ht="14.4" customHeight="1" thickBot="1" x14ac:dyDescent="0.35">
      <c r="A132" s="477" t="s">
        <v>395</v>
      </c>
      <c r="B132" s="459">
        <v>6070.50300127638</v>
      </c>
      <c r="C132" s="459">
        <v>4165.9602500000001</v>
      </c>
      <c r="D132" s="460">
        <v>-1904.5427512763799</v>
      </c>
      <c r="E132" s="461">
        <v>0.68626277742099995</v>
      </c>
      <c r="F132" s="459">
        <v>4287.2348040202196</v>
      </c>
      <c r="G132" s="460">
        <v>1429.07826800674</v>
      </c>
      <c r="H132" s="462">
        <v>424.14035000000001</v>
      </c>
      <c r="I132" s="459">
        <v>1584.87573</v>
      </c>
      <c r="J132" s="460">
        <v>155.797461993258</v>
      </c>
      <c r="K132" s="463">
        <v>0.36967318153700002</v>
      </c>
    </row>
    <row r="133" spans="1:11" ht="14.4" customHeight="1" thickBot="1" x14ac:dyDescent="0.35">
      <c r="A133" s="478" t="s">
        <v>396</v>
      </c>
      <c r="B133" s="459">
        <v>6026.5063867797198</v>
      </c>
      <c r="C133" s="459">
        <v>4069.8442500000001</v>
      </c>
      <c r="D133" s="460">
        <v>-1956.66213677972</v>
      </c>
      <c r="E133" s="461">
        <v>0.67532397525099996</v>
      </c>
      <c r="F133" s="459">
        <v>4242.9509787319503</v>
      </c>
      <c r="G133" s="460">
        <v>1414.31699291065</v>
      </c>
      <c r="H133" s="462">
        <v>408.80955999999998</v>
      </c>
      <c r="I133" s="459">
        <v>1533.9019599999999</v>
      </c>
      <c r="J133" s="460">
        <v>119.584967089351</v>
      </c>
      <c r="K133" s="463">
        <v>0.36151771908000002</v>
      </c>
    </row>
    <row r="134" spans="1:11" ht="14.4" customHeight="1" thickBot="1" x14ac:dyDescent="0.35">
      <c r="A134" s="479" t="s">
        <v>397</v>
      </c>
      <c r="B134" s="459">
        <v>6026.5063867797198</v>
      </c>
      <c r="C134" s="459">
        <v>4069.8442500000001</v>
      </c>
      <c r="D134" s="460">
        <v>-1956.66213677972</v>
      </c>
      <c r="E134" s="461">
        <v>0.67532397525099996</v>
      </c>
      <c r="F134" s="459">
        <v>4242.9509787319503</v>
      </c>
      <c r="G134" s="460">
        <v>1414.31699291065</v>
      </c>
      <c r="H134" s="462">
        <v>408.80955999999998</v>
      </c>
      <c r="I134" s="459">
        <v>1533.9019599999999</v>
      </c>
      <c r="J134" s="460">
        <v>119.584967089351</v>
      </c>
      <c r="K134" s="463">
        <v>0.36151771908000002</v>
      </c>
    </row>
    <row r="135" spans="1:11" ht="14.4" customHeight="1" thickBot="1" x14ac:dyDescent="0.35">
      <c r="A135" s="480" t="s">
        <v>398</v>
      </c>
      <c r="B135" s="464">
        <v>846</v>
      </c>
      <c r="C135" s="464">
        <v>789.94893999999999</v>
      </c>
      <c r="D135" s="465">
        <v>-56.05106</v>
      </c>
      <c r="E135" s="471">
        <v>0.93374579196200003</v>
      </c>
      <c r="F135" s="464">
        <v>918.73698924035398</v>
      </c>
      <c r="G135" s="465">
        <v>306.24566308011799</v>
      </c>
      <c r="H135" s="467">
        <v>84.730270000000004</v>
      </c>
      <c r="I135" s="464">
        <v>274.28329000000002</v>
      </c>
      <c r="J135" s="465">
        <v>-31.962373080117999</v>
      </c>
      <c r="K135" s="472">
        <v>0.298543863164</v>
      </c>
    </row>
    <row r="136" spans="1:11" ht="14.4" customHeight="1" thickBot="1" x14ac:dyDescent="0.35">
      <c r="A136" s="481" t="s">
        <v>399</v>
      </c>
      <c r="B136" s="459">
        <v>4</v>
      </c>
      <c r="C136" s="459">
        <v>21.04017</v>
      </c>
      <c r="D136" s="460">
        <v>17.04017</v>
      </c>
      <c r="E136" s="461">
        <v>5.2600425</v>
      </c>
      <c r="F136" s="459">
        <v>21.239278047498999</v>
      </c>
      <c r="G136" s="460">
        <v>7.0797593491660002</v>
      </c>
      <c r="H136" s="462">
        <v>1.98336</v>
      </c>
      <c r="I136" s="459">
        <v>10.082079999999999</v>
      </c>
      <c r="J136" s="460">
        <v>3.002320650833</v>
      </c>
      <c r="K136" s="463">
        <v>0.47469033445699998</v>
      </c>
    </row>
    <row r="137" spans="1:11" ht="14.4" customHeight="1" thickBot="1" x14ac:dyDescent="0.35">
      <c r="A137" s="481" t="s">
        <v>400</v>
      </c>
      <c r="B137" s="459">
        <v>2</v>
      </c>
      <c r="C137" s="459">
        <v>0</v>
      </c>
      <c r="D137" s="460">
        <v>-2</v>
      </c>
      <c r="E137" s="461">
        <v>0</v>
      </c>
      <c r="F137" s="459">
        <v>0</v>
      </c>
      <c r="G137" s="460">
        <v>0</v>
      </c>
      <c r="H137" s="462">
        <v>0.26800000000000002</v>
      </c>
      <c r="I137" s="459">
        <v>0.53600000000000003</v>
      </c>
      <c r="J137" s="460">
        <v>0.53600000000000003</v>
      </c>
      <c r="K137" s="470" t="s">
        <v>283</v>
      </c>
    </row>
    <row r="138" spans="1:11" ht="14.4" customHeight="1" thickBot="1" x14ac:dyDescent="0.35">
      <c r="A138" s="481" t="s">
        <v>401</v>
      </c>
      <c r="B138" s="459">
        <v>40</v>
      </c>
      <c r="C138" s="459">
        <v>67.494110000000006</v>
      </c>
      <c r="D138" s="460">
        <v>27.494109999999999</v>
      </c>
      <c r="E138" s="461">
        <v>1.6873527500000001</v>
      </c>
      <c r="F138" s="459">
        <v>70.468219359778004</v>
      </c>
      <c r="G138" s="460">
        <v>23.489406453259001</v>
      </c>
      <c r="H138" s="462">
        <v>0</v>
      </c>
      <c r="I138" s="459">
        <v>2.2683499999999999</v>
      </c>
      <c r="J138" s="460">
        <v>-21.221056453258999</v>
      </c>
      <c r="K138" s="463">
        <v>3.2189688069000001E-2</v>
      </c>
    </row>
    <row r="139" spans="1:11" ht="14.4" customHeight="1" thickBot="1" x14ac:dyDescent="0.35">
      <c r="A139" s="481" t="s">
        <v>402</v>
      </c>
      <c r="B139" s="459">
        <v>800</v>
      </c>
      <c r="C139" s="459">
        <v>701.41466000000003</v>
      </c>
      <c r="D139" s="460">
        <v>-98.585340000000002</v>
      </c>
      <c r="E139" s="461">
        <v>0.87676832500000002</v>
      </c>
      <c r="F139" s="459">
        <v>827.02949183307703</v>
      </c>
      <c r="G139" s="460">
        <v>275.67649727769202</v>
      </c>
      <c r="H139" s="462">
        <v>82.478909999999999</v>
      </c>
      <c r="I139" s="459">
        <v>261.39686</v>
      </c>
      <c r="J139" s="460">
        <v>-14.279637277692</v>
      </c>
      <c r="K139" s="463">
        <v>0.316067156711</v>
      </c>
    </row>
    <row r="140" spans="1:11" ht="14.4" customHeight="1" thickBot="1" x14ac:dyDescent="0.35">
      <c r="A140" s="480" t="s">
        <v>403</v>
      </c>
      <c r="B140" s="464">
        <v>20.718069574428998</v>
      </c>
      <c r="C140" s="464">
        <v>8.6762999999999995</v>
      </c>
      <c r="D140" s="465">
        <v>-12.041769574429001</v>
      </c>
      <c r="E140" s="471">
        <v>0.41877936401499999</v>
      </c>
      <c r="F140" s="464">
        <v>9.7635556832100008</v>
      </c>
      <c r="G140" s="465">
        <v>3.2545185610699998</v>
      </c>
      <c r="H140" s="467">
        <v>0.51409000000000005</v>
      </c>
      <c r="I140" s="464">
        <v>2.2744399999999998</v>
      </c>
      <c r="J140" s="465">
        <v>-0.98007856107000002</v>
      </c>
      <c r="K140" s="472">
        <v>0.23295201807499999</v>
      </c>
    </row>
    <row r="141" spans="1:11" ht="14.4" customHeight="1" thickBot="1" x14ac:dyDescent="0.35">
      <c r="A141" s="481" t="s">
        <v>404</v>
      </c>
      <c r="B141" s="459">
        <v>20.718069574428998</v>
      </c>
      <c r="C141" s="459">
        <v>8.6762999999999995</v>
      </c>
      <c r="D141" s="460">
        <v>-12.041769574429001</v>
      </c>
      <c r="E141" s="461">
        <v>0.41877936401499999</v>
      </c>
      <c r="F141" s="459">
        <v>9.7635556832100008</v>
      </c>
      <c r="G141" s="460">
        <v>3.2545185610699998</v>
      </c>
      <c r="H141" s="462">
        <v>0.51409000000000005</v>
      </c>
      <c r="I141" s="459">
        <v>2.2744399999999998</v>
      </c>
      <c r="J141" s="460">
        <v>-0.98007856107000002</v>
      </c>
      <c r="K141" s="463">
        <v>0.23295201807499999</v>
      </c>
    </row>
    <row r="142" spans="1:11" ht="14.4" customHeight="1" thickBot="1" x14ac:dyDescent="0.35">
      <c r="A142" s="480" t="s">
        <v>405</v>
      </c>
      <c r="B142" s="464">
        <v>22.698186585218998</v>
      </c>
      <c r="C142" s="464">
        <v>4.64703</v>
      </c>
      <c r="D142" s="465">
        <v>-18.051156585219001</v>
      </c>
      <c r="E142" s="471">
        <v>0.204731333164</v>
      </c>
      <c r="F142" s="464">
        <v>4.6476992471239997</v>
      </c>
      <c r="G142" s="465">
        <v>1.5492330823739999</v>
      </c>
      <c r="H142" s="467">
        <v>0</v>
      </c>
      <c r="I142" s="464">
        <v>0</v>
      </c>
      <c r="J142" s="465">
        <v>-1.5492330823739999</v>
      </c>
      <c r="K142" s="472">
        <v>0</v>
      </c>
    </row>
    <row r="143" spans="1:11" ht="14.4" customHeight="1" thickBot="1" x14ac:dyDescent="0.35">
      <c r="A143" s="481" t="s">
        <v>406</v>
      </c>
      <c r="B143" s="459">
        <v>0.69818658521900001</v>
      </c>
      <c r="C143" s="459">
        <v>0</v>
      </c>
      <c r="D143" s="460">
        <v>-0.69818658521900001</v>
      </c>
      <c r="E143" s="461">
        <v>0</v>
      </c>
      <c r="F143" s="459">
        <v>0</v>
      </c>
      <c r="G143" s="460">
        <v>0</v>
      </c>
      <c r="H143" s="462">
        <v>0</v>
      </c>
      <c r="I143" s="459">
        <v>0</v>
      </c>
      <c r="J143" s="460">
        <v>0</v>
      </c>
      <c r="K143" s="463">
        <v>0</v>
      </c>
    </row>
    <row r="144" spans="1:11" ht="14.4" customHeight="1" thickBot="1" x14ac:dyDescent="0.35">
      <c r="A144" s="481" t="s">
        <v>407</v>
      </c>
      <c r="B144" s="459">
        <v>22</v>
      </c>
      <c r="C144" s="459">
        <v>4.64703</v>
      </c>
      <c r="D144" s="460">
        <v>-17.352969999999999</v>
      </c>
      <c r="E144" s="461">
        <v>0.21122863636299999</v>
      </c>
      <c r="F144" s="459">
        <v>4.6476992471239997</v>
      </c>
      <c r="G144" s="460">
        <v>1.5492330823739999</v>
      </c>
      <c r="H144" s="462">
        <v>0</v>
      </c>
      <c r="I144" s="459">
        <v>0</v>
      </c>
      <c r="J144" s="460">
        <v>-1.5492330823739999</v>
      </c>
      <c r="K144" s="463">
        <v>0</v>
      </c>
    </row>
    <row r="145" spans="1:11" ht="14.4" customHeight="1" thickBot="1" x14ac:dyDescent="0.35">
      <c r="A145" s="480" t="s">
        <v>408</v>
      </c>
      <c r="B145" s="464">
        <v>9.0130620066999997E-2</v>
      </c>
      <c r="C145" s="464">
        <v>0</v>
      </c>
      <c r="D145" s="465">
        <v>-9.0130620066999997E-2</v>
      </c>
      <c r="E145" s="471">
        <v>0</v>
      </c>
      <c r="F145" s="464">
        <v>0</v>
      </c>
      <c r="G145" s="465">
        <v>0</v>
      </c>
      <c r="H145" s="467">
        <v>0</v>
      </c>
      <c r="I145" s="464">
        <v>0</v>
      </c>
      <c r="J145" s="465">
        <v>0</v>
      </c>
      <c r="K145" s="472">
        <v>0</v>
      </c>
    </row>
    <row r="146" spans="1:11" ht="14.4" customHeight="1" thickBot="1" x14ac:dyDescent="0.35">
      <c r="A146" s="481" t="s">
        <v>409</v>
      </c>
      <c r="B146" s="459">
        <v>9.0130620066999997E-2</v>
      </c>
      <c r="C146" s="459">
        <v>0</v>
      </c>
      <c r="D146" s="460">
        <v>-9.0130620066999997E-2</v>
      </c>
      <c r="E146" s="461">
        <v>0</v>
      </c>
      <c r="F146" s="459">
        <v>0</v>
      </c>
      <c r="G146" s="460">
        <v>0</v>
      </c>
      <c r="H146" s="462">
        <v>0</v>
      </c>
      <c r="I146" s="459">
        <v>0</v>
      </c>
      <c r="J146" s="460">
        <v>0</v>
      </c>
      <c r="K146" s="463">
        <v>0</v>
      </c>
    </row>
    <row r="147" spans="1:11" ht="14.4" customHeight="1" thickBot="1" x14ac:dyDescent="0.35">
      <c r="A147" s="480" t="s">
        <v>410</v>
      </c>
      <c r="B147" s="464">
        <v>5137</v>
      </c>
      <c r="C147" s="464">
        <v>3200.3920400000002</v>
      </c>
      <c r="D147" s="465">
        <v>-1936.60796</v>
      </c>
      <c r="E147" s="471">
        <v>0.62300798909800004</v>
      </c>
      <c r="F147" s="464">
        <v>3309.80273456126</v>
      </c>
      <c r="G147" s="465">
        <v>1103.2675781870901</v>
      </c>
      <c r="H147" s="467">
        <v>323.5652</v>
      </c>
      <c r="I147" s="464">
        <v>1205.9598900000001</v>
      </c>
      <c r="J147" s="465">
        <v>102.692311812914</v>
      </c>
      <c r="K147" s="472">
        <v>0.36436005004299998</v>
      </c>
    </row>
    <row r="148" spans="1:11" ht="14.4" customHeight="1" thickBot="1" x14ac:dyDescent="0.35">
      <c r="A148" s="481" t="s">
        <v>411</v>
      </c>
      <c r="B148" s="459">
        <v>2199</v>
      </c>
      <c r="C148" s="459">
        <v>1097.4776899999999</v>
      </c>
      <c r="D148" s="460">
        <v>-1101.5223100000001</v>
      </c>
      <c r="E148" s="461">
        <v>0.49908035015899999</v>
      </c>
      <c r="F148" s="459">
        <v>1173.0688429440299</v>
      </c>
      <c r="G148" s="460">
        <v>391.02294764801002</v>
      </c>
      <c r="H148" s="462">
        <v>86.842759999999998</v>
      </c>
      <c r="I148" s="459">
        <v>355.60879</v>
      </c>
      <c r="J148" s="460">
        <v>-35.414157648009997</v>
      </c>
      <c r="K148" s="463">
        <v>0.30314400739399999</v>
      </c>
    </row>
    <row r="149" spans="1:11" ht="14.4" customHeight="1" thickBot="1" x14ac:dyDescent="0.35">
      <c r="A149" s="481" t="s">
        <v>412</v>
      </c>
      <c r="B149" s="459">
        <v>2938</v>
      </c>
      <c r="C149" s="459">
        <v>2102.91435</v>
      </c>
      <c r="D149" s="460">
        <v>-835.08565000000101</v>
      </c>
      <c r="E149" s="461">
        <v>0.71576390401599999</v>
      </c>
      <c r="F149" s="459">
        <v>2136.7338916172298</v>
      </c>
      <c r="G149" s="460">
        <v>712.24463053907596</v>
      </c>
      <c r="H149" s="462">
        <v>236.72244000000001</v>
      </c>
      <c r="I149" s="459">
        <v>850.35109999999997</v>
      </c>
      <c r="J149" s="460">
        <v>138.10646946092399</v>
      </c>
      <c r="K149" s="463">
        <v>0.39796771293599997</v>
      </c>
    </row>
    <row r="150" spans="1:11" ht="14.4" customHeight="1" thickBot="1" x14ac:dyDescent="0.35">
      <c r="A150" s="480" t="s">
        <v>413</v>
      </c>
      <c r="B150" s="464">
        <v>0</v>
      </c>
      <c r="C150" s="464">
        <v>66.179940000000002</v>
      </c>
      <c r="D150" s="465">
        <v>66.179940000000002</v>
      </c>
      <c r="E150" s="466" t="s">
        <v>271</v>
      </c>
      <c r="F150" s="464">
        <v>0</v>
      </c>
      <c r="G150" s="465">
        <v>0</v>
      </c>
      <c r="H150" s="467">
        <v>0</v>
      </c>
      <c r="I150" s="464">
        <v>51.384340000000002</v>
      </c>
      <c r="J150" s="465">
        <v>51.384340000000002</v>
      </c>
      <c r="K150" s="468" t="s">
        <v>271</v>
      </c>
    </row>
    <row r="151" spans="1:11" ht="14.4" customHeight="1" thickBot="1" x14ac:dyDescent="0.35">
      <c r="A151" s="481" t="s">
        <v>414</v>
      </c>
      <c r="B151" s="459">
        <v>0</v>
      </c>
      <c r="C151" s="459">
        <v>51.572330000000001</v>
      </c>
      <c r="D151" s="460">
        <v>51.572330000000001</v>
      </c>
      <c r="E151" s="469" t="s">
        <v>271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70" t="s">
        <v>271</v>
      </c>
    </row>
    <row r="152" spans="1:11" ht="14.4" customHeight="1" thickBot="1" x14ac:dyDescent="0.35">
      <c r="A152" s="481" t="s">
        <v>415</v>
      </c>
      <c r="B152" s="459">
        <v>0</v>
      </c>
      <c r="C152" s="459">
        <v>14.607609999999999</v>
      </c>
      <c r="D152" s="460">
        <v>14.607609999999999</v>
      </c>
      <c r="E152" s="469" t="s">
        <v>271</v>
      </c>
      <c r="F152" s="459">
        <v>0</v>
      </c>
      <c r="G152" s="460">
        <v>0</v>
      </c>
      <c r="H152" s="462">
        <v>0</v>
      </c>
      <c r="I152" s="459">
        <v>51.384340000000002</v>
      </c>
      <c r="J152" s="460">
        <v>51.384340000000002</v>
      </c>
      <c r="K152" s="470" t="s">
        <v>271</v>
      </c>
    </row>
    <row r="153" spans="1:11" ht="14.4" customHeight="1" thickBot="1" x14ac:dyDescent="0.35">
      <c r="A153" s="478" t="s">
        <v>416</v>
      </c>
      <c r="B153" s="459">
        <v>43.996614496657998</v>
      </c>
      <c r="C153" s="459">
        <v>83.525329999999997</v>
      </c>
      <c r="D153" s="460">
        <v>39.528715503340997</v>
      </c>
      <c r="E153" s="461">
        <v>1.8984490273979999</v>
      </c>
      <c r="F153" s="459">
        <v>44.283825288275999</v>
      </c>
      <c r="G153" s="460">
        <v>14.761275096092</v>
      </c>
      <c r="H153" s="462">
        <v>14.28279</v>
      </c>
      <c r="I153" s="459">
        <v>46.781770000000002</v>
      </c>
      <c r="J153" s="460">
        <v>32.020494903907</v>
      </c>
      <c r="K153" s="463">
        <v>1.0564076092220001</v>
      </c>
    </row>
    <row r="154" spans="1:11" ht="14.4" customHeight="1" thickBot="1" x14ac:dyDescent="0.35">
      <c r="A154" s="479" t="s">
        <v>417</v>
      </c>
      <c r="B154" s="459">
        <v>0</v>
      </c>
      <c r="C154" s="459">
        <v>38.111339999999998</v>
      </c>
      <c r="D154" s="460">
        <v>38.111339999999998</v>
      </c>
      <c r="E154" s="469" t="s">
        <v>271</v>
      </c>
      <c r="F154" s="459">
        <v>0</v>
      </c>
      <c r="G154" s="460">
        <v>0</v>
      </c>
      <c r="H154" s="462">
        <v>10.150449999999999</v>
      </c>
      <c r="I154" s="459">
        <v>42.650449999999999</v>
      </c>
      <c r="J154" s="460">
        <v>42.650449999999999</v>
      </c>
      <c r="K154" s="470" t="s">
        <v>271</v>
      </c>
    </row>
    <row r="155" spans="1:11" ht="14.4" customHeight="1" thickBot="1" x14ac:dyDescent="0.35">
      <c r="A155" s="480" t="s">
        <v>418</v>
      </c>
      <c r="B155" s="464">
        <v>0</v>
      </c>
      <c r="C155" s="464">
        <v>38.111339999999998</v>
      </c>
      <c r="D155" s="465">
        <v>38.111339999999998</v>
      </c>
      <c r="E155" s="466" t="s">
        <v>271</v>
      </c>
      <c r="F155" s="464">
        <v>0</v>
      </c>
      <c r="G155" s="465">
        <v>0</v>
      </c>
      <c r="H155" s="467">
        <v>10.150449999999999</v>
      </c>
      <c r="I155" s="464">
        <v>10.150449999999999</v>
      </c>
      <c r="J155" s="465">
        <v>10.150449999999999</v>
      </c>
      <c r="K155" s="468" t="s">
        <v>271</v>
      </c>
    </row>
    <row r="156" spans="1:11" ht="14.4" customHeight="1" thickBot="1" x14ac:dyDescent="0.35">
      <c r="A156" s="481" t="s">
        <v>419</v>
      </c>
      <c r="B156" s="459">
        <v>0</v>
      </c>
      <c r="C156" s="459">
        <v>38.111339999999998</v>
      </c>
      <c r="D156" s="460">
        <v>38.111339999999998</v>
      </c>
      <c r="E156" s="469" t="s">
        <v>271</v>
      </c>
      <c r="F156" s="459">
        <v>0</v>
      </c>
      <c r="G156" s="460">
        <v>0</v>
      </c>
      <c r="H156" s="462">
        <v>10.150449999999999</v>
      </c>
      <c r="I156" s="459">
        <v>10.150449999999999</v>
      </c>
      <c r="J156" s="460">
        <v>10.150449999999999</v>
      </c>
      <c r="K156" s="470" t="s">
        <v>271</v>
      </c>
    </row>
    <row r="157" spans="1:11" ht="14.4" customHeight="1" thickBot="1" x14ac:dyDescent="0.35">
      <c r="A157" s="480" t="s">
        <v>420</v>
      </c>
      <c r="B157" s="464">
        <v>0</v>
      </c>
      <c r="C157" s="464">
        <v>0</v>
      </c>
      <c r="D157" s="465">
        <v>0</v>
      </c>
      <c r="E157" s="471">
        <v>1</v>
      </c>
      <c r="F157" s="464">
        <v>0</v>
      </c>
      <c r="G157" s="465">
        <v>0</v>
      </c>
      <c r="H157" s="467">
        <v>0</v>
      </c>
      <c r="I157" s="464">
        <v>32.5</v>
      </c>
      <c r="J157" s="465">
        <v>32.5</v>
      </c>
      <c r="K157" s="468" t="s">
        <v>271</v>
      </c>
    </row>
    <row r="158" spans="1:11" ht="14.4" customHeight="1" thickBot="1" x14ac:dyDescent="0.35">
      <c r="A158" s="481" t="s">
        <v>421</v>
      </c>
      <c r="B158" s="459">
        <v>0</v>
      </c>
      <c r="C158" s="459">
        <v>0</v>
      </c>
      <c r="D158" s="460">
        <v>0</v>
      </c>
      <c r="E158" s="461">
        <v>1</v>
      </c>
      <c r="F158" s="459">
        <v>0</v>
      </c>
      <c r="G158" s="460">
        <v>0</v>
      </c>
      <c r="H158" s="462">
        <v>0</v>
      </c>
      <c r="I158" s="459">
        <v>32.5</v>
      </c>
      <c r="J158" s="460">
        <v>32.5</v>
      </c>
      <c r="K158" s="470" t="s">
        <v>271</v>
      </c>
    </row>
    <row r="159" spans="1:11" ht="14.4" customHeight="1" thickBot="1" x14ac:dyDescent="0.35">
      <c r="A159" s="484" t="s">
        <v>422</v>
      </c>
      <c r="B159" s="464">
        <v>43.996614496657998</v>
      </c>
      <c r="C159" s="464">
        <v>45.413989999999998</v>
      </c>
      <c r="D159" s="465">
        <v>1.417375503341</v>
      </c>
      <c r="E159" s="471">
        <v>1.032215558391</v>
      </c>
      <c r="F159" s="464">
        <v>44.283825288275999</v>
      </c>
      <c r="G159" s="465">
        <v>14.761275096092</v>
      </c>
      <c r="H159" s="467">
        <v>4.1323400000000001</v>
      </c>
      <c r="I159" s="464">
        <v>4.1313199999999997</v>
      </c>
      <c r="J159" s="465">
        <v>-10.629955096092001</v>
      </c>
      <c r="K159" s="472">
        <v>9.3291850310999999E-2</v>
      </c>
    </row>
    <row r="160" spans="1:11" ht="14.4" customHeight="1" thickBot="1" x14ac:dyDescent="0.35">
      <c r="A160" s="480" t="s">
        <v>423</v>
      </c>
      <c r="B160" s="464">
        <v>0</v>
      </c>
      <c r="C160" s="464">
        <v>8.0000000000000004E-4</v>
      </c>
      <c r="D160" s="465">
        <v>8.0000000000000004E-4</v>
      </c>
      <c r="E160" s="466" t="s">
        <v>271</v>
      </c>
      <c r="F160" s="464">
        <v>0</v>
      </c>
      <c r="G160" s="465">
        <v>0</v>
      </c>
      <c r="H160" s="467">
        <v>1.1E-4</v>
      </c>
      <c r="I160" s="464">
        <v>-9.1E-4</v>
      </c>
      <c r="J160" s="465">
        <v>-9.1E-4</v>
      </c>
      <c r="K160" s="468" t="s">
        <v>271</v>
      </c>
    </row>
    <row r="161" spans="1:11" ht="14.4" customHeight="1" thickBot="1" x14ac:dyDescent="0.35">
      <c r="A161" s="481" t="s">
        <v>424</v>
      </c>
      <c r="B161" s="459">
        <v>0</v>
      </c>
      <c r="C161" s="459">
        <v>8.0000000000000004E-4</v>
      </c>
      <c r="D161" s="460">
        <v>8.0000000000000004E-4</v>
      </c>
      <c r="E161" s="469" t="s">
        <v>271</v>
      </c>
      <c r="F161" s="459">
        <v>0</v>
      </c>
      <c r="G161" s="460">
        <v>0</v>
      </c>
      <c r="H161" s="462">
        <v>1.1E-4</v>
      </c>
      <c r="I161" s="459">
        <v>-9.1E-4</v>
      </c>
      <c r="J161" s="460">
        <v>-9.1E-4</v>
      </c>
      <c r="K161" s="470" t="s">
        <v>271</v>
      </c>
    </row>
    <row r="162" spans="1:11" ht="14.4" customHeight="1" thickBot="1" x14ac:dyDescent="0.35">
      <c r="A162" s="480" t="s">
        <v>425</v>
      </c>
      <c r="B162" s="464">
        <v>43.996614496657998</v>
      </c>
      <c r="C162" s="464">
        <v>45.41319</v>
      </c>
      <c r="D162" s="465">
        <v>1.4165755033409999</v>
      </c>
      <c r="E162" s="471">
        <v>1.0321973751739999</v>
      </c>
      <c r="F162" s="464">
        <v>44.283825288275999</v>
      </c>
      <c r="G162" s="465">
        <v>14.761275096092</v>
      </c>
      <c r="H162" s="467">
        <v>4.1322299999999998</v>
      </c>
      <c r="I162" s="464">
        <v>4.1322299999999998</v>
      </c>
      <c r="J162" s="465">
        <v>-10.629045096092</v>
      </c>
      <c r="K162" s="472">
        <v>9.3312399574000005E-2</v>
      </c>
    </row>
    <row r="163" spans="1:11" ht="14.4" customHeight="1" thickBot="1" x14ac:dyDescent="0.35">
      <c r="A163" s="481" t="s">
        <v>426</v>
      </c>
      <c r="B163" s="459">
        <v>17.325146393154998</v>
      </c>
      <c r="C163" s="459">
        <v>0</v>
      </c>
      <c r="D163" s="460">
        <v>-17.325146393154998</v>
      </c>
      <c r="E163" s="461">
        <v>0</v>
      </c>
      <c r="F163" s="459">
        <v>0</v>
      </c>
      <c r="G163" s="460">
        <v>0</v>
      </c>
      <c r="H163" s="462">
        <v>0</v>
      </c>
      <c r="I163" s="459">
        <v>0</v>
      </c>
      <c r="J163" s="460">
        <v>0</v>
      </c>
      <c r="K163" s="463">
        <v>0</v>
      </c>
    </row>
    <row r="164" spans="1:11" ht="14.4" customHeight="1" thickBot="1" x14ac:dyDescent="0.35">
      <c r="A164" s="481" t="s">
        <v>427</v>
      </c>
      <c r="B164" s="459">
        <v>26.671468103502999</v>
      </c>
      <c r="C164" s="459">
        <v>45.41319</v>
      </c>
      <c r="D164" s="460">
        <v>18.741721896495999</v>
      </c>
      <c r="E164" s="461">
        <v>1.702688049407</v>
      </c>
      <c r="F164" s="459">
        <v>44.283825288275999</v>
      </c>
      <c r="G164" s="460">
        <v>14.761275096092</v>
      </c>
      <c r="H164" s="462">
        <v>4.1322299999999998</v>
      </c>
      <c r="I164" s="459">
        <v>4.1322299999999998</v>
      </c>
      <c r="J164" s="460">
        <v>-10.629045096092</v>
      </c>
      <c r="K164" s="463">
        <v>9.3312399574000005E-2</v>
      </c>
    </row>
    <row r="165" spans="1:11" ht="14.4" customHeight="1" thickBot="1" x14ac:dyDescent="0.35">
      <c r="A165" s="478" t="s">
        <v>428</v>
      </c>
      <c r="B165" s="459">
        <v>0</v>
      </c>
      <c r="C165" s="459">
        <v>1.4670000000000001E-2</v>
      </c>
      <c r="D165" s="460">
        <v>1.4670000000000001E-2</v>
      </c>
      <c r="E165" s="469" t="s">
        <v>283</v>
      </c>
      <c r="F165" s="459">
        <v>0</v>
      </c>
      <c r="G165" s="460">
        <v>0</v>
      </c>
      <c r="H165" s="462">
        <v>0</v>
      </c>
      <c r="I165" s="459">
        <v>0</v>
      </c>
      <c r="J165" s="460">
        <v>0</v>
      </c>
      <c r="K165" s="470" t="s">
        <v>271</v>
      </c>
    </row>
    <row r="166" spans="1:11" ht="14.4" customHeight="1" thickBot="1" x14ac:dyDescent="0.35">
      <c r="A166" s="484" t="s">
        <v>429</v>
      </c>
      <c r="B166" s="464">
        <v>0</v>
      </c>
      <c r="C166" s="464">
        <v>1.4670000000000001E-2</v>
      </c>
      <c r="D166" s="465">
        <v>1.4670000000000001E-2</v>
      </c>
      <c r="E166" s="466" t="s">
        <v>283</v>
      </c>
      <c r="F166" s="464">
        <v>0</v>
      </c>
      <c r="G166" s="465">
        <v>0</v>
      </c>
      <c r="H166" s="467">
        <v>0</v>
      </c>
      <c r="I166" s="464">
        <v>0</v>
      </c>
      <c r="J166" s="465">
        <v>0</v>
      </c>
      <c r="K166" s="468" t="s">
        <v>271</v>
      </c>
    </row>
    <row r="167" spans="1:11" ht="14.4" customHeight="1" thickBot="1" x14ac:dyDescent="0.35">
      <c r="A167" s="480" t="s">
        <v>430</v>
      </c>
      <c r="B167" s="464">
        <v>0</v>
      </c>
      <c r="C167" s="464">
        <v>1.4670000000000001E-2</v>
      </c>
      <c r="D167" s="465">
        <v>1.4670000000000001E-2</v>
      </c>
      <c r="E167" s="466" t="s">
        <v>283</v>
      </c>
      <c r="F167" s="464">
        <v>0</v>
      </c>
      <c r="G167" s="465">
        <v>0</v>
      </c>
      <c r="H167" s="467">
        <v>0</v>
      </c>
      <c r="I167" s="464">
        <v>0</v>
      </c>
      <c r="J167" s="465">
        <v>0</v>
      </c>
      <c r="K167" s="468" t="s">
        <v>271</v>
      </c>
    </row>
    <row r="168" spans="1:11" ht="14.4" customHeight="1" thickBot="1" x14ac:dyDescent="0.35">
      <c r="A168" s="481" t="s">
        <v>431</v>
      </c>
      <c r="B168" s="459">
        <v>0</v>
      </c>
      <c r="C168" s="459">
        <v>1.4670000000000001E-2</v>
      </c>
      <c r="D168" s="460">
        <v>1.4670000000000001E-2</v>
      </c>
      <c r="E168" s="469" t="s">
        <v>283</v>
      </c>
      <c r="F168" s="459">
        <v>0</v>
      </c>
      <c r="G168" s="460">
        <v>0</v>
      </c>
      <c r="H168" s="462">
        <v>0</v>
      </c>
      <c r="I168" s="459">
        <v>0</v>
      </c>
      <c r="J168" s="460">
        <v>0</v>
      </c>
      <c r="K168" s="470" t="s">
        <v>271</v>
      </c>
    </row>
    <row r="169" spans="1:11" ht="14.4" customHeight="1" thickBot="1" x14ac:dyDescent="0.35">
      <c r="A169" s="478" t="s">
        <v>432</v>
      </c>
      <c r="B169" s="459">
        <v>0</v>
      </c>
      <c r="C169" s="459">
        <v>12.576000000000001</v>
      </c>
      <c r="D169" s="460">
        <v>12.576000000000001</v>
      </c>
      <c r="E169" s="469" t="s">
        <v>271</v>
      </c>
      <c r="F169" s="459">
        <v>0</v>
      </c>
      <c r="G169" s="460">
        <v>0</v>
      </c>
      <c r="H169" s="462">
        <v>1.048</v>
      </c>
      <c r="I169" s="459">
        <v>4.1920000000000002</v>
      </c>
      <c r="J169" s="460">
        <v>4.1920000000000002</v>
      </c>
      <c r="K169" s="470" t="s">
        <v>271</v>
      </c>
    </row>
    <row r="170" spans="1:11" ht="14.4" customHeight="1" thickBot="1" x14ac:dyDescent="0.35">
      <c r="A170" s="484" t="s">
        <v>433</v>
      </c>
      <c r="B170" s="464">
        <v>0</v>
      </c>
      <c r="C170" s="464">
        <v>12.576000000000001</v>
      </c>
      <c r="D170" s="465">
        <v>12.576000000000001</v>
      </c>
      <c r="E170" s="466" t="s">
        <v>271</v>
      </c>
      <c r="F170" s="464">
        <v>0</v>
      </c>
      <c r="G170" s="465">
        <v>0</v>
      </c>
      <c r="H170" s="467">
        <v>1.048</v>
      </c>
      <c r="I170" s="464">
        <v>4.1920000000000002</v>
      </c>
      <c r="J170" s="465">
        <v>4.1920000000000002</v>
      </c>
      <c r="K170" s="468" t="s">
        <v>271</v>
      </c>
    </row>
    <row r="171" spans="1:11" ht="14.4" customHeight="1" thickBot="1" x14ac:dyDescent="0.35">
      <c r="A171" s="483" t="s">
        <v>434</v>
      </c>
      <c r="B171" s="459">
        <v>0</v>
      </c>
      <c r="C171" s="459">
        <v>12.576000000000001</v>
      </c>
      <c r="D171" s="460">
        <v>12.576000000000001</v>
      </c>
      <c r="E171" s="469" t="s">
        <v>271</v>
      </c>
      <c r="F171" s="459">
        <v>0</v>
      </c>
      <c r="G171" s="460">
        <v>0</v>
      </c>
      <c r="H171" s="462">
        <v>1.048</v>
      </c>
      <c r="I171" s="459">
        <v>4.1920000000000002</v>
      </c>
      <c r="J171" s="460">
        <v>4.1920000000000002</v>
      </c>
      <c r="K171" s="470" t="s">
        <v>271</v>
      </c>
    </row>
    <row r="172" spans="1:11" ht="14.4" customHeight="1" thickBot="1" x14ac:dyDescent="0.35">
      <c r="A172" s="481" t="s">
        <v>435</v>
      </c>
      <c r="B172" s="459">
        <v>0</v>
      </c>
      <c r="C172" s="459">
        <v>12.576000000000001</v>
      </c>
      <c r="D172" s="460">
        <v>12.576000000000001</v>
      </c>
      <c r="E172" s="469" t="s">
        <v>271</v>
      </c>
      <c r="F172" s="459">
        <v>0</v>
      </c>
      <c r="G172" s="460">
        <v>0</v>
      </c>
      <c r="H172" s="462">
        <v>1.048</v>
      </c>
      <c r="I172" s="459">
        <v>4.1920000000000002</v>
      </c>
      <c r="J172" s="460">
        <v>4.1920000000000002</v>
      </c>
      <c r="K172" s="470" t="s">
        <v>271</v>
      </c>
    </row>
    <row r="173" spans="1:11" ht="14.4" customHeight="1" thickBot="1" x14ac:dyDescent="0.35">
      <c r="A173" s="477" t="s">
        <v>436</v>
      </c>
      <c r="B173" s="459">
        <v>1639.6056374198799</v>
      </c>
      <c r="C173" s="459">
        <v>1823.90302</v>
      </c>
      <c r="D173" s="460">
        <v>184.29738258011801</v>
      </c>
      <c r="E173" s="461">
        <v>1.1124034818940001</v>
      </c>
      <c r="F173" s="459">
        <v>1637.94770719649</v>
      </c>
      <c r="G173" s="460">
        <v>545.98256906549705</v>
      </c>
      <c r="H173" s="462">
        <v>143.67883</v>
      </c>
      <c r="I173" s="459">
        <v>542.10332000000005</v>
      </c>
      <c r="J173" s="460">
        <v>-3.8792490654959999</v>
      </c>
      <c r="K173" s="463">
        <v>0.33096497380099998</v>
      </c>
    </row>
    <row r="174" spans="1:11" ht="14.4" customHeight="1" thickBot="1" x14ac:dyDescent="0.35">
      <c r="A174" s="482" t="s">
        <v>437</v>
      </c>
      <c r="B174" s="464">
        <v>1639.6056374198799</v>
      </c>
      <c r="C174" s="464">
        <v>1823.90302</v>
      </c>
      <c r="D174" s="465">
        <v>184.29738258011801</v>
      </c>
      <c r="E174" s="471">
        <v>1.1124034818940001</v>
      </c>
      <c r="F174" s="464">
        <v>1637.94770719649</v>
      </c>
      <c r="G174" s="465">
        <v>545.98256906549705</v>
      </c>
      <c r="H174" s="467">
        <v>143.67883</v>
      </c>
      <c r="I174" s="464">
        <v>542.10332000000005</v>
      </c>
      <c r="J174" s="465">
        <v>-3.8792490654959999</v>
      </c>
      <c r="K174" s="472">
        <v>0.33096497380099998</v>
      </c>
    </row>
    <row r="175" spans="1:11" ht="14.4" customHeight="1" thickBot="1" x14ac:dyDescent="0.35">
      <c r="A175" s="484" t="s">
        <v>54</v>
      </c>
      <c r="B175" s="464">
        <v>1639.6056374198799</v>
      </c>
      <c r="C175" s="464">
        <v>1823.90302</v>
      </c>
      <c r="D175" s="465">
        <v>184.29738258011801</v>
      </c>
      <c r="E175" s="471">
        <v>1.1124034818940001</v>
      </c>
      <c r="F175" s="464">
        <v>1637.94770719649</v>
      </c>
      <c r="G175" s="465">
        <v>545.98256906549705</v>
      </c>
      <c r="H175" s="467">
        <v>143.67883</v>
      </c>
      <c r="I175" s="464">
        <v>542.10332000000005</v>
      </c>
      <c r="J175" s="465">
        <v>-3.8792490654959999</v>
      </c>
      <c r="K175" s="472">
        <v>0.33096497380099998</v>
      </c>
    </row>
    <row r="176" spans="1:11" ht="14.4" customHeight="1" thickBot="1" x14ac:dyDescent="0.35">
      <c r="A176" s="483" t="s">
        <v>438</v>
      </c>
      <c r="B176" s="459">
        <v>5.9748673202880003</v>
      </c>
      <c r="C176" s="459">
        <v>9.7835699999999992</v>
      </c>
      <c r="D176" s="460">
        <v>3.8087026797110002</v>
      </c>
      <c r="E176" s="461">
        <v>1.6374539342109999</v>
      </c>
      <c r="F176" s="459">
        <v>0</v>
      </c>
      <c r="G176" s="460">
        <v>0</v>
      </c>
      <c r="H176" s="462">
        <v>1.0281400000000001</v>
      </c>
      <c r="I176" s="459">
        <v>2.64412</v>
      </c>
      <c r="J176" s="460">
        <v>2.64412</v>
      </c>
      <c r="K176" s="470" t="s">
        <v>283</v>
      </c>
    </row>
    <row r="177" spans="1:11" ht="14.4" customHeight="1" thickBot="1" x14ac:dyDescent="0.35">
      <c r="A177" s="481" t="s">
        <v>439</v>
      </c>
      <c r="B177" s="459">
        <v>5.9748673202880003</v>
      </c>
      <c r="C177" s="459">
        <v>9.7835699999999992</v>
      </c>
      <c r="D177" s="460">
        <v>3.8087026797110002</v>
      </c>
      <c r="E177" s="461">
        <v>1.6374539342109999</v>
      </c>
      <c r="F177" s="459">
        <v>0</v>
      </c>
      <c r="G177" s="460">
        <v>0</v>
      </c>
      <c r="H177" s="462">
        <v>1.0281400000000001</v>
      </c>
      <c r="I177" s="459">
        <v>2.64412</v>
      </c>
      <c r="J177" s="460">
        <v>2.64412</v>
      </c>
      <c r="K177" s="470" t="s">
        <v>283</v>
      </c>
    </row>
    <row r="178" spans="1:11" ht="14.4" customHeight="1" thickBot="1" x14ac:dyDescent="0.35">
      <c r="A178" s="480" t="s">
        <v>440</v>
      </c>
      <c r="B178" s="464">
        <v>21.855403184793001</v>
      </c>
      <c r="C178" s="464">
        <v>21.302</v>
      </c>
      <c r="D178" s="465">
        <v>-0.55340318479299999</v>
      </c>
      <c r="E178" s="471">
        <v>0.97467888466200003</v>
      </c>
      <c r="F178" s="464">
        <v>42.984882417191997</v>
      </c>
      <c r="G178" s="465">
        <v>14.328294139064001</v>
      </c>
      <c r="H178" s="467">
        <v>2.625</v>
      </c>
      <c r="I178" s="464">
        <v>9.5920000000000005</v>
      </c>
      <c r="J178" s="465">
        <v>-4.7362941390630002</v>
      </c>
      <c r="K178" s="472">
        <v>0.22314822003900001</v>
      </c>
    </row>
    <row r="179" spans="1:11" ht="14.4" customHeight="1" thickBot="1" x14ac:dyDescent="0.35">
      <c r="A179" s="481" t="s">
        <v>441</v>
      </c>
      <c r="B179" s="459">
        <v>21.855403184793001</v>
      </c>
      <c r="C179" s="459">
        <v>21.302</v>
      </c>
      <c r="D179" s="460">
        <v>-0.55340318479299999</v>
      </c>
      <c r="E179" s="461">
        <v>0.97467888466200003</v>
      </c>
      <c r="F179" s="459">
        <v>42.984882417191997</v>
      </c>
      <c r="G179" s="460">
        <v>14.328294139064001</v>
      </c>
      <c r="H179" s="462">
        <v>2.625</v>
      </c>
      <c r="I179" s="459">
        <v>9.5920000000000005</v>
      </c>
      <c r="J179" s="460">
        <v>-4.7362941390630002</v>
      </c>
      <c r="K179" s="463">
        <v>0.22314822003900001</v>
      </c>
    </row>
    <row r="180" spans="1:11" ht="14.4" customHeight="1" thickBot="1" x14ac:dyDescent="0.35">
      <c r="A180" s="480" t="s">
        <v>442</v>
      </c>
      <c r="B180" s="464">
        <v>13.644279462278</v>
      </c>
      <c r="C180" s="464">
        <v>6.9874999999999998</v>
      </c>
      <c r="D180" s="465">
        <v>-6.6567794622780001</v>
      </c>
      <c r="E180" s="471">
        <v>0.51211938448700001</v>
      </c>
      <c r="F180" s="464">
        <v>10.604344150660999</v>
      </c>
      <c r="G180" s="465">
        <v>3.5347813835530002</v>
      </c>
      <c r="H180" s="467">
        <v>0.441</v>
      </c>
      <c r="I180" s="464">
        <v>2.7195</v>
      </c>
      <c r="J180" s="465">
        <v>-0.81528138355299995</v>
      </c>
      <c r="K180" s="472">
        <v>0.25645150339900002</v>
      </c>
    </row>
    <row r="181" spans="1:11" ht="14.4" customHeight="1" thickBot="1" x14ac:dyDescent="0.35">
      <c r="A181" s="481" t="s">
        <v>443</v>
      </c>
      <c r="B181" s="459">
        <v>5.6177836778049999</v>
      </c>
      <c r="C181" s="459">
        <v>0.74</v>
      </c>
      <c r="D181" s="460">
        <v>-4.8777836778049997</v>
      </c>
      <c r="E181" s="461">
        <v>0.13172454520099999</v>
      </c>
      <c r="F181" s="459">
        <v>0</v>
      </c>
      <c r="G181" s="460">
        <v>0</v>
      </c>
      <c r="H181" s="462">
        <v>0</v>
      </c>
      <c r="I181" s="459">
        <v>0</v>
      </c>
      <c r="J181" s="460">
        <v>0</v>
      </c>
      <c r="K181" s="463">
        <v>0</v>
      </c>
    </row>
    <row r="182" spans="1:11" ht="14.4" customHeight="1" thickBot="1" x14ac:dyDescent="0.35">
      <c r="A182" s="481" t="s">
        <v>444</v>
      </c>
      <c r="B182" s="459">
        <v>8.0264957844720008</v>
      </c>
      <c r="C182" s="459">
        <v>6.2474999999999996</v>
      </c>
      <c r="D182" s="460">
        <v>-1.7789957844719999</v>
      </c>
      <c r="E182" s="461">
        <v>0.77835959399400001</v>
      </c>
      <c r="F182" s="459">
        <v>10.604344150660999</v>
      </c>
      <c r="G182" s="460">
        <v>3.5347813835530002</v>
      </c>
      <c r="H182" s="462">
        <v>0.441</v>
      </c>
      <c r="I182" s="459">
        <v>2.7195</v>
      </c>
      <c r="J182" s="460">
        <v>-0.81528138355299995</v>
      </c>
      <c r="K182" s="463">
        <v>0.25645150339900002</v>
      </c>
    </row>
    <row r="183" spans="1:11" ht="14.4" customHeight="1" thickBot="1" x14ac:dyDescent="0.35">
      <c r="A183" s="480" t="s">
        <v>445</v>
      </c>
      <c r="B183" s="464">
        <v>30.567811047635999</v>
      </c>
      <c r="C183" s="464">
        <v>26.94378</v>
      </c>
      <c r="D183" s="465">
        <v>-3.624031047636</v>
      </c>
      <c r="E183" s="471">
        <v>0.88144289945999998</v>
      </c>
      <c r="F183" s="464">
        <v>29.645122798298999</v>
      </c>
      <c r="G183" s="465">
        <v>9.8817075994329997</v>
      </c>
      <c r="H183" s="467">
        <v>2.20425</v>
      </c>
      <c r="I183" s="464">
        <v>10.50914</v>
      </c>
      <c r="J183" s="465">
        <v>0.62743240056600003</v>
      </c>
      <c r="K183" s="472">
        <v>0.35449810990800001</v>
      </c>
    </row>
    <row r="184" spans="1:11" ht="14.4" customHeight="1" thickBot="1" x14ac:dyDescent="0.35">
      <c r="A184" s="481" t="s">
        <v>446</v>
      </c>
      <c r="B184" s="459">
        <v>30.567811047635999</v>
      </c>
      <c r="C184" s="459">
        <v>26.94378</v>
      </c>
      <c r="D184" s="460">
        <v>-3.624031047636</v>
      </c>
      <c r="E184" s="461">
        <v>0.88144289945999998</v>
      </c>
      <c r="F184" s="459">
        <v>29.645122798298999</v>
      </c>
      <c r="G184" s="460">
        <v>9.8817075994329997</v>
      </c>
      <c r="H184" s="462">
        <v>2.20425</v>
      </c>
      <c r="I184" s="459">
        <v>10.50914</v>
      </c>
      <c r="J184" s="460">
        <v>0.62743240056600003</v>
      </c>
      <c r="K184" s="463">
        <v>0.35449810990800001</v>
      </c>
    </row>
    <row r="185" spans="1:11" ht="14.4" customHeight="1" thickBot="1" x14ac:dyDescent="0.35">
      <c r="A185" s="480" t="s">
        <v>447</v>
      </c>
      <c r="B185" s="464">
        <v>0</v>
      </c>
      <c r="C185" s="464">
        <v>2.0779999999999998</v>
      </c>
      <c r="D185" s="465">
        <v>2.0779999999999998</v>
      </c>
      <c r="E185" s="466" t="s">
        <v>283</v>
      </c>
      <c r="F185" s="464">
        <v>0</v>
      </c>
      <c r="G185" s="465">
        <v>0</v>
      </c>
      <c r="H185" s="467">
        <v>0.13900000000000001</v>
      </c>
      <c r="I185" s="464">
        <v>0.55500000000000005</v>
      </c>
      <c r="J185" s="465">
        <v>0.55500000000000005</v>
      </c>
      <c r="K185" s="468" t="s">
        <v>283</v>
      </c>
    </row>
    <row r="186" spans="1:11" ht="14.4" customHeight="1" thickBot="1" x14ac:dyDescent="0.35">
      <c r="A186" s="481" t="s">
        <v>448</v>
      </c>
      <c r="B186" s="459">
        <v>0</v>
      </c>
      <c r="C186" s="459">
        <v>2.0779999999999998</v>
      </c>
      <c r="D186" s="460">
        <v>2.0779999999999998</v>
      </c>
      <c r="E186" s="469" t="s">
        <v>283</v>
      </c>
      <c r="F186" s="459">
        <v>0</v>
      </c>
      <c r="G186" s="460">
        <v>0</v>
      </c>
      <c r="H186" s="462">
        <v>0.13900000000000001</v>
      </c>
      <c r="I186" s="459">
        <v>0.55500000000000005</v>
      </c>
      <c r="J186" s="460">
        <v>0.55500000000000005</v>
      </c>
      <c r="K186" s="470" t="s">
        <v>283</v>
      </c>
    </row>
    <row r="187" spans="1:11" ht="14.4" customHeight="1" thickBot="1" x14ac:dyDescent="0.35">
      <c r="A187" s="480" t="s">
        <v>449</v>
      </c>
      <c r="B187" s="464">
        <v>302.13506849233102</v>
      </c>
      <c r="C187" s="464">
        <v>309.84489000000002</v>
      </c>
      <c r="D187" s="465">
        <v>7.709821507669</v>
      </c>
      <c r="E187" s="471">
        <v>1.0255177975400001</v>
      </c>
      <c r="F187" s="464">
        <v>343.09213887035799</v>
      </c>
      <c r="G187" s="465">
        <v>114.36404629011901</v>
      </c>
      <c r="H187" s="467">
        <v>17.269500000000001</v>
      </c>
      <c r="I187" s="464">
        <v>83.733609999999999</v>
      </c>
      <c r="J187" s="465">
        <v>-30.630436290119</v>
      </c>
      <c r="K187" s="472">
        <v>0.24405575212399999</v>
      </c>
    </row>
    <row r="188" spans="1:11" ht="14.4" customHeight="1" thickBot="1" x14ac:dyDescent="0.35">
      <c r="A188" s="481" t="s">
        <v>450</v>
      </c>
      <c r="B188" s="459">
        <v>302.13506849233102</v>
      </c>
      <c r="C188" s="459">
        <v>309.84489000000002</v>
      </c>
      <c r="D188" s="460">
        <v>7.709821507669</v>
      </c>
      <c r="E188" s="461">
        <v>1.0255177975400001</v>
      </c>
      <c r="F188" s="459">
        <v>343.09213887035799</v>
      </c>
      <c r="G188" s="460">
        <v>114.36404629011901</v>
      </c>
      <c r="H188" s="462">
        <v>17.269500000000001</v>
      </c>
      <c r="I188" s="459">
        <v>83.733609999999999</v>
      </c>
      <c r="J188" s="460">
        <v>-30.630436290119</v>
      </c>
      <c r="K188" s="463">
        <v>0.24405575212399999</v>
      </c>
    </row>
    <row r="189" spans="1:11" ht="14.4" customHeight="1" thickBot="1" x14ac:dyDescent="0.35">
      <c r="A189" s="480" t="s">
        <v>451</v>
      </c>
      <c r="B189" s="464">
        <v>0</v>
      </c>
      <c r="C189" s="464">
        <v>14.99648</v>
      </c>
      <c r="D189" s="465">
        <v>14.99648</v>
      </c>
      <c r="E189" s="466" t="s">
        <v>283</v>
      </c>
      <c r="F189" s="464">
        <v>0</v>
      </c>
      <c r="G189" s="465">
        <v>0</v>
      </c>
      <c r="H189" s="467">
        <v>1.3150299999999999</v>
      </c>
      <c r="I189" s="464">
        <v>3.5966200000000002</v>
      </c>
      <c r="J189" s="465">
        <v>3.5966200000000002</v>
      </c>
      <c r="K189" s="468" t="s">
        <v>283</v>
      </c>
    </row>
    <row r="190" spans="1:11" ht="14.4" customHeight="1" thickBot="1" x14ac:dyDescent="0.35">
      <c r="A190" s="481" t="s">
        <v>452</v>
      </c>
      <c r="B190" s="459">
        <v>0</v>
      </c>
      <c r="C190" s="459">
        <v>14.99648</v>
      </c>
      <c r="D190" s="460">
        <v>14.99648</v>
      </c>
      <c r="E190" s="469" t="s">
        <v>283</v>
      </c>
      <c r="F190" s="459">
        <v>0</v>
      </c>
      <c r="G190" s="460">
        <v>0</v>
      </c>
      <c r="H190" s="462">
        <v>1.3150299999999999</v>
      </c>
      <c r="I190" s="459">
        <v>3.5966200000000002</v>
      </c>
      <c r="J190" s="460">
        <v>3.5966200000000002</v>
      </c>
      <c r="K190" s="470" t="s">
        <v>283</v>
      </c>
    </row>
    <row r="191" spans="1:11" ht="14.4" customHeight="1" thickBot="1" x14ac:dyDescent="0.35">
      <c r="A191" s="480" t="s">
        <v>453</v>
      </c>
      <c r="B191" s="464">
        <v>1265.4282079125501</v>
      </c>
      <c r="C191" s="464">
        <v>1431.9667999999999</v>
      </c>
      <c r="D191" s="465">
        <v>166.53859208744601</v>
      </c>
      <c r="E191" s="471">
        <v>1.1316065115709999</v>
      </c>
      <c r="F191" s="464">
        <v>1211.6212189599801</v>
      </c>
      <c r="G191" s="465">
        <v>403.87373965332603</v>
      </c>
      <c r="H191" s="467">
        <v>118.65691</v>
      </c>
      <c r="I191" s="464">
        <v>428.75333000000001</v>
      </c>
      <c r="J191" s="465">
        <v>24.879590346673002</v>
      </c>
      <c r="K191" s="472">
        <v>0.35386746558299997</v>
      </c>
    </row>
    <row r="192" spans="1:11" ht="14.4" customHeight="1" thickBot="1" x14ac:dyDescent="0.35">
      <c r="A192" s="481" t="s">
        <v>454</v>
      </c>
      <c r="B192" s="459">
        <v>1265.4282079125501</v>
      </c>
      <c r="C192" s="459">
        <v>1431.9667999999999</v>
      </c>
      <c r="D192" s="460">
        <v>166.53859208744601</v>
      </c>
      <c r="E192" s="461">
        <v>1.1316065115709999</v>
      </c>
      <c r="F192" s="459">
        <v>1211.6212189599801</v>
      </c>
      <c r="G192" s="460">
        <v>403.87373965332603</v>
      </c>
      <c r="H192" s="462">
        <v>118.65691</v>
      </c>
      <c r="I192" s="459">
        <v>428.75333000000001</v>
      </c>
      <c r="J192" s="460">
        <v>24.879590346673002</v>
      </c>
      <c r="K192" s="463">
        <v>0.35386746558299997</v>
      </c>
    </row>
    <row r="193" spans="1:11" ht="14.4" customHeight="1" thickBot="1" x14ac:dyDescent="0.35">
      <c r="A193" s="477" t="s">
        <v>455</v>
      </c>
      <c r="B193" s="459">
        <v>0</v>
      </c>
      <c r="C193" s="459">
        <v>12.306229999999999</v>
      </c>
      <c r="D193" s="460">
        <v>12.306229999999999</v>
      </c>
      <c r="E193" s="469" t="s">
        <v>283</v>
      </c>
      <c r="F193" s="459">
        <v>0</v>
      </c>
      <c r="G193" s="460">
        <v>0</v>
      </c>
      <c r="H193" s="462">
        <v>1.47889</v>
      </c>
      <c r="I193" s="459">
        <v>5.8456700000000001</v>
      </c>
      <c r="J193" s="460">
        <v>5.8456700000000001</v>
      </c>
      <c r="K193" s="470" t="s">
        <v>271</v>
      </c>
    </row>
    <row r="194" spans="1:11" ht="14.4" customHeight="1" thickBot="1" x14ac:dyDescent="0.35">
      <c r="A194" s="482" t="s">
        <v>456</v>
      </c>
      <c r="B194" s="464">
        <v>0</v>
      </c>
      <c r="C194" s="464">
        <v>12.306229999999999</v>
      </c>
      <c r="D194" s="465">
        <v>12.306229999999999</v>
      </c>
      <c r="E194" s="466" t="s">
        <v>283</v>
      </c>
      <c r="F194" s="464">
        <v>0</v>
      </c>
      <c r="G194" s="465">
        <v>0</v>
      </c>
      <c r="H194" s="467">
        <v>1.47889</v>
      </c>
      <c r="I194" s="464">
        <v>5.8456700000000001</v>
      </c>
      <c r="J194" s="465">
        <v>5.8456700000000001</v>
      </c>
      <c r="K194" s="468" t="s">
        <v>271</v>
      </c>
    </row>
    <row r="195" spans="1:11" ht="14.4" customHeight="1" thickBot="1" x14ac:dyDescent="0.35">
      <c r="A195" s="484" t="s">
        <v>457</v>
      </c>
      <c r="B195" s="464">
        <v>0</v>
      </c>
      <c r="C195" s="464">
        <v>12.306229999999999</v>
      </c>
      <c r="D195" s="465">
        <v>12.306229999999999</v>
      </c>
      <c r="E195" s="466" t="s">
        <v>283</v>
      </c>
      <c r="F195" s="464">
        <v>0</v>
      </c>
      <c r="G195" s="465">
        <v>0</v>
      </c>
      <c r="H195" s="467">
        <v>1.47889</v>
      </c>
      <c r="I195" s="464">
        <v>5.8456700000000001</v>
      </c>
      <c r="J195" s="465">
        <v>5.8456700000000001</v>
      </c>
      <c r="K195" s="468" t="s">
        <v>271</v>
      </c>
    </row>
    <row r="196" spans="1:11" ht="14.4" customHeight="1" thickBot="1" x14ac:dyDescent="0.35">
      <c r="A196" s="480" t="s">
        <v>458</v>
      </c>
      <c r="B196" s="464">
        <v>0</v>
      </c>
      <c r="C196" s="464">
        <v>12.306229999999999</v>
      </c>
      <c r="D196" s="465">
        <v>12.306229999999999</v>
      </c>
      <c r="E196" s="466" t="s">
        <v>283</v>
      </c>
      <c r="F196" s="464">
        <v>0</v>
      </c>
      <c r="G196" s="465">
        <v>0</v>
      </c>
      <c r="H196" s="467">
        <v>1.47889</v>
      </c>
      <c r="I196" s="464">
        <v>5.8456700000000001</v>
      </c>
      <c r="J196" s="465">
        <v>5.8456700000000001</v>
      </c>
      <c r="K196" s="468" t="s">
        <v>283</v>
      </c>
    </row>
    <row r="197" spans="1:11" ht="14.4" customHeight="1" thickBot="1" x14ac:dyDescent="0.35">
      <c r="A197" s="481" t="s">
        <v>459</v>
      </c>
      <c r="B197" s="459">
        <v>0</v>
      </c>
      <c r="C197" s="459">
        <v>12.306229999999999</v>
      </c>
      <c r="D197" s="460">
        <v>12.306229999999999</v>
      </c>
      <c r="E197" s="469" t="s">
        <v>283</v>
      </c>
      <c r="F197" s="459">
        <v>0</v>
      </c>
      <c r="G197" s="460">
        <v>0</v>
      </c>
      <c r="H197" s="462">
        <v>1.47889</v>
      </c>
      <c r="I197" s="459">
        <v>5.8456700000000001</v>
      </c>
      <c r="J197" s="460">
        <v>5.8456700000000001</v>
      </c>
      <c r="K197" s="470" t="s">
        <v>283</v>
      </c>
    </row>
    <row r="198" spans="1:11" ht="14.4" customHeight="1" thickBot="1" x14ac:dyDescent="0.35">
      <c r="A198" s="485"/>
      <c r="B198" s="459">
        <v>-12541.096345734701</v>
      </c>
      <c r="C198" s="459">
        <v>-15682.55594</v>
      </c>
      <c r="D198" s="460">
        <v>-3141.45959426526</v>
      </c>
      <c r="E198" s="461">
        <v>1.2504932190660001</v>
      </c>
      <c r="F198" s="459">
        <v>-16226.9782179413</v>
      </c>
      <c r="G198" s="460">
        <v>-5408.9927393137696</v>
      </c>
      <c r="H198" s="462">
        <v>-1102.8787200000099</v>
      </c>
      <c r="I198" s="459">
        <v>-4428.1589200000099</v>
      </c>
      <c r="J198" s="460">
        <v>980.83381931375698</v>
      </c>
      <c r="K198" s="463">
        <v>0.27288869563500001</v>
      </c>
    </row>
    <row r="199" spans="1:11" ht="14.4" customHeight="1" thickBot="1" x14ac:dyDescent="0.35">
      <c r="A199" s="486" t="s">
        <v>66</v>
      </c>
      <c r="B199" s="473">
        <v>-12541.096345734701</v>
      </c>
      <c r="C199" s="473">
        <v>-15682.55594</v>
      </c>
      <c r="D199" s="474">
        <v>-3141.45959426526</v>
      </c>
      <c r="E199" s="475" t="s">
        <v>283</v>
      </c>
      <c r="F199" s="473">
        <v>-16226.9782179413</v>
      </c>
      <c r="G199" s="474">
        <v>-5408.9927393137696</v>
      </c>
      <c r="H199" s="473">
        <v>-1102.8787200000099</v>
      </c>
      <c r="I199" s="473">
        <v>-4428.1589200000099</v>
      </c>
      <c r="J199" s="474">
        <v>980.83381931375595</v>
      </c>
      <c r="K199" s="476">
        <v>0.27288869563500001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460</v>
      </c>
      <c r="B5" s="488" t="s">
        <v>461</v>
      </c>
      <c r="C5" s="489" t="s">
        <v>462</v>
      </c>
      <c r="D5" s="489" t="s">
        <v>462</v>
      </c>
      <c r="E5" s="489"/>
      <c r="F5" s="489" t="s">
        <v>462</v>
      </c>
      <c r="G5" s="489" t="s">
        <v>462</v>
      </c>
      <c r="H5" s="489" t="s">
        <v>462</v>
      </c>
      <c r="I5" s="490" t="s">
        <v>462</v>
      </c>
      <c r="J5" s="491" t="s">
        <v>68</v>
      </c>
    </row>
    <row r="6" spans="1:10" ht="14.4" customHeight="1" x14ac:dyDescent="0.3">
      <c r="A6" s="487" t="s">
        <v>460</v>
      </c>
      <c r="B6" s="488" t="s">
        <v>463</v>
      </c>
      <c r="C6" s="489">
        <v>38.066769999999998</v>
      </c>
      <c r="D6" s="489">
        <v>48.165770000000002</v>
      </c>
      <c r="E6" s="489"/>
      <c r="F6" s="489">
        <v>49.78246</v>
      </c>
      <c r="G6" s="489">
        <v>49.833560058593747</v>
      </c>
      <c r="H6" s="489">
        <v>-5.1100058593746667E-2</v>
      </c>
      <c r="I6" s="490">
        <v>0.99897458542930384</v>
      </c>
      <c r="J6" s="491" t="s">
        <v>1</v>
      </c>
    </row>
    <row r="7" spans="1:10" ht="14.4" customHeight="1" x14ac:dyDescent="0.3">
      <c r="A7" s="487" t="s">
        <v>460</v>
      </c>
      <c r="B7" s="488" t="s">
        <v>464</v>
      </c>
      <c r="C7" s="489">
        <v>2.8668199999999997</v>
      </c>
      <c r="D7" s="489">
        <v>7.8426000000000009</v>
      </c>
      <c r="E7" s="489"/>
      <c r="F7" s="489">
        <v>6.4120599999999994</v>
      </c>
      <c r="G7" s="489">
        <v>10.000000793457032</v>
      </c>
      <c r="H7" s="489">
        <v>-3.5879407934570322</v>
      </c>
      <c r="I7" s="490">
        <v>0.64120594912306306</v>
      </c>
      <c r="J7" s="491" t="s">
        <v>1</v>
      </c>
    </row>
    <row r="8" spans="1:10" ht="14.4" customHeight="1" x14ac:dyDescent="0.3">
      <c r="A8" s="487" t="s">
        <v>460</v>
      </c>
      <c r="B8" s="488" t="s">
        <v>465</v>
      </c>
      <c r="C8" s="489">
        <v>0</v>
      </c>
      <c r="D8" s="489">
        <v>0</v>
      </c>
      <c r="E8" s="489"/>
      <c r="F8" s="489">
        <v>0</v>
      </c>
      <c r="G8" s="489">
        <v>166.66667187499999</v>
      </c>
      <c r="H8" s="489">
        <v>-166.66667187499999</v>
      </c>
      <c r="I8" s="490">
        <v>0</v>
      </c>
      <c r="J8" s="491" t="s">
        <v>1</v>
      </c>
    </row>
    <row r="9" spans="1:10" ht="14.4" customHeight="1" x14ac:dyDescent="0.3">
      <c r="A9" s="487" t="s">
        <v>460</v>
      </c>
      <c r="B9" s="488" t="s">
        <v>466</v>
      </c>
      <c r="C9" s="489">
        <v>40.933589999999995</v>
      </c>
      <c r="D9" s="489">
        <v>56.008369999999999</v>
      </c>
      <c r="E9" s="489"/>
      <c r="F9" s="489">
        <v>56.194519999999997</v>
      </c>
      <c r="G9" s="489">
        <v>226.50023272705079</v>
      </c>
      <c r="H9" s="489">
        <v>-170.30571272705077</v>
      </c>
      <c r="I9" s="490">
        <v>0.24809917112852803</v>
      </c>
      <c r="J9" s="491" t="s">
        <v>467</v>
      </c>
    </row>
    <row r="11" spans="1:10" ht="14.4" customHeight="1" x14ac:dyDescent="0.3">
      <c r="A11" s="487" t="s">
        <v>460</v>
      </c>
      <c r="B11" s="488" t="s">
        <v>461</v>
      </c>
      <c r="C11" s="489" t="s">
        <v>462</v>
      </c>
      <c r="D11" s="489" t="s">
        <v>462</v>
      </c>
      <c r="E11" s="489"/>
      <c r="F11" s="489" t="s">
        <v>462</v>
      </c>
      <c r="G11" s="489" t="s">
        <v>462</v>
      </c>
      <c r="H11" s="489" t="s">
        <v>462</v>
      </c>
      <c r="I11" s="490" t="s">
        <v>462</v>
      </c>
      <c r="J11" s="491" t="s">
        <v>68</v>
      </c>
    </row>
    <row r="12" spans="1:10" ht="14.4" customHeight="1" x14ac:dyDescent="0.3">
      <c r="A12" s="487" t="s">
        <v>468</v>
      </c>
      <c r="B12" s="488" t="s">
        <v>469</v>
      </c>
      <c r="C12" s="489" t="s">
        <v>462</v>
      </c>
      <c r="D12" s="489" t="s">
        <v>462</v>
      </c>
      <c r="E12" s="489"/>
      <c r="F12" s="489" t="s">
        <v>462</v>
      </c>
      <c r="G12" s="489" t="s">
        <v>462</v>
      </c>
      <c r="H12" s="489" t="s">
        <v>462</v>
      </c>
      <c r="I12" s="490" t="s">
        <v>462</v>
      </c>
      <c r="J12" s="491" t="s">
        <v>0</v>
      </c>
    </row>
    <row r="13" spans="1:10" ht="14.4" customHeight="1" x14ac:dyDescent="0.3">
      <c r="A13" s="487" t="s">
        <v>468</v>
      </c>
      <c r="B13" s="488" t="s">
        <v>463</v>
      </c>
      <c r="C13" s="489">
        <v>5.9378399999999996</v>
      </c>
      <c r="D13" s="489">
        <v>15.806100000000001</v>
      </c>
      <c r="E13" s="489"/>
      <c r="F13" s="489">
        <v>17.580260000000006</v>
      </c>
      <c r="G13" s="489">
        <v>20</v>
      </c>
      <c r="H13" s="489">
        <v>-2.4197399999999938</v>
      </c>
      <c r="I13" s="490">
        <v>0.87901300000000027</v>
      </c>
      <c r="J13" s="491" t="s">
        <v>1</v>
      </c>
    </row>
    <row r="14" spans="1:10" ht="14.4" customHeight="1" x14ac:dyDescent="0.3">
      <c r="A14" s="487" t="s">
        <v>468</v>
      </c>
      <c r="B14" s="488" t="s">
        <v>464</v>
      </c>
      <c r="C14" s="489">
        <v>2.3816999999999999</v>
      </c>
      <c r="D14" s="489">
        <v>7.1880200000000007</v>
      </c>
      <c r="E14" s="489"/>
      <c r="F14" s="489">
        <v>5.6832399999999996</v>
      </c>
      <c r="G14" s="489">
        <v>9</v>
      </c>
      <c r="H14" s="489">
        <v>-3.3167600000000004</v>
      </c>
      <c r="I14" s="490">
        <v>0.63147111111111109</v>
      </c>
      <c r="J14" s="491" t="s">
        <v>1</v>
      </c>
    </row>
    <row r="15" spans="1:10" ht="14.4" customHeight="1" x14ac:dyDescent="0.3">
      <c r="A15" s="487" t="s">
        <v>468</v>
      </c>
      <c r="B15" s="488" t="s">
        <v>470</v>
      </c>
      <c r="C15" s="489">
        <v>8.3195399999999999</v>
      </c>
      <c r="D15" s="489">
        <v>22.994120000000002</v>
      </c>
      <c r="E15" s="489"/>
      <c r="F15" s="489">
        <v>23.263500000000008</v>
      </c>
      <c r="G15" s="489">
        <v>29</v>
      </c>
      <c r="H15" s="489">
        <v>-5.7364999999999924</v>
      </c>
      <c r="I15" s="490">
        <v>0.80218965517241403</v>
      </c>
      <c r="J15" s="491" t="s">
        <v>471</v>
      </c>
    </row>
    <row r="16" spans="1:10" ht="14.4" customHeight="1" x14ac:dyDescent="0.3">
      <c r="A16" s="487" t="s">
        <v>462</v>
      </c>
      <c r="B16" s="488" t="s">
        <v>462</v>
      </c>
      <c r="C16" s="489" t="s">
        <v>462</v>
      </c>
      <c r="D16" s="489" t="s">
        <v>462</v>
      </c>
      <c r="E16" s="489"/>
      <c r="F16" s="489" t="s">
        <v>462</v>
      </c>
      <c r="G16" s="489" t="s">
        <v>462</v>
      </c>
      <c r="H16" s="489" t="s">
        <v>462</v>
      </c>
      <c r="I16" s="490" t="s">
        <v>462</v>
      </c>
      <c r="J16" s="491" t="s">
        <v>472</v>
      </c>
    </row>
    <row r="17" spans="1:10" ht="14.4" customHeight="1" x14ac:dyDescent="0.3">
      <c r="A17" s="487" t="s">
        <v>473</v>
      </c>
      <c r="B17" s="488" t="s">
        <v>474</v>
      </c>
      <c r="C17" s="489" t="s">
        <v>462</v>
      </c>
      <c r="D17" s="489" t="s">
        <v>462</v>
      </c>
      <c r="E17" s="489"/>
      <c r="F17" s="489" t="s">
        <v>462</v>
      </c>
      <c r="G17" s="489" t="s">
        <v>462</v>
      </c>
      <c r="H17" s="489" t="s">
        <v>462</v>
      </c>
      <c r="I17" s="490" t="s">
        <v>462</v>
      </c>
      <c r="J17" s="491" t="s">
        <v>0</v>
      </c>
    </row>
    <row r="18" spans="1:10" ht="14.4" customHeight="1" x14ac:dyDescent="0.3">
      <c r="A18" s="487" t="s">
        <v>473</v>
      </c>
      <c r="B18" s="488" t="s">
        <v>463</v>
      </c>
      <c r="C18" s="489">
        <v>22.386080000000003</v>
      </c>
      <c r="D18" s="489">
        <v>22.679190000000002</v>
      </c>
      <c r="E18" s="489"/>
      <c r="F18" s="489">
        <v>25.767099999999996</v>
      </c>
      <c r="G18" s="489">
        <v>25</v>
      </c>
      <c r="H18" s="489">
        <v>0.76709999999999567</v>
      </c>
      <c r="I18" s="490">
        <v>1.0306839999999999</v>
      </c>
      <c r="J18" s="491" t="s">
        <v>1</v>
      </c>
    </row>
    <row r="19" spans="1:10" ht="14.4" customHeight="1" x14ac:dyDescent="0.3">
      <c r="A19" s="487" t="s">
        <v>473</v>
      </c>
      <c r="B19" s="488" t="s">
        <v>464</v>
      </c>
      <c r="C19" s="489">
        <v>0.22049000000000002</v>
      </c>
      <c r="D19" s="489">
        <v>0.65458000000000005</v>
      </c>
      <c r="E19" s="489"/>
      <c r="F19" s="489">
        <v>0.72882000000000002</v>
      </c>
      <c r="G19" s="489">
        <v>1</v>
      </c>
      <c r="H19" s="489">
        <v>-0.27117999999999998</v>
      </c>
      <c r="I19" s="490">
        <v>0.72882000000000002</v>
      </c>
      <c r="J19" s="491" t="s">
        <v>1</v>
      </c>
    </row>
    <row r="20" spans="1:10" ht="14.4" customHeight="1" x14ac:dyDescent="0.3">
      <c r="A20" s="487" t="s">
        <v>473</v>
      </c>
      <c r="B20" s="488" t="s">
        <v>475</v>
      </c>
      <c r="C20" s="489">
        <v>22.606570000000005</v>
      </c>
      <c r="D20" s="489">
        <v>23.333770000000001</v>
      </c>
      <c r="E20" s="489"/>
      <c r="F20" s="489">
        <v>26.495919999999995</v>
      </c>
      <c r="G20" s="489">
        <v>25</v>
      </c>
      <c r="H20" s="489">
        <v>1.4959199999999946</v>
      </c>
      <c r="I20" s="490">
        <v>1.0598367999999998</v>
      </c>
      <c r="J20" s="491" t="s">
        <v>471</v>
      </c>
    </row>
    <row r="21" spans="1:10" ht="14.4" customHeight="1" x14ac:dyDescent="0.3">
      <c r="A21" s="487" t="s">
        <v>462</v>
      </c>
      <c r="B21" s="488" t="s">
        <v>462</v>
      </c>
      <c r="C21" s="489" t="s">
        <v>462</v>
      </c>
      <c r="D21" s="489" t="s">
        <v>462</v>
      </c>
      <c r="E21" s="489"/>
      <c r="F21" s="489" t="s">
        <v>462</v>
      </c>
      <c r="G21" s="489" t="s">
        <v>462</v>
      </c>
      <c r="H21" s="489" t="s">
        <v>462</v>
      </c>
      <c r="I21" s="490" t="s">
        <v>462</v>
      </c>
      <c r="J21" s="491" t="s">
        <v>472</v>
      </c>
    </row>
    <row r="22" spans="1:10" ht="14.4" customHeight="1" x14ac:dyDescent="0.3">
      <c r="A22" s="487" t="s">
        <v>476</v>
      </c>
      <c r="B22" s="488" t="s">
        <v>477</v>
      </c>
      <c r="C22" s="489" t="s">
        <v>462</v>
      </c>
      <c r="D22" s="489" t="s">
        <v>462</v>
      </c>
      <c r="E22" s="489"/>
      <c r="F22" s="489" t="s">
        <v>462</v>
      </c>
      <c r="G22" s="489" t="s">
        <v>462</v>
      </c>
      <c r="H22" s="489" t="s">
        <v>462</v>
      </c>
      <c r="I22" s="490" t="s">
        <v>462</v>
      </c>
      <c r="J22" s="491" t="s">
        <v>0</v>
      </c>
    </row>
    <row r="23" spans="1:10" ht="14.4" customHeight="1" x14ac:dyDescent="0.3">
      <c r="A23" s="487" t="s">
        <v>476</v>
      </c>
      <c r="B23" s="488" t="s">
        <v>463</v>
      </c>
      <c r="C23" s="489">
        <v>9.7428499999999989</v>
      </c>
      <c r="D23" s="489">
        <v>9.6804799999999993</v>
      </c>
      <c r="E23" s="489"/>
      <c r="F23" s="489">
        <v>6.4351000000000003</v>
      </c>
      <c r="G23" s="489">
        <v>5</v>
      </c>
      <c r="H23" s="489">
        <v>1.4351000000000003</v>
      </c>
      <c r="I23" s="490">
        <v>1.2870200000000001</v>
      </c>
      <c r="J23" s="491" t="s">
        <v>1</v>
      </c>
    </row>
    <row r="24" spans="1:10" ht="14.4" customHeight="1" x14ac:dyDescent="0.3">
      <c r="A24" s="487" t="s">
        <v>476</v>
      </c>
      <c r="B24" s="488" t="s">
        <v>464</v>
      </c>
      <c r="C24" s="489">
        <v>0.26462999999999998</v>
      </c>
      <c r="D24" s="489">
        <v>0</v>
      </c>
      <c r="E24" s="489"/>
      <c r="F24" s="489">
        <v>0</v>
      </c>
      <c r="G24" s="489">
        <v>0</v>
      </c>
      <c r="H24" s="489">
        <v>0</v>
      </c>
      <c r="I24" s="490" t="s">
        <v>462</v>
      </c>
      <c r="J24" s="491" t="s">
        <v>1</v>
      </c>
    </row>
    <row r="25" spans="1:10" ht="14.4" customHeight="1" x14ac:dyDescent="0.3">
      <c r="A25" s="487" t="s">
        <v>476</v>
      </c>
      <c r="B25" s="488" t="s">
        <v>478</v>
      </c>
      <c r="C25" s="489">
        <v>10.007479999999999</v>
      </c>
      <c r="D25" s="489">
        <v>9.6804799999999993</v>
      </c>
      <c r="E25" s="489"/>
      <c r="F25" s="489">
        <v>6.4351000000000003</v>
      </c>
      <c r="G25" s="489">
        <v>5</v>
      </c>
      <c r="H25" s="489">
        <v>1.4351000000000003</v>
      </c>
      <c r="I25" s="490">
        <v>1.2870200000000001</v>
      </c>
      <c r="J25" s="491" t="s">
        <v>471</v>
      </c>
    </row>
    <row r="26" spans="1:10" ht="14.4" customHeight="1" x14ac:dyDescent="0.3">
      <c r="A26" s="487" t="s">
        <v>462</v>
      </c>
      <c r="B26" s="488" t="s">
        <v>462</v>
      </c>
      <c r="C26" s="489" t="s">
        <v>462</v>
      </c>
      <c r="D26" s="489" t="s">
        <v>462</v>
      </c>
      <c r="E26" s="489"/>
      <c r="F26" s="489" t="s">
        <v>462</v>
      </c>
      <c r="G26" s="489" t="s">
        <v>462</v>
      </c>
      <c r="H26" s="489" t="s">
        <v>462</v>
      </c>
      <c r="I26" s="490" t="s">
        <v>462</v>
      </c>
      <c r="J26" s="491" t="s">
        <v>472</v>
      </c>
    </row>
    <row r="27" spans="1:10" ht="14.4" customHeight="1" x14ac:dyDescent="0.3">
      <c r="A27" s="487" t="s">
        <v>479</v>
      </c>
      <c r="B27" s="488" t="s">
        <v>480</v>
      </c>
      <c r="C27" s="489" t="s">
        <v>462</v>
      </c>
      <c r="D27" s="489" t="s">
        <v>462</v>
      </c>
      <c r="E27" s="489"/>
      <c r="F27" s="489" t="s">
        <v>462</v>
      </c>
      <c r="G27" s="489" t="s">
        <v>462</v>
      </c>
      <c r="H27" s="489" t="s">
        <v>462</v>
      </c>
      <c r="I27" s="490" t="s">
        <v>462</v>
      </c>
      <c r="J27" s="491" t="s">
        <v>0</v>
      </c>
    </row>
    <row r="28" spans="1:10" ht="14.4" customHeight="1" x14ac:dyDescent="0.3">
      <c r="A28" s="487" t="s">
        <v>479</v>
      </c>
      <c r="B28" s="488" t="s">
        <v>465</v>
      </c>
      <c r="C28" s="489">
        <v>0</v>
      </c>
      <c r="D28" s="489">
        <v>0</v>
      </c>
      <c r="E28" s="489"/>
      <c r="F28" s="489">
        <v>0</v>
      </c>
      <c r="G28" s="489">
        <v>167</v>
      </c>
      <c r="H28" s="489">
        <v>-167</v>
      </c>
      <c r="I28" s="490">
        <v>0</v>
      </c>
      <c r="J28" s="491" t="s">
        <v>1</v>
      </c>
    </row>
    <row r="29" spans="1:10" ht="14.4" customHeight="1" x14ac:dyDescent="0.3">
      <c r="A29" s="487" t="s">
        <v>479</v>
      </c>
      <c r="B29" s="488" t="s">
        <v>481</v>
      </c>
      <c r="C29" s="489">
        <v>0</v>
      </c>
      <c r="D29" s="489">
        <v>0</v>
      </c>
      <c r="E29" s="489"/>
      <c r="F29" s="489">
        <v>0</v>
      </c>
      <c r="G29" s="489">
        <v>167</v>
      </c>
      <c r="H29" s="489">
        <v>-167</v>
      </c>
      <c r="I29" s="490">
        <v>0</v>
      </c>
      <c r="J29" s="491" t="s">
        <v>471</v>
      </c>
    </row>
    <row r="30" spans="1:10" ht="14.4" customHeight="1" x14ac:dyDescent="0.3">
      <c r="A30" s="487" t="s">
        <v>462</v>
      </c>
      <c r="B30" s="488" t="s">
        <v>462</v>
      </c>
      <c r="C30" s="489" t="s">
        <v>462</v>
      </c>
      <c r="D30" s="489" t="s">
        <v>462</v>
      </c>
      <c r="E30" s="489"/>
      <c r="F30" s="489" t="s">
        <v>462</v>
      </c>
      <c r="G30" s="489" t="s">
        <v>462</v>
      </c>
      <c r="H30" s="489" t="s">
        <v>462</v>
      </c>
      <c r="I30" s="490" t="s">
        <v>462</v>
      </c>
      <c r="J30" s="491" t="s">
        <v>472</v>
      </c>
    </row>
    <row r="31" spans="1:10" ht="14.4" customHeight="1" x14ac:dyDescent="0.3">
      <c r="A31" s="487" t="s">
        <v>460</v>
      </c>
      <c r="B31" s="488" t="s">
        <v>466</v>
      </c>
      <c r="C31" s="489">
        <v>40.933590000000002</v>
      </c>
      <c r="D31" s="489">
        <v>56.008369999999999</v>
      </c>
      <c r="E31" s="489"/>
      <c r="F31" s="489">
        <v>56.194520000000004</v>
      </c>
      <c r="G31" s="489">
        <v>227</v>
      </c>
      <c r="H31" s="489">
        <v>-170.80547999999999</v>
      </c>
      <c r="I31" s="490">
        <v>0.24755295154185025</v>
      </c>
      <c r="J31" s="491" t="s">
        <v>467</v>
      </c>
    </row>
  </sheetData>
  <mergeCells count="3">
    <mergeCell ref="F3:I3"/>
    <mergeCell ref="C4:D4"/>
    <mergeCell ref="A1:I1"/>
  </mergeCells>
  <conditionalFormatting sqref="F10 F32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31">
    <cfRule type="expression" dxfId="45" priority="5">
      <formula>$H11&gt;0</formula>
    </cfRule>
  </conditionalFormatting>
  <conditionalFormatting sqref="A11:A31">
    <cfRule type="expression" dxfId="44" priority="2">
      <formula>AND($J11&lt;&gt;"mezeraKL",$J11&lt;&gt;"")</formula>
    </cfRule>
  </conditionalFormatting>
  <conditionalFormatting sqref="I11:I31">
    <cfRule type="expression" dxfId="43" priority="6">
      <formula>$I11&gt;1</formula>
    </cfRule>
  </conditionalFormatting>
  <conditionalFormatting sqref="B11:B31">
    <cfRule type="expression" dxfId="42" priority="1">
      <formula>OR($J11="NS",$J11="SumaNS",$J11="Účet")</formula>
    </cfRule>
  </conditionalFormatting>
  <conditionalFormatting sqref="A11:D31 F11:I31">
    <cfRule type="expression" dxfId="41" priority="8">
      <formula>AND($J11&lt;&gt;"",$J11&lt;&gt;"mezeraKL")</formula>
    </cfRule>
  </conditionalFormatting>
  <conditionalFormatting sqref="B11:D31 F11:I31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31 F11:I31">
    <cfRule type="expression" dxfId="3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197.86801184743814</v>
      </c>
      <c r="M3" s="98">
        <f>SUBTOTAL(9,M5:M1048576)</f>
        <v>284</v>
      </c>
      <c r="N3" s="99">
        <f>SUBTOTAL(9,N5:N1048576)</f>
        <v>56194.515364672428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498" t="s">
        <v>460</v>
      </c>
      <c r="B5" s="499" t="s">
        <v>461</v>
      </c>
      <c r="C5" s="500" t="s">
        <v>468</v>
      </c>
      <c r="D5" s="501" t="s">
        <v>469</v>
      </c>
      <c r="E5" s="502">
        <v>50113001</v>
      </c>
      <c r="F5" s="501" t="s">
        <v>482</v>
      </c>
      <c r="G5" s="500" t="s">
        <v>483</v>
      </c>
      <c r="H5" s="500">
        <v>176954</v>
      </c>
      <c r="I5" s="500">
        <v>176954</v>
      </c>
      <c r="J5" s="500" t="s">
        <v>484</v>
      </c>
      <c r="K5" s="500" t="s">
        <v>485</v>
      </c>
      <c r="L5" s="503">
        <v>94.300000000000011</v>
      </c>
      <c r="M5" s="503">
        <v>2</v>
      </c>
      <c r="N5" s="504">
        <v>188.60000000000002</v>
      </c>
    </row>
    <row r="6" spans="1:14" ht="14.4" customHeight="1" x14ac:dyDescent="0.3">
      <c r="A6" s="505" t="s">
        <v>460</v>
      </c>
      <c r="B6" s="506" t="s">
        <v>461</v>
      </c>
      <c r="C6" s="507" t="s">
        <v>468</v>
      </c>
      <c r="D6" s="508" t="s">
        <v>469</v>
      </c>
      <c r="E6" s="509">
        <v>50113001</v>
      </c>
      <c r="F6" s="508" t="s">
        <v>482</v>
      </c>
      <c r="G6" s="507" t="s">
        <v>483</v>
      </c>
      <c r="H6" s="507">
        <v>112894</v>
      </c>
      <c r="I6" s="507">
        <v>12894</v>
      </c>
      <c r="J6" s="507" t="s">
        <v>486</v>
      </c>
      <c r="K6" s="507" t="s">
        <v>487</v>
      </c>
      <c r="L6" s="510">
        <v>60.29</v>
      </c>
      <c r="M6" s="510">
        <v>2</v>
      </c>
      <c r="N6" s="511">
        <v>120.58</v>
      </c>
    </row>
    <row r="7" spans="1:14" ht="14.4" customHeight="1" x14ac:dyDescent="0.3">
      <c r="A7" s="505" t="s">
        <v>460</v>
      </c>
      <c r="B7" s="506" t="s">
        <v>461</v>
      </c>
      <c r="C7" s="507" t="s">
        <v>468</v>
      </c>
      <c r="D7" s="508" t="s">
        <v>469</v>
      </c>
      <c r="E7" s="509">
        <v>50113001</v>
      </c>
      <c r="F7" s="508" t="s">
        <v>482</v>
      </c>
      <c r="G7" s="507" t="s">
        <v>483</v>
      </c>
      <c r="H7" s="507">
        <v>162316</v>
      </c>
      <c r="I7" s="507">
        <v>62316</v>
      </c>
      <c r="J7" s="507" t="s">
        <v>488</v>
      </c>
      <c r="K7" s="507" t="s">
        <v>489</v>
      </c>
      <c r="L7" s="510">
        <v>149.5566666666667</v>
      </c>
      <c r="M7" s="510">
        <v>6</v>
      </c>
      <c r="N7" s="511">
        <v>897.34000000000015</v>
      </c>
    </row>
    <row r="8" spans="1:14" ht="14.4" customHeight="1" x14ac:dyDescent="0.3">
      <c r="A8" s="505" t="s">
        <v>460</v>
      </c>
      <c r="B8" s="506" t="s">
        <v>461</v>
      </c>
      <c r="C8" s="507" t="s">
        <v>468</v>
      </c>
      <c r="D8" s="508" t="s">
        <v>469</v>
      </c>
      <c r="E8" s="509">
        <v>50113001</v>
      </c>
      <c r="F8" s="508" t="s">
        <v>482</v>
      </c>
      <c r="G8" s="507" t="s">
        <v>483</v>
      </c>
      <c r="H8" s="507">
        <v>16321</v>
      </c>
      <c r="I8" s="507">
        <v>16321</v>
      </c>
      <c r="J8" s="507" t="s">
        <v>490</v>
      </c>
      <c r="K8" s="507" t="s">
        <v>491</v>
      </c>
      <c r="L8" s="510">
        <v>240.94999999999993</v>
      </c>
      <c r="M8" s="510">
        <v>4</v>
      </c>
      <c r="N8" s="511">
        <v>963.79999999999973</v>
      </c>
    </row>
    <row r="9" spans="1:14" ht="14.4" customHeight="1" x14ac:dyDescent="0.3">
      <c r="A9" s="505" t="s">
        <v>460</v>
      </c>
      <c r="B9" s="506" t="s">
        <v>461</v>
      </c>
      <c r="C9" s="507" t="s">
        <v>468</v>
      </c>
      <c r="D9" s="508" t="s">
        <v>469</v>
      </c>
      <c r="E9" s="509">
        <v>50113001</v>
      </c>
      <c r="F9" s="508" t="s">
        <v>482</v>
      </c>
      <c r="G9" s="507" t="s">
        <v>483</v>
      </c>
      <c r="H9" s="507">
        <v>920200</v>
      </c>
      <c r="I9" s="507">
        <v>15877</v>
      </c>
      <c r="J9" s="507" t="s">
        <v>492</v>
      </c>
      <c r="K9" s="507" t="s">
        <v>462</v>
      </c>
      <c r="L9" s="510">
        <v>252.97799399820519</v>
      </c>
      <c r="M9" s="510">
        <v>2</v>
      </c>
      <c r="N9" s="511">
        <v>505.95598799641039</v>
      </c>
    </row>
    <row r="10" spans="1:14" ht="14.4" customHeight="1" x14ac:dyDescent="0.3">
      <c r="A10" s="505" t="s">
        <v>460</v>
      </c>
      <c r="B10" s="506" t="s">
        <v>461</v>
      </c>
      <c r="C10" s="507" t="s">
        <v>468</v>
      </c>
      <c r="D10" s="508" t="s">
        <v>469</v>
      </c>
      <c r="E10" s="509">
        <v>50113001</v>
      </c>
      <c r="F10" s="508" t="s">
        <v>482</v>
      </c>
      <c r="G10" s="507" t="s">
        <v>483</v>
      </c>
      <c r="H10" s="507">
        <v>905098</v>
      </c>
      <c r="I10" s="507">
        <v>23989</v>
      </c>
      <c r="J10" s="507" t="s">
        <v>493</v>
      </c>
      <c r="K10" s="507" t="s">
        <v>462</v>
      </c>
      <c r="L10" s="510">
        <v>416.99008089227323</v>
      </c>
      <c r="M10" s="510">
        <v>6</v>
      </c>
      <c r="N10" s="511">
        <v>2501.9404853536394</v>
      </c>
    </row>
    <row r="11" spans="1:14" ht="14.4" customHeight="1" x14ac:dyDescent="0.3">
      <c r="A11" s="505" t="s">
        <v>460</v>
      </c>
      <c r="B11" s="506" t="s">
        <v>461</v>
      </c>
      <c r="C11" s="507" t="s">
        <v>468</v>
      </c>
      <c r="D11" s="508" t="s">
        <v>469</v>
      </c>
      <c r="E11" s="509">
        <v>50113001</v>
      </c>
      <c r="F11" s="508" t="s">
        <v>482</v>
      </c>
      <c r="G11" s="507" t="s">
        <v>483</v>
      </c>
      <c r="H11" s="507">
        <v>198864</v>
      </c>
      <c r="I11" s="507">
        <v>98864</v>
      </c>
      <c r="J11" s="507" t="s">
        <v>494</v>
      </c>
      <c r="K11" s="507" t="s">
        <v>495</v>
      </c>
      <c r="L11" s="510">
        <v>537.86686852619698</v>
      </c>
      <c r="M11" s="510">
        <v>2</v>
      </c>
      <c r="N11" s="511">
        <v>1075.733737052394</v>
      </c>
    </row>
    <row r="12" spans="1:14" ht="14.4" customHeight="1" x14ac:dyDescent="0.3">
      <c r="A12" s="505" t="s">
        <v>460</v>
      </c>
      <c r="B12" s="506" t="s">
        <v>461</v>
      </c>
      <c r="C12" s="507" t="s">
        <v>468</v>
      </c>
      <c r="D12" s="508" t="s">
        <v>469</v>
      </c>
      <c r="E12" s="509">
        <v>50113001</v>
      </c>
      <c r="F12" s="508" t="s">
        <v>482</v>
      </c>
      <c r="G12" s="507" t="s">
        <v>483</v>
      </c>
      <c r="H12" s="507">
        <v>500168</v>
      </c>
      <c r="I12" s="507">
        <v>32080</v>
      </c>
      <c r="J12" s="507" t="s">
        <v>496</v>
      </c>
      <c r="K12" s="507" t="s">
        <v>497</v>
      </c>
      <c r="L12" s="510">
        <v>24.149999999999991</v>
      </c>
      <c r="M12" s="510">
        <v>1</v>
      </c>
      <c r="N12" s="511">
        <v>24.149999999999991</v>
      </c>
    </row>
    <row r="13" spans="1:14" ht="14.4" customHeight="1" x14ac:dyDescent="0.3">
      <c r="A13" s="505" t="s">
        <v>460</v>
      </c>
      <c r="B13" s="506" t="s">
        <v>461</v>
      </c>
      <c r="C13" s="507" t="s">
        <v>468</v>
      </c>
      <c r="D13" s="508" t="s">
        <v>469</v>
      </c>
      <c r="E13" s="509">
        <v>50113001</v>
      </c>
      <c r="F13" s="508" t="s">
        <v>482</v>
      </c>
      <c r="G13" s="507" t="s">
        <v>483</v>
      </c>
      <c r="H13" s="507">
        <v>4269</v>
      </c>
      <c r="I13" s="507">
        <v>4269</v>
      </c>
      <c r="J13" s="507" t="s">
        <v>498</v>
      </c>
      <c r="K13" s="507" t="s">
        <v>499</v>
      </c>
      <c r="L13" s="510">
        <v>116.81999999999998</v>
      </c>
      <c r="M13" s="510">
        <v>8</v>
      </c>
      <c r="N13" s="511">
        <v>934.55999999999983</v>
      </c>
    </row>
    <row r="14" spans="1:14" ht="14.4" customHeight="1" x14ac:dyDescent="0.3">
      <c r="A14" s="505" t="s">
        <v>460</v>
      </c>
      <c r="B14" s="506" t="s">
        <v>461</v>
      </c>
      <c r="C14" s="507" t="s">
        <v>468</v>
      </c>
      <c r="D14" s="508" t="s">
        <v>469</v>
      </c>
      <c r="E14" s="509">
        <v>50113001</v>
      </c>
      <c r="F14" s="508" t="s">
        <v>482</v>
      </c>
      <c r="G14" s="507" t="s">
        <v>483</v>
      </c>
      <c r="H14" s="507">
        <v>500326</v>
      </c>
      <c r="I14" s="507">
        <v>1000</v>
      </c>
      <c r="J14" s="507" t="s">
        <v>500</v>
      </c>
      <c r="K14" s="507" t="s">
        <v>462</v>
      </c>
      <c r="L14" s="510">
        <v>140.68188480497059</v>
      </c>
      <c r="M14" s="510">
        <v>3</v>
      </c>
      <c r="N14" s="511">
        <v>422.04565441491178</v>
      </c>
    </row>
    <row r="15" spans="1:14" ht="14.4" customHeight="1" x14ac:dyDescent="0.3">
      <c r="A15" s="505" t="s">
        <v>460</v>
      </c>
      <c r="B15" s="506" t="s">
        <v>461</v>
      </c>
      <c r="C15" s="507" t="s">
        <v>468</v>
      </c>
      <c r="D15" s="508" t="s">
        <v>469</v>
      </c>
      <c r="E15" s="509">
        <v>50113001</v>
      </c>
      <c r="F15" s="508" t="s">
        <v>482</v>
      </c>
      <c r="G15" s="507" t="s">
        <v>483</v>
      </c>
      <c r="H15" s="507">
        <v>849383</v>
      </c>
      <c r="I15" s="507">
        <v>0</v>
      </c>
      <c r="J15" s="507" t="s">
        <v>501</v>
      </c>
      <c r="K15" s="507" t="s">
        <v>462</v>
      </c>
      <c r="L15" s="510">
        <v>404.87358475400873</v>
      </c>
      <c r="M15" s="510">
        <v>1</v>
      </c>
      <c r="N15" s="511">
        <v>404.87358475400873</v>
      </c>
    </row>
    <row r="16" spans="1:14" ht="14.4" customHeight="1" x14ac:dyDescent="0.3">
      <c r="A16" s="505" t="s">
        <v>460</v>
      </c>
      <c r="B16" s="506" t="s">
        <v>461</v>
      </c>
      <c r="C16" s="507" t="s">
        <v>468</v>
      </c>
      <c r="D16" s="508" t="s">
        <v>469</v>
      </c>
      <c r="E16" s="509">
        <v>50113001</v>
      </c>
      <c r="F16" s="508" t="s">
        <v>482</v>
      </c>
      <c r="G16" s="507" t="s">
        <v>483</v>
      </c>
      <c r="H16" s="507">
        <v>920270</v>
      </c>
      <c r="I16" s="507">
        <v>0</v>
      </c>
      <c r="J16" s="507" t="s">
        <v>502</v>
      </c>
      <c r="K16" s="507" t="s">
        <v>462</v>
      </c>
      <c r="L16" s="510">
        <v>137.46399695269329</v>
      </c>
      <c r="M16" s="510">
        <v>2</v>
      </c>
      <c r="N16" s="511">
        <v>274.92799390538659</v>
      </c>
    </row>
    <row r="17" spans="1:14" ht="14.4" customHeight="1" x14ac:dyDescent="0.3">
      <c r="A17" s="505" t="s">
        <v>460</v>
      </c>
      <c r="B17" s="506" t="s">
        <v>461</v>
      </c>
      <c r="C17" s="507" t="s">
        <v>468</v>
      </c>
      <c r="D17" s="508" t="s">
        <v>469</v>
      </c>
      <c r="E17" s="509">
        <v>50113001</v>
      </c>
      <c r="F17" s="508" t="s">
        <v>482</v>
      </c>
      <c r="G17" s="507" t="s">
        <v>483</v>
      </c>
      <c r="H17" s="507">
        <v>900321</v>
      </c>
      <c r="I17" s="507">
        <v>0</v>
      </c>
      <c r="J17" s="507" t="s">
        <v>503</v>
      </c>
      <c r="K17" s="507" t="s">
        <v>462</v>
      </c>
      <c r="L17" s="510">
        <v>176.34863637032038</v>
      </c>
      <c r="M17" s="510">
        <v>1</v>
      </c>
      <c r="N17" s="511">
        <v>176.34863637032038</v>
      </c>
    </row>
    <row r="18" spans="1:14" ht="14.4" customHeight="1" x14ac:dyDescent="0.3">
      <c r="A18" s="505" t="s">
        <v>460</v>
      </c>
      <c r="B18" s="506" t="s">
        <v>461</v>
      </c>
      <c r="C18" s="507" t="s">
        <v>468</v>
      </c>
      <c r="D18" s="508" t="s">
        <v>469</v>
      </c>
      <c r="E18" s="509">
        <v>50113001</v>
      </c>
      <c r="F18" s="508" t="s">
        <v>482</v>
      </c>
      <c r="G18" s="507" t="s">
        <v>483</v>
      </c>
      <c r="H18" s="507">
        <v>396374</v>
      </c>
      <c r="I18" s="507">
        <v>0</v>
      </c>
      <c r="J18" s="507" t="s">
        <v>504</v>
      </c>
      <c r="K18" s="507" t="s">
        <v>505</v>
      </c>
      <c r="L18" s="510">
        <v>92.120800851701318</v>
      </c>
      <c r="M18" s="510">
        <v>4</v>
      </c>
      <c r="N18" s="511">
        <v>368.48320340680527</v>
      </c>
    </row>
    <row r="19" spans="1:14" ht="14.4" customHeight="1" x14ac:dyDescent="0.3">
      <c r="A19" s="505" t="s">
        <v>460</v>
      </c>
      <c r="B19" s="506" t="s">
        <v>461</v>
      </c>
      <c r="C19" s="507" t="s">
        <v>468</v>
      </c>
      <c r="D19" s="508" t="s">
        <v>469</v>
      </c>
      <c r="E19" s="509">
        <v>50113001</v>
      </c>
      <c r="F19" s="508" t="s">
        <v>482</v>
      </c>
      <c r="G19" s="507" t="s">
        <v>483</v>
      </c>
      <c r="H19" s="507">
        <v>920060</v>
      </c>
      <c r="I19" s="507">
        <v>0</v>
      </c>
      <c r="J19" s="507" t="s">
        <v>506</v>
      </c>
      <c r="K19" s="507" t="s">
        <v>462</v>
      </c>
      <c r="L19" s="510">
        <v>159.50984420410242</v>
      </c>
      <c r="M19" s="510">
        <v>1</v>
      </c>
      <c r="N19" s="511">
        <v>159.50984420410242</v>
      </c>
    </row>
    <row r="20" spans="1:14" ht="14.4" customHeight="1" x14ac:dyDescent="0.3">
      <c r="A20" s="505" t="s">
        <v>460</v>
      </c>
      <c r="B20" s="506" t="s">
        <v>461</v>
      </c>
      <c r="C20" s="507" t="s">
        <v>468</v>
      </c>
      <c r="D20" s="508" t="s">
        <v>469</v>
      </c>
      <c r="E20" s="509">
        <v>50113001</v>
      </c>
      <c r="F20" s="508" t="s">
        <v>482</v>
      </c>
      <c r="G20" s="507" t="s">
        <v>483</v>
      </c>
      <c r="H20" s="507">
        <v>921048</v>
      </c>
      <c r="I20" s="507">
        <v>0</v>
      </c>
      <c r="J20" s="507" t="s">
        <v>507</v>
      </c>
      <c r="K20" s="507" t="s">
        <v>462</v>
      </c>
      <c r="L20" s="510">
        <v>60.442201195251613</v>
      </c>
      <c r="M20" s="510">
        <v>6</v>
      </c>
      <c r="N20" s="511">
        <v>362.65320717150968</v>
      </c>
    </row>
    <row r="21" spans="1:14" ht="14.4" customHeight="1" x14ac:dyDescent="0.3">
      <c r="A21" s="505" t="s">
        <v>460</v>
      </c>
      <c r="B21" s="506" t="s">
        <v>461</v>
      </c>
      <c r="C21" s="507" t="s">
        <v>468</v>
      </c>
      <c r="D21" s="508" t="s">
        <v>469</v>
      </c>
      <c r="E21" s="509">
        <v>50113001</v>
      </c>
      <c r="F21" s="508" t="s">
        <v>482</v>
      </c>
      <c r="G21" s="507" t="s">
        <v>483</v>
      </c>
      <c r="H21" s="507">
        <v>501840</v>
      </c>
      <c r="I21" s="507">
        <v>0</v>
      </c>
      <c r="J21" s="507" t="s">
        <v>508</v>
      </c>
      <c r="K21" s="507" t="s">
        <v>462</v>
      </c>
      <c r="L21" s="510">
        <v>273.67043631182548</v>
      </c>
      <c r="M21" s="510">
        <v>1</v>
      </c>
      <c r="N21" s="511">
        <v>273.67043631182548</v>
      </c>
    </row>
    <row r="22" spans="1:14" ht="14.4" customHeight="1" x14ac:dyDescent="0.3">
      <c r="A22" s="505" t="s">
        <v>460</v>
      </c>
      <c r="B22" s="506" t="s">
        <v>461</v>
      </c>
      <c r="C22" s="507" t="s">
        <v>468</v>
      </c>
      <c r="D22" s="508" t="s">
        <v>469</v>
      </c>
      <c r="E22" s="509">
        <v>50113001</v>
      </c>
      <c r="F22" s="508" t="s">
        <v>482</v>
      </c>
      <c r="G22" s="507" t="s">
        <v>483</v>
      </c>
      <c r="H22" s="507">
        <v>501841</v>
      </c>
      <c r="I22" s="507">
        <v>0</v>
      </c>
      <c r="J22" s="507" t="s">
        <v>509</v>
      </c>
      <c r="K22" s="507" t="s">
        <v>462</v>
      </c>
      <c r="L22" s="510">
        <v>533.55379142461391</v>
      </c>
      <c r="M22" s="510">
        <v>6</v>
      </c>
      <c r="N22" s="511">
        <v>3201.3227485476832</v>
      </c>
    </row>
    <row r="23" spans="1:14" ht="14.4" customHeight="1" x14ac:dyDescent="0.3">
      <c r="A23" s="505" t="s">
        <v>460</v>
      </c>
      <c r="B23" s="506" t="s">
        <v>461</v>
      </c>
      <c r="C23" s="507" t="s">
        <v>468</v>
      </c>
      <c r="D23" s="508" t="s">
        <v>469</v>
      </c>
      <c r="E23" s="509">
        <v>50113001</v>
      </c>
      <c r="F23" s="508" t="s">
        <v>482</v>
      </c>
      <c r="G23" s="507" t="s">
        <v>483</v>
      </c>
      <c r="H23" s="507">
        <v>921184</v>
      </c>
      <c r="I23" s="507">
        <v>0</v>
      </c>
      <c r="J23" s="507" t="s">
        <v>510</v>
      </c>
      <c r="K23" s="507" t="s">
        <v>462</v>
      </c>
      <c r="L23" s="510">
        <v>260.8287210109799</v>
      </c>
      <c r="M23" s="510">
        <v>3</v>
      </c>
      <c r="N23" s="511">
        <v>782.48616303293977</v>
      </c>
    </row>
    <row r="24" spans="1:14" ht="14.4" customHeight="1" x14ac:dyDescent="0.3">
      <c r="A24" s="505" t="s">
        <v>460</v>
      </c>
      <c r="B24" s="506" t="s">
        <v>461</v>
      </c>
      <c r="C24" s="507" t="s">
        <v>468</v>
      </c>
      <c r="D24" s="508" t="s">
        <v>469</v>
      </c>
      <c r="E24" s="509">
        <v>50113001</v>
      </c>
      <c r="F24" s="508" t="s">
        <v>482</v>
      </c>
      <c r="G24" s="507" t="s">
        <v>483</v>
      </c>
      <c r="H24" s="507">
        <v>117165</v>
      </c>
      <c r="I24" s="507">
        <v>17165</v>
      </c>
      <c r="J24" s="507" t="s">
        <v>511</v>
      </c>
      <c r="K24" s="507" t="s">
        <v>512</v>
      </c>
      <c r="L24" s="510">
        <v>236.64999999999989</v>
      </c>
      <c r="M24" s="510">
        <v>2</v>
      </c>
      <c r="N24" s="511">
        <v>473.29999999999978</v>
      </c>
    </row>
    <row r="25" spans="1:14" ht="14.4" customHeight="1" x14ac:dyDescent="0.3">
      <c r="A25" s="505" t="s">
        <v>460</v>
      </c>
      <c r="B25" s="506" t="s">
        <v>461</v>
      </c>
      <c r="C25" s="507" t="s">
        <v>468</v>
      </c>
      <c r="D25" s="508" t="s">
        <v>469</v>
      </c>
      <c r="E25" s="509">
        <v>50113001</v>
      </c>
      <c r="F25" s="508" t="s">
        <v>482</v>
      </c>
      <c r="G25" s="507" t="s">
        <v>483</v>
      </c>
      <c r="H25" s="507">
        <v>102439</v>
      </c>
      <c r="I25" s="507">
        <v>2439</v>
      </c>
      <c r="J25" s="507" t="s">
        <v>513</v>
      </c>
      <c r="K25" s="507" t="s">
        <v>514</v>
      </c>
      <c r="L25" s="510">
        <v>285.08</v>
      </c>
      <c r="M25" s="510">
        <v>5</v>
      </c>
      <c r="N25" s="511">
        <v>1425.3999999999999</v>
      </c>
    </row>
    <row r="26" spans="1:14" ht="14.4" customHeight="1" x14ac:dyDescent="0.3">
      <c r="A26" s="505" t="s">
        <v>460</v>
      </c>
      <c r="B26" s="506" t="s">
        <v>461</v>
      </c>
      <c r="C26" s="507" t="s">
        <v>468</v>
      </c>
      <c r="D26" s="508" t="s">
        <v>469</v>
      </c>
      <c r="E26" s="509">
        <v>50113001</v>
      </c>
      <c r="F26" s="508" t="s">
        <v>482</v>
      </c>
      <c r="G26" s="507" t="s">
        <v>483</v>
      </c>
      <c r="H26" s="507">
        <v>100502</v>
      </c>
      <c r="I26" s="507">
        <v>502</v>
      </c>
      <c r="J26" s="507" t="s">
        <v>515</v>
      </c>
      <c r="K26" s="507" t="s">
        <v>516</v>
      </c>
      <c r="L26" s="510">
        <v>238.67428571428573</v>
      </c>
      <c r="M26" s="510">
        <v>7</v>
      </c>
      <c r="N26" s="511">
        <v>1670.72</v>
      </c>
    </row>
    <row r="27" spans="1:14" ht="14.4" customHeight="1" x14ac:dyDescent="0.3">
      <c r="A27" s="505" t="s">
        <v>460</v>
      </c>
      <c r="B27" s="506" t="s">
        <v>461</v>
      </c>
      <c r="C27" s="507" t="s">
        <v>468</v>
      </c>
      <c r="D27" s="508" t="s">
        <v>469</v>
      </c>
      <c r="E27" s="509">
        <v>50113001</v>
      </c>
      <c r="F27" s="508" t="s">
        <v>482</v>
      </c>
      <c r="G27" s="507" t="s">
        <v>517</v>
      </c>
      <c r="H27" s="507">
        <v>155823</v>
      </c>
      <c r="I27" s="507">
        <v>55823</v>
      </c>
      <c r="J27" s="507" t="s">
        <v>518</v>
      </c>
      <c r="K27" s="507" t="s">
        <v>519</v>
      </c>
      <c r="L27" s="510">
        <v>33.470000000000006</v>
      </c>
      <c r="M27" s="510">
        <v>2</v>
      </c>
      <c r="N27" s="511">
        <v>66.940000000000012</v>
      </c>
    </row>
    <row r="28" spans="1:14" ht="14.4" customHeight="1" x14ac:dyDescent="0.3">
      <c r="A28" s="505" t="s">
        <v>460</v>
      </c>
      <c r="B28" s="506" t="s">
        <v>461</v>
      </c>
      <c r="C28" s="507" t="s">
        <v>468</v>
      </c>
      <c r="D28" s="508" t="s">
        <v>469</v>
      </c>
      <c r="E28" s="509">
        <v>50113001</v>
      </c>
      <c r="F28" s="508" t="s">
        <v>482</v>
      </c>
      <c r="G28" s="507" t="s">
        <v>483</v>
      </c>
      <c r="H28" s="507">
        <v>193109</v>
      </c>
      <c r="I28" s="507">
        <v>93109</v>
      </c>
      <c r="J28" s="507" t="s">
        <v>520</v>
      </c>
      <c r="K28" s="507" t="s">
        <v>521</v>
      </c>
      <c r="L28" s="510">
        <v>152.46</v>
      </c>
      <c r="M28" s="510">
        <v>2</v>
      </c>
      <c r="N28" s="511">
        <v>304.92</v>
      </c>
    </row>
    <row r="29" spans="1:14" ht="14.4" customHeight="1" x14ac:dyDescent="0.3">
      <c r="A29" s="505" t="s">
        <v>460</v>
      </c>
      <c r="B29" s="506" t="s">
        <v>461</v>
      </c>
      <c r="C29" s="507" t="s">
        <v>468</v>
      </c>
      <c r="D29" s="508" t="s">
        <v>469</v>
      </c>
      <c r="E29" s="509">
        <v>50113013</v>
      </c>
      <c r="F29" s="508" t="s">
        <v>522</v>
      </c>
      <c r="G29" s="507" t="s">
        <v>483</v>
      </c>
      <c r="H29" s="507">
        <v>101066</v>
      </c>
      <c r="I29" s="507">
        <v>1066</v>
      </c>
      <c r="J29" s="507" t="s">
        <v>523</v>
      </c>
      <c r="K29" s="507" t="s">
        <v>524</v>
      </c>
      <c r="L29" s="510">
        <v>54.055000000000007</v>
      </c>
      <c r="M29" s="510">
        <v>12</v>
      </c>
      <c r="N29" s="511">
        <v>648.66000000000008</v>
      </c>
    </row>
    <row r="30" spans="1:14" ht="14.4" customHeight="1" x14ac:dyDescent="0.3">
      <c r="A30" s="505" t="s">
        <v>460</v>
      </c>
      <c r="B30" s="506" t="s">
        <v>461</v>
      </c>
      <c r="C30" s="507" t="s">
        <v>468</v>
      </c>
      <c r="D30" s="508" t="s">
        <v>469</v>
      </c>
      <c r="E30" s="509">
        <v>50113013</v>
      </c>
      <c r="F30" s="508" t="s">
        <v>522</v>
      </c>
      <c r="G30" s="507" t="s">
        <v>483</v>
      </c>
      <c r="H30" s="507">
        <v>114877</v>
      </c>
      <c r="I30" s="507">
        <v>14877</v>
      </c>
      <c r="J30" s="507" t="s">
        <v>525</v>
      </c>
      <c r="K30" s="507" t="s">
        <v>526</v>
      </c>
      <c r="L30" s="510">
        <v>236.54499999999999</v>
      </c>
      <c r="M30" s="510">
        <v>12</v>
      </c>
      <c r="N30" s="511">
        <v>2838.54</v>
      </c>
    </row>
    <row r="31" spans="1:14" ht="14.4" customHeight="1" x14ac:dyDescent="0.3">
      <c r="A31" s="505" t="s">
        <v>460</v>
      </c>
      <c r="B31" s="506" t="s">
        <v>461</v>
      </c>
      <c r="C31" s="507" t="s">
        <v>468</v>
      </c>
      <c r="D31" s="508" t="s">
        <v>469</v>
      </c>
      <c r="E31" s="509">
        <v>50113013</v>
      </c>
      <c r="F31" s="508" t="s">
        <v>522</v>
      </c>
      <c r="G31" s="507" t="s">
        <v>483</v>
      </c>
      <c r="H31" s="507">
        <v>101076</v>
      </c>
      <c r="I31" s="507">
        <v>1076</v>
      </c>
      <c r="J31" s="507" t="s">
        <v>527</v>
      </c>
      <c r="K31" s="507" t="s">
        <v>528</v>
      </c>
      <c r="L31" s="510">
        <v>78.430000000000021</v>
      </c>
      <c r="M31" s="510">
        <v>28</v>
      </c>
      <c r="N31" s="511">
        <v>2196.0400000000004</v>
      </c>
    </row>
    <row r="32" spans="1:14" ht="14.4" customHeight="1" x14ac:dyDescent="0.3">
      <c r="A32" s="505" t="s">
        <v>460</v>
      </c>
      <c r="B32" s="506" t="s">
        <v>461</v>
      </c>
      <c r="C32" s="507" t="s">
        <v>473</v>
      </c>
      <c r="D32" s="508" t="s">
        <v>474</v>
      </c>
      <c r="E32" s="509">
        <v>50113001</v>
      </c>
      <c r="F32" s="508" t="s">
        <v>482</v>
      </c>
      <c r="G32" s="507" t="s">
        <v>483</v>
      </c>
      <c r="H32" s="507">
        <v>100362</v>
      </c>
      <c r="I32" s="507">
        <v>362</v>
      </c>
      <c r="J32" s="507" t="s">
        <v>529</v>
      </c>
      <c r="K32" s="507" t="s">
        <v>530</v>
      </c>
      <c r="L32" s="510">
        <v>86.674374999999998</v>
      </c>
      <c r="M32" s="510">
        <v>16</v>
      </c>
      <c r="N32" s="511">
        <v>1386.79</v>
      </c>
    </row>
    <row r="33" spans="1:14" ht="14.4" customHeight="1" x14ac:dyDescent="0.3">
      <c r="A33" s="505" t="s">
        <v>460</v>
      </c>
      <c r="B33" s="506" t="s">
        <v>461</v>
      </c>
      <c r="C33" s="507" t="s">
        <v>473</v>
      </c>
      <c r="D33" s="508" t="s">
        <v>474</v>
      </c>
      <c r="E33" s="509">
        <v>50113001</v>
      </c>
      <c r="F33" s="508" t="s">
        <v>482</v>
      </c>
      <c r="G33" s="507" t="s">
        <v>483</v>
      </c>
      <c r="H33" s="507">
        <v>176954</v>
      </c>
      <c r="I33" s="507">
        <v>176954</v>
      </c>
      <c r="J33" s="507" t="s">
        <v>484</v>
      </c>
      <c r="K33" s="507" t="s">
        <v>485</v>
      </c>
      <c r="L33" s="510">
        <v>94.299999999999983</v>
      </c>
      <c r="M33" s="510">
        <v>2</v>
      </c>
      <c r="N33" s="511">
        <v>188.59999999999997</v>
      </c>
    </row>
    <row r="34" spans="1:14" ht="14.4" customHeight="1" x14ac:dyDescent="0.3">
      <c r="A34" s="505" t="s">
        <v>460</v>
      </c>
      <c r="B34" s="506" t="s">
        <v>461</v>
      </c>
      <c r="C34" s="507" t="s">
        <v>473</v>
      </c>
      <c r="D34" s="508" t="s">
        <v>474</v>
      </c>
      <c r="E34" s="509">
        <v>50113001</v>
      </c>
      <c r="F34" s="508" t="s">
        <v>482</v>
      </c>
      <c r="G34" s="507" t="s">
        <v>517</v>
      </c>
      <c r="H34" s="507">
        <v>112891</v>
      </c>
      <c r="I34" s="507">
        <v>12891</v>
      </c>
      <c r="J34" s="507" t="s">
        <v>486</v>
      </c>
      <c r="K34" s="507" t="s">
        <v>531</v>
      </c>
      <c r="L34" s="510">
        <v>58.329999999999984</v>
      </c>
      <c r="M34" s="510">
        <v>2</v>
      </c>
      <c r="N34" s="511">
        <v>116.65999999999997</v>
      </c>
    </row>
    <row r="35" spans="1:14" ht="14.4" customHeight="1" x14ac:dyDescent="0.3">
      <c r="A35" s="505" t="s">
        <v>460</v>
      </c>
      <c r="B35" s="506" t="s">
        <v>461</v>
      </c>
      <c r="C35" s="507" t="s">
        <v>473</v>
      </c>
      <c r="D35" s="508" t="s">
        <v>474</v>
      </c>
      <c r="E35" s="509">
        <v>50113001</v>
      </c>
      <c r="F35" s="508" t="s">
        <v>482</v>
      </c>
      <c r="G35" s="507" t="s">
        <v>483</v>
      </c>
      <c r="H35" s="507">
        <v>120053</v>
      </c>
      <c r="I35" s="507">
        <v>20053</v>
      </c>
      <c r="J35" s="507" t="s">
        <v>532</v>
      </c>
      <c r="K35" s="507" t="s">
        <v>533</v>
      </c>
      <c r="L35" s="510">
        <v>77.949999999999989</v>
      </c>
      <c r="M35" s="510">
        <v>1</v>
      </c>
      <c r="N35" s="511">
        <v>77.949999999999989</v>
      </c>
    </row>
    <row r="36" spans="1:14" ht="14.4" customHeight="1" x14ac:dyDescent="0.3">
      <c r="A36" s="505" t="s">
        <v>460</v>
      </c>
      <c r="B36" s="506" t="s">
        <v>461</v>
      </c>
      <c r="C36" s="507" t="s">
        <v>473</v>
      </c>
      <c r="D36" s="508" t="s">
        <v>474</v>
      </c>
      <c r="E36" s="509">
        <v>50113001</v>
      </c>
      <c r="F36" s="508" t="s">
        <v>482</v>
      </c>
      <c r="G36" s="507" t="s">
        <v>483</v>
      </c>
      <c r="H36" s="507">
        <v>203323</v>
      </c>
      <c r="I36" s="507">
        <v>203323</v>
      </c>
      <c r="J36" s="507" t="s">
        <v>534</v>
      </c>
      <c r="K36" s="507" t="s">
        <v>535</v>
      </c>
      <c r="L36" s="510">
        <v>246.52999999999994</v>
      </c>
      <c r="M36" s="510">
        <v>4</v>
      </c>
      <c r="N36" s="511">
        <v>986.11999999999978</v>
      </c>
    </row>
    <row r="37" spans="1:14" ht="14.4" customHeight="1" x14ac:dyDescent="0.3">
      <c r="A37" s="505" t="s">
        <v>460</v>
      </c>
      <c r="B37" s="506" t="s">
        <v>461</v>
      </c>
      <c r="C37" s="507" t="s">
        <v>473</v>
      </c>
      <c r="D37" s="508" t="s">
        <v>474</v>
      </c>
      <c r="E37" s="509">
        <v>50113001</v>
      </c>
      <c r="F37" s="508" t="s">
        <v>482</v>
      </c>
      <c r="G37" s="507" t="s">
        <v>483</v>
      </c>
      <c r="H37" s="507">
        <v>16321</v>
      </c>
      <c r="I37" s="507">
        <v>16321</v>
      </c>
      <c r="J37" s="507" t="s">
        <v>490</v>
      </c>
      <c r="K37" s="507" t="s">
        <v>491</v>
      </c>
      <c r="L37" s="510">
        <v>240.56</v>
      </c>
      <c r="M37" s="510">
        <v>2</v>
      </c>
      <c r="N37" s="511">
        <v>481.12</v>
      </c>
    </row>
    <row r="38" spans="1:14" ht="14.4" customHeight="1" x14ac:dyDescent="0.3">
      <c r="A38" s="505" t="s">
        <v>460</v>
      </c>
      <c r="B38" s="506" t="s">
        <v>461</v>
      </c>
      <c r="C38" s="507" t="s">
        <v>473</v>
      </c>
      <c r="D38" s="508" t="s">
        <v>474</v>
      </c>
      <c r="E38" s="509">
        <v>50113001</v>
      </c>
      <c r="F38" s="508" t="s">
        <v>482</v>
      </c>
      <c r="G38" s="507" t="s">
        <v>483</v>
      </c>
      <c r="H38" s="507">
        <v>920200</v>
      </c>
      <c r="I38" s="507">
        <v>15877</v>
      </c>
      <c r="J38" s="507" t="s">
        <v>492</v>
      </c>
      <c r="K38" s="507" t="s">
        <v>462</v>
      </c>
      <c r="L38" s="510">
        <v>252.97801450402991</v>
      </c>
      <c r="M38" s="510">
        <v>2</v>
      </c>
      <c r="N38" s="511">
        <v>505.95602900805983</v>
      </c>
    </row>
    <row r="39" spans="1:14" ht="14.4" customHeight="1" x14ac:dyDescent="0.3">
      <c r="A39" s="505" t="s">
        <v>460</v>
      </c>
      <c r="B39" s="506" t="s">
        <v>461</v>
      </c>
      <c r="C39" s="507" t="s">
        <v>473</v>
      </c>
      <c r="D39" s="508" t="s">
        <v>474</v>
      </c>
      <c r="E39" s="509">
        <v>50113001</v>
      </c>
      <c r="F39" s="508" t="s">
        <v>482</v>
      </c>
      <c r="G39" s="507" t="s">
        <v>483</v>
      </c>
      <c r="H39" s="507">
        <v>500355</v>
      </c>
      <c r="I39" s="507">
        <v>15879</v>
      </c>
      <c r="J39" s="507" t="s">
        <v>536</v>
      </c>
      <c r="K39" s="507" t="s">
        <v>462</v>
      </c>
      <c r="L39" s="510">
        <v>97.05199871703033</v>
      </c>
      <c r="M39" s="510">
        <v>2</v>
      </c>
      <c r="N39" s="511">
        <v>194.10399743406066</v>
      </c>
    </row>
    <row r="40" spans="1:14" ht="14.4" customHeight="1" x14ac:dyDescent="0.3">
      <c r="A40" s="505" t="s">
        <v>460</v>
      </c>
      <c r="B40" s="506" t="s">
        <v>461</v>
      </c>
      <c r="C40" s="507" t="s">
        <v>473</v>
      </c>
      <c r="D40" s="508" t="s">
        <v>474</v>
      </c>
      <c r="E40" s="509">
        <v>50113001</v>
      </c>
      <c r="F40" s="508" t="s">
        <v>482</v>
      </c>
      <c r="G40" s="507" t="s">
        <v>483</v>
      </c>
      <c r="H40" s="507">
        <v>905098</v>
      </c>
      <c r="I40" s="507">
        <v>23989</v>
      </c>
      <c r="J40" s="507" t="s">
        <v>493</v>
      </c>
      <c r="K40" s="507" t="s">
        <v>462</v>
      </c>
      <c r="L40" s="510">
        <v>416.99004780226426</v>
      </c>
      <c r="M40" s="510">
        <v>4</v>
      </c>
      <c r="N40" s="511">
        <v>1667.960191209057</v>
      </c>
    </row>
    <row r="41" spans="1:14" ht="14.4" customHeight="1" x14ac:dyDescent="0.3">
      <c r="A41" s="505" t="s">
        <v>460</v>
      </c>
      <c r="B41" s="506" t="s">
        <v>461</v>
      </c>
      <c r="C41" s="507" t="s">
        <v>473</v>
      </c>
      <c r="D41" s="508" t="s">
        <v>474</v>
      </c>
      <c r="E41" s="509">
        <v>50113001</v>
      </c>
      <c r="F41" s="508" t="s">
        <v>482</v>
      </c>
      <c r="G41" s="507" t="s">
        <v>483</v>
      </c>
      <c r="H41" s="507">
        <v>905097</v>
      </c>
      <c r="I41" s="507">
        <v>158767</v>
      </c>
      <c r="J41" s="507" t="s">
        <v>537</v>
      </c>
      <c r="K41" s="507" t="s">
        <v>538</v>
      </c>
      <c r="L41" s="510">
        <v>175.03890000000004</v>
      </c>
      <c r="M41" s="510">
        <v>1</v>
      </c>
      <c r="N41" s="511">
        <v>175.03890000000004</v>
      </c>
    </row>
    <row r="42" spans="1:14" ht="14.4" customHeight="1" x14ac:dyDescent="0.3">
      <c r="A42" s="505" t="s">
        <v>460</v>
      </c>
      <c r="B42" s="506" t="s">
        <v>461</v>
      </c>
      <c r="C42" s="507" t="s">
        <v>473</v>
      </c>
      <c r="D42" s="508" t="s">
        <v>474</v>
      </c>
      <c r="E42" s="509">
        <v>50113001</v>
      </c>
      <c r="F42" s="508" t="s">
        <v>482</v>
      </c>
      <c r="G42" s="507" t="s">
        <v>483</v>
      </c>
      <c r="H42" s="507">
        <v>101681</v>
      </c>
      <c r="I42" s="507">
        <v>1681</v>
      </c>
      <c r="J42" s="507" t="s">
        <v>539</v>
      </c>
      <c r="K42" s="507" t="s">
        <v>540</v>
      </c>
      <c r="L42" s="510">
        <v>674.5200000000001</v>
      </c>
      <c r="M42" s="510">
        <v>1</v>
      </c>
      <c r="N42" s="511">
        <v>674.5200000000001</v>
      </c>
    </row>
    <row r="43" spans="1:14" ht="14.4" customHeight="1" x14ac:dyDescent="0.3">
      <c r="A43" s="505" t="s">
        <v>460</v>
      </c>
      <c r="B43" s="506" t="s">
        <v>461</v>
      </c>
      <c r="C43" s="507" t="s">
        <v>473</v>
      </c>
      <c r="D43" s="508" t="s">
        <v>474</v>
      </c>
      <c r="E43" s="509">
        <v>50113001</v>
      </c>
      <c r="F43" s="508" t="s">
        <v>482</v>
      </c>
      <c r="G43" s="507" t="s">
        <v>483</v>
      </c>
      <c r="H43" s="507">
        <v>198864</v>
      </c>
      <c r="I43" s="507">
        <v>98864</v>
      </c>
      <c r="J43" s="507" t="s">
        <v>494</v>
      </c>
      <c r="K43" s="507" t="s">
        <v>495</v>
      </c>
      <c r="L43" s="510">
        <v>537.87</v>
      </c>
      <c r="M43" s="510">
        <v>1</v>
      </c>
      <c r="N43" s="511">
        <v>537.87</v>
      </c>
    </row>
    <row r="44" spans="1:14" ht="14.4" customHeight="1" x14ac:dyDescent="0.3">
      <c r="A44" s="505" t="s">
        <v>460</v>
      </c>
      <c r="B44" s="506" t="s">
        <v>461</v>
      </c>
      <c r="C44" s="507" t="s">
        <v>473</v>
      </c>
      <c r="D44" s="508" t="s">
        <v>474</v>
      </c>
      <c r="E44" s="509">
        <v>50113001</v>
      </c>
      <c r="F44" s="508" t="s">
        <v>482</v>
      </c>
      <c r="G44" s="507" t="s">
        <v>483</v>
      </c>
      <c r="H44" s="507">
        <v>100802</v>
      </c>
      <c r="I44" s="507">
        <v>0</v>
      </c>
      <c r="J44" s="507" t="s">
        <v>541</v>
      </c>
      <c r="K44" s="507" t="s">
        <v>542</v>
      </c>
      <c r="L44" s="510">
        <v>90.155811344463444</v>
      </c>
      <c r="M44" s="510">
        <v>4</v>
      </c>
      <c r="N44" s="511">
        <v>360.62324537785378</v>
      </c>
    </row>
    <row r="45" spans="1:14" ht="14.4" customHeight="1" x14ac:dyDescent="0.3">
      <c r="A45" s="505" t="s">
        <v>460</v>
      </c>
      <c r="B45" s="506" t="s">
        <v>461</v>
      </c>
      <c r="C45" s="507" t="s">
        <v>473</v>
      </c>
      <c r="D45" s="508" t="s">
        <v>474</v>
      </c>
      <c r="E45" s="509">
        <v>50113001</v>
      </c>
      <c r="F45" s="508" t="s">
        <v>482</v>
      </c>
      <c r="G45" s="507" t="s">
        <v>483</v>
      </c>
      <c r="H45" s="507">
        <v>901171</v>
      </c>
      <c r="I45" s="507">
        <v>0</v>
      </c>
      <c r="J45" s="507" t="s">
        <v>543</v>
      </c>
      <c r="K45" s="507" t="s">
        <v>544</v>
      </c>
      <c r="L45" s="510">
        <v>150.07054811766079</v>
      </c>
      <c r="M45" s="510">
        <v>2</v>
      </c>
      <c r="N45" s="511">
        <v>300.14109623532158</v>
      </c>
    </row>
    <row r="46" spans="1:14" ht="14.4" customHeight="1" x14ac:dyDescent="0.3">
      <c r="A46" s="505" t="s">
        <v>460</v>
      </c>
      <c r="B46" s="506" t="s">
        <v>461</v>
      </c>
      <c r="C46" s="507" t="s">
        <v>473</v>
      </c>
      <c r="D46" s="508" t="s">
        <v>474</v>
      </c>
      <c r="E46" s="509">
        <v>50113001</v>
      </c>
      <c r="F46" s="508" t="s">
        <v>482</v>
      </c>
      <c r="G46" s="507" t="s">
        <v>483</v>
      </c>
      <c r="H46" s="507">
        <v>500326</v>
      </c>
      <c r="I46" s="507">
        <v>1000</v>
      </c>
      <c r="J46" s="507" t="s">
        <v>500</v>
      </c>
      <c r="K46" s="507" t="s">
        <v>462</v>
      </c>
      <c r="L46" s="510">
        <v>129.56093153819219</v>
      </c>
      <c r="M46" s="510">
        <v>2</v>
      </c>
      <c r="N46" s="511">
        <v>259.12186307638439</v>
      </c>
    </row>
    <row r="47" spans="1:14" ht="14.4" customHeight="1" x14ac:dyDescent="0.3">
      <c r="A47" s="505" t="s">
        <v>460</v>
      </c>
      <c r="B47" s="506" t="s">
        <v>461</v>
      </c>
      <c r="C47" s="507" t="s">
        <v>473</v>
      </c>
      <c r="D47" s="508" t="s">
        <v>474</v>
      </c>
      <c r="E47" s="509">
        <v>50113001</v>
      </c>
      <c r="F47" s="508" t="s">
        <v>482</v>
      </c>
      <c r="G47" s="507" t="s">
        <v>483</v>
      </c>
      <c r="H47" s="507">
        <v>396374</v>
      </c>
      <c r="I47" s="507">
        <v>0</v>
      </c>
      <c r="J47" s="507" t="s">
        <v>504</v>
      </c>
      <c r="K47" s="507" t="s">
        <v>505</v>
      </c>
      <c r="L47" s="510">
        <v>102.8958017034026</v>
      </c>
      <c r="M47" s="510">
        <v>1</v>
      </c>
      <c r="N47" s="511">
        <v>102.8958017034026</v>
      </c>
    </row>
    <row r="48" spans="1:14" ht="14.4" customHeight="1" x14ac:dyDescent="0.3">
      <c r="A48" s="505" t="s">
        <v>460</v>
      </c>
      <c r="B48" s="506" t="s">
        <v>461</v>
      </c>
      <c r="C48" s="507" t="s">
        <v>473</v>
      </c>
      <c r="D48" s="508" t="s">
        <v>474</v>
      </c>
      <c r="E48" s="509">
        <v>50113001</v>
      </c>
      <c r="F48" s="508" t="s">
        <v>482</v>
      </c>
      <c r="G48" s="507" t="s">
        <v>483</v>
      </c>
      <c r="H48" s="507">
        <v>920060</v>
      </c>
      <c r="I48" s="507">
        <v>0</v>
      </c>
      <c r="J48" s="507" t="s">
        <v>506</v>
      </c>
      <c r="K48" s="507" t="s">
        <v>462</v>
      </c>
      <c r="L48" s="510">
        <v>160.09070129642635</v>
      </c>
      <c r="M48" s="510">
        <v>2</v>
      </c>
      <c r="N48" s="511">
        <v>320.18140259285269</v>
      </c>
    </row>
    <row r="49" spans="1:14" ht="14.4" customHeight="1" x14ac:dyDescent="0.3">
      <c r="A49" s="505" t="s">
        <v>460</v>
      </c>
      <c r="B49" s="506" t="s">
        <v>461</v>
      </c>
      <c r="C49" s="507" t="s">
        <v>473</v>
      </c>
      <c r="D49" s="508" t="s">
        <v>474</v>
      </c>
      <c r="E49" s="509">
        <v>50113001</v>
      </c>
      <c r="F49" s="508" t="s">
        <v>482</v>
      </c>
      <c r="G49" s="507" t="s">
        <v>483</v>
      </c>
      <c r="H49" s="507">
        <v>921048</v>
      </c>
      <c r="I49" s="507">
        <v>0</v>
      </c>
      <c r="J49" s="507" t="s">
        <v>507</v>
      </c>
      <c r="K49" s="507" t="s">
        <v>462</v>
      </c>
      <c r="L49" s="510">
        <v>66.665484289387081</v>
      </c>
      <c r="M49" s="510">
        <v>9</v>
      </c>
      <c r="N49" s="511">
        <v>599.98935860448375</v>
      </c>
    </row>
    <row r="50" spans="1:14" ht="14.4" customHeight="1" x14ac:dyDescent="0.3">
      <c r="A50" s="505" t="s">
        <v>460</v>
      </c>
      <c r="B50" s="506" t="s">
        <v>461</v>
      </c>
      <c r="C50" s="507" t="s">
        <v>473</v>
      </c>
      <c r="D50" s="508" t="s">
        <v>474</v>
      </c>
      <c r="E50" s="509">
        <v>50113001</v>
      </c>
      <c r="F50" s="508" t="s">
        <v>482</v>
      </c>
      <c r="G50" s="507" t="s">
        <v>483</v>
      </c>
      <c r="H50" s="507">
        <v>920064</v>
      </c>
      <c r="I50" s="507">
        <v>0</v>
      </c>
      <c r="J50" s="507" t="s">
        <v>545</v>
      </c>
      <c r="K50" s="507" t="s">
        <v>462</v>
      </c>
      <c r="L50" s="510">
        <v>37.906998923099337</v>
      </c>
      <c r="M50" s="510">
        <v>2</v>
      </c>
      <c r="N50" s="511">
        <v>75.813997846198674</v>
      </c>
    </row>
    <row r="51" spans="1:14" ht="14.4" customHeight="1" x14ac:dyDescent="0.3">
      <c r="A51" s="505" t="s">
        <v>460</v>
      </c>
      <c r="B51" s="506" t="s">
        <v>461</v>
      </c>
      <c r="C51" s="507" t="s">
        <v>473</v>
      </c>
      <c r="D51" s="508" t="s">
        <v>474</v>
      </c>
      <c r="E51" s="509">
        <v>50113001</v>
      </c>
      <c r="F51" s="508" t="s">
        <v>482</v>
      </c>
      <c r="G51" s="507" t="s">
        <v>483</v>
      </c>
      <c r="H51" s="507">
        <v>501841</v>
      </c>
      <c r="I51" s="507">
        <v>0</v>
      </c>
      <c r="J51" s="507" t="s">
        <v>509</v>
      </c>
      <c r="K51" s="507" t="s">
        <v>462</v>
      </c>
      <c r="L51" s="510">
        <v>599.54239953140859</v>
      </c>
      <c r="M51" s="510">
        <v>2</v>
      </c>
      <c r="N51" s="511">
        <v>1199.0847990628172</v>
      </c>
    </row>
    <row r="52" spans="1:14" ht="14.4" customHeight="1" x14ac:dyDescent="0.3">
      <c r="A52" s="505" t="s">
        <v>460</v>
      </c>
      <c r="B52" s="506" t="s">
        <v>461</v>
      </c>
      <c r="C52" s="507" t="s">
        <v>473</v>
      </c>
      <c r="D52" s="508" t="s">
        <v>474</v>
      </c>
      <c r="E52" s="509">
        <v>50113001</v>
      </c>
      <c r="F52" s="508" t="s">
        <v>482</v>
      </c>
      <c r="G52" s="507" t="s">
        <v>483</v>
      </c>
      <c r="H52" s="507">
        <v>102439</v>
      </c>
      <c r="I52" s="507">
        <v>2439</v>
      </c>
      <c r="J52" s="507" t="s">
        <v>513</v>
      </c>
      <c r="K52" s="507" t="s">
        <v>514</v>
      </c>
      <c r="L52" s="510">
        <v>285.08000000000004</v>
      </c>
      <c r="M52" s="510">
        <v>19</v>
      </c>
      <c r="N52" s="511">
        <v>5416.52</v>
      </c>
    </row>
    <row r="53" spans="1:14" ht="14.4" customHeight="1" x14ac:dyDescent="0.3">
      <c r="A53" s="505" t="s">
        <v>460</v>
      </c>
      <c r="B53" s="506" t="s">
        <v>461</v>
      </c>
      <c r="C53" s="507" t="s">
        <v>473</v>
      </c>
      <c r="D53" s="508" t="s">
        <v>474</v>
      </c>
      <c r="E53" s="509">
        <v>50113001</v>
      </c>
      <c r="F53" s="508" t="s">
        <v>482</v>
      </c>
      <c r="G53" s="507" t="s">
        <v>483</v>
      </c>
      <c r="H53" s="507">
        <v>100502</v>
      </c>
      <c r="I53" s="507">
        <v>502</v>
      </c>
      <c r="J53" s="507" t="s">
        <v>515</v>
      </c>
      <c r="K53" s="507" t="s">
        <v>516</v>
      </c>
      <c r="L53" s="510">
        <v>238.66648648648649</v>
      </c>
      <c r="M53" s="510">
        <v>37</v>
      </c>
      <c r="N53" s="511">
        <v>8830.66</v>
      </c>
    </row>
    <row r="54" spans="1:14" ht="14.4" customHeight="1" x14ac:dyDescent="0.3">
      <c r="A54" s="505" t="s">
        <v>460</v>
      </c>
      <c r="B54" s="506" t="s">
        <v>461</v>
      </c>
      <c r="C54" s="507" t="s">
        <v>473</v>
      </c>
      <c r="D54" s="508" t="s">
        <v>474</v>
      </c>
      <c r="E54" s="509">
        <v>50113001</v>
      </c>
      <c r="F54" s="508" t="s">
        <v>482</v>
      </c>
      <c r="G54" s="507" t="s">
        <v>483</v>
      </c>
      <c r="H54" s="507">
        <v>193109</v>
      </c>
      <c r="I54" s="507">
        <v>93109</v>
      </c>
      <c r="J54" s="507" t="s">
        <v>520</v>
      </c>
      <c r="K54" s="507" t="s">
        <v>521</v>
      </c>
      <c r="L54" s="510">
        <v>151.34333333333333</v>
      </c>
      <c r="M54" s="510">
        <v>6</v>
      </c>
      <c r="N54" s="511">
        <v>908.06</v>
      </c>
    </row>
    <row r="55" spans="1:14" ht="14.4" customHeight="1" x14ac:dyDescent="0.3">
      <c r="A55" s="505" t="s">
        <v>460</v>
      </c>
      <c r="B55" s="506" t="s">
        <v>461</v>
      </c>
      <c r="C55" s="507" t="s">
        <v>473</v>
      </c>
      <c r="D55" s="508" t="s">
        <v>474</v>
      </c>
      <c r="E55" s="509">
        <v>50113001</v>
      </c>
      <c r="F55" s="508" t="s">
        <v>482</v>
      </c>
      <c r="G55" s="507" t="s">
        <v>483</v>
      </c>
      <c r="H55" s="507">
        <v>847084</v>
      </c>
      <c r="I55" s="507">
        <v>83443</v>
      </c>
      <c r="J55" s="507" t="s">
        <v>546</v>
      </c>
      <c r="K55" s="507" t="s">
        <v>547</v>
      </c>
      <c r="L55" s="510">
        <v>133.77100000000002</v>
      </c>
      <c r="M55" s="510">
        <v>3</v>
      </c>
      <c r="N55" s="511">
        <v>401.31300000000005</v>
      </c>
    </row>
    <row r="56" spans="1:14" ht="14.4" customHeight="1" x14ac:dyDescent="0.3">
      <c r="A56" s="505" t="s">
        <v>460</v>
      </c>
      <c r="B56" s="506" t="s">
        <v>461</v>
      </c>
      <c r="C56" s="507" t="s">
        <v>473</v>
      </c>
      <c r="D56" s="508" t="s">
        <v>474</v>
      </c>
      <c r="E56" s="509">
        <v>50113013</v>
      </c>
      <c r="F56" s="508" t="s">
        <v>522</v>
      </c>
      <c r="G56" s="507" t="s">
        <v>483</v>
      </c>
      <c r="H56" s="507">
        <v>101066</v>
      </c>
      <c r="I56" s="507">
        <v>1066</v>
      </c>
      <c r="J56" s="507" t="s">
        <v>523</v>
      </c>
      <c r="K56" s="507" t="s">
        <v>524</v>
      </c>
      <c r="L56" s="510">
        <v>50.69</v>
      </c>
      <c r="M56" s="510">
        <v>2</v>
      </c>
      <c r="N56" s="511">
        <v>101.38</v>
      </c>
    </row>
    <row r="57" spans="1:14" ht="14.4" customHeight="1" x14ac:dyDescent="0.3">
      <c r="A57" s="505" t="s">
        <v>460</v>
      </c>
      <c r="B57" s="506" t="s">
        <v>461</v>
      </c>
      <c r="C57" s="507" t="s">
        <v>473</v>
      </c>
      <c r="D57" s="508" t="s">
        <v>474</v>
      </c>
      <c r="E57" s="509">
        <v>50113013</v>
      </c>
      <c r="F57" s="508" t="s">
        <v>522</v>
      </c>
      <c r="G57" s="507" t="s">
        <v>483</v>
      </c>
      <c r="H57" s="507">
        <v>101076</v>
      </c>
      <c r="I57" s="507">
        <v>1076</v>
      </c>
      <c r="J57" s="507" t="s">
        <v>527</v>
      </c>
      <c r="K57" s="507" t="s">
        <v>528</v>
      </c>
      <c r="L57" s="510">
        <v>78.430000000000021</v>
      </c>
      <c r="M57" s="510">
        <v>8</v>
      </c>
      <c r="N57" s="511">
        <v>627.44000000000017</v>
      </c>
    </row>
    <row r="58" spans="1:14" ht="14.4" customHeight="1" x14ac:dyDescent="0.3">
      <c r="A58" s="505" t="s">
        <v>460</v>
      </c>
      <c r="B58" s="506" t="s">
        <v>461</v>
      </c>
      <c r="C58" s="507" t="s">
        <v>476</v>
      </c>
      <c r="D58" s="508" t="s">
        <v>477</v>
      </c>
      <c r="E58" s="509">
        <v>50113001</v>
      </c>
      <c r="F58" s="508" t="s">
        <v>482</v>
      </c>
      <c r="G58" s="507" t="s">
        <v>483</v>
      </c>
      <c r="H58" s="507">
        <v>100362</v>
      </c>
      <c r="I58" s="507">
        <v>362</v>
      </c>
      <c r="J58" s="507" t="s">
        <v>529</v>
      </c>
      <c r="K58" s="507" t="s">
        <v>530</v>
      </c>
      <c r="L58" s="510">
        <v>86.440000000000012</v>
      </c>
      <c r="M58" s="510">
        <v>5</v>
      </c>
      <c r="N58" s="511">
        <v>432.20000000000005</v>
      </c>
    </row>
    <row r="59" spans="1:14" ht="14.4" customHeight="1" x14ac:dyDescent="0.3">
      <c r="A59" s="505" t="s">
        <v>460</v>
      </c>
      <c r="B59" s="506" t="s">
        <v>461</v>
      </c>
      <c r="C59" s="507" t="s">
        <v>476</v>
      </c>
      <c r="D59" s="508" t="s">
        <v>477</v>
      </c>
      <c r="E59" s="509">
        <v>50113001</v>
      </c>
      <c r="F59" s="508" t="s">
        <v>482</v>
      </c>
      <c r="G59" s="507" t="s">
        <v>483</v>
      </c>
      <c r="H59" s="507">
        <v>124934</v>
      </c>
      <c r="I59" s="507">
        <v>124934</v>
      </c>
      <c r="J59" s="507" t="s">
        <v>548</v>
      </c>
      <c r="K59" s="507" t="s">
        <v>549</v>
      </c>
      <c r="L59" s="510">
        <v>2893.56</v>
      </c>
      <c r="M59" s="510">
        <v>1</v>
      </c>
      <c r="N59" s="511">
        <v>2893.56</v>
      </c>
    </row>
    <row r="60" spans="1:14" ht="14.4" customHeight="1" x14ac:dyDescent="0.3">
      <c r="A60" s="505" t="s">
        <v>460</v>
      </c>
      <c r="B60" s="506" t="s">
        <v>461</v>
      </c>
      <c r="C60" s="507" t="s">
        <v>476</v>
      </c>
      <c r="D60" s="508" t="s">
        <v>477</v>
      </c>
      <c r="E60" s="509">
        <v>50113001</v>
      </c>
      <c r="F60" s="508" t="s">
        <v>482</v>
      </c>
      <c r="G60" s="507" t="s">
        <v>483</v>
      </c>
      <c r="H60" s="507">
        <v>117011</v>
      </c>
      <c r="I60" s="507">
        <v>17011</v>
      </c>
      <c r="J60" s="507" t="s">
        <v>550</v>
      </c>
      <c r="K60" s="507" t="s">
        <v>551</v>
      </c>
      <c r="L60" s="510">
        <v>145.63999999999999</v>
      </c>
      <c r="M60" s="510">
        <v>2</v>
      </c>
      <c r="N60" s="511">
        <v>291.27999999999997</v>
      </c>
    </row>
    <row r="61" spans="1:14" ht="14.4" customHeight="1" x14ac:dyDescent="0.3">
      <c r="A61" s="505" t="s">
        <v>460</v>
      </c>
      <c r="B61" s="506" t="s">
        <v>461</v>
      </c>
      <c r="C61" s="507" t="s">
        <v>476</v>
      </c>
      <c r="D61" s="508" t="s">
        <v>477</v>
      </c>
      <c r="E61" s="509">
        <v>50113001</v>
      </c>
      <c r="F61" s="508" t="s">
        <v>482</v>
      </c>
      <c r="G61" s="507" t="s">
        <v>483</v>
      </c>
      <c r="H61" s="507">
        <v>193746</v>
      </c>
      <c r="I61" s="507">
        <v>93746</v>
      </c>
      <c r="J61" s="507" t="s">
        <v>552</v>
      </c>
      <c r="K61" s="507" t="s">
        <v>553</v>
      </c>
      <c r="L61" s="510">
        <v>373.24000000000007</v>
      </c>
      <c r="M61" s="510">
        <v>6</v>
      </c>
      <c r="N61" s="511">
        <v>2239.4400000000005</v>
      </c>
    </row>
    <row r="62" spans="1:14" ht="14.4" customHeight="1" thickBot="1" x14ac:dyDescent="0.35">
      <c r="A62" s="512" t="s">
        <v>460</v>
      </c>
      <c r="B62" s="513" t="s">
        <v>461</v>
      </c>
      <c r="C62" s="514" t="s">
        <v>476</v>
      </c>
      <c r="D62" s="515" t="s">
        <v>477</v>
      </c>
      <c r="E62" s="516">
        <v>50113001</v>
      </c>
      <c r="F62" s="515" t="s">
        <v>482</v>
      </c>
      <c r="G62" s="514" t="s">
        <v>483</v>
      </c>
      <c r="H62" s="514">
        <v>109210</v>
      </c>
      <c r="I62" s="514">
        <v>9210</v>
      </c>
      <c r="J62" s="514" t="s">
        <v>554</v>
      </c>
      <c r="K62" s="514" t="s">
        <v>555</v>
      </c>
      <c r="L62" s="517">
        <v>289.31</v>
      </c>
      <c r="M62" s="517">
        <v>2</v>
      </c>
      <c r="N62" s="518">
        <v>578.62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19" t="s">
        <v>143</v>
      </c>
      <c r="B4" s="520" t="s">
        <v>14</v>
      </c>
      <c r="C4" s="521" t="s">
        <v>2</v>
      </c>
      <c r="D4" s="520" t="s">
        <v>14</v>
      </c>
      <c r="E4" s="521" t="s">
        <v>2</v>
      </c>
      <c r="F4" s="522" t="s">
        <v>14</v>
      </c>
    </row>
    <row r="5" spans="1:6" ht="14.4" customHeight="1" x14ac:dyDescent="0.3">
      <c r="A5" s="533" t="s">
        <v>556</v>
      </c>
      <c r="B5" s="503"/>
      <c r="C5" s="523">
        <v>0</v>
      </c>
      <c r="D5" s="503">
        <v>66.940000000000012</v>
      </c>
      <c r="E5" s="523">
        <v>1</v>
      </c>
      <c r="F5" s="504">
        <v>66.940000000000012</v>
      </c>
    </row>
    <row r="6" spans="1:6" ht="14.4" customHeight="1" thickBot="1" x14ac:dyDescent="0.35">
      <c r="A6" s="534" t="s">
        <v>557</v>
      </c>
      <c r="B6" s="526"/>
      <c r="C6" s="527">
        <v>0</v>
      </c>
      <c r="D6" s="526">
        <v>116.65999999999997</v>
      </c>
      <c r="E6" s="527">
        <v>1</v>
      </c>
      <c r="F6" s="528">
        <v>116.65999999999997</v>
      </c>
    </row>
    <row r="7" spans="1:6" ht="14.4" customHeight="1" thickBot="1" x14ac:dyDescent="0.35">
      <c r="A7" s="529" t="s">
        <v>3</v>
      </c>
      <c r="B7" s="530"/>
      <c r="C7" s="531">
        <v>0</v>
      </c>
      <c r="D7" s="530">
        <v>183.59999999999997</v>
      </c>
      <c r="E7" s="531">
        <v>1</v>
      </c>
      <c r="F7" s="532">
        <v>183.59999999999997</v>
      </c>
    </row>
    <row r="8" spans="1:6" ht="14.4" customHeight="1" thickBot="1" x14ac:dyDescent="0.35"/>
    <row r="9" spans="1:6" ht="14.4" customHeight="1" x14ac:dyDescent="0.3">
      <c r="A9" s="533" t="s">
        <v>558</v>
      </c>
      <c r="B9" s="503"/>
      <c r="C9" s="523">
        <v>0</v>
      </c>
      <c r="D9" s="503">
        <v>116.65999999999997</v>
      </c>
      <c r="E9" s="523">
        <v>1</v>
      </c>
      <c r="F9" s="504">
        <v>116.65999999999997</v>
      </c>
    </row>
    <row r="10" spans="1:6" ht="14.4" customHeight="1" thickBot="1" x14ac:dyDescent="0.35">
      <c r="A10" s="534" t="s">
        <v>559</v>
      </c>
      <c r="B10" s="526"/>
      <c r="C10" s="527">
        <v>0</v>
      </c>
      <c r="D10" s="526">
        <v>66.940000000000012</v>
      </c>
      <c r="E10" s="527">
        <v>1</v>
      </c>
      <c r="F10" s="528">
        <v>66.940000000000012</v>
      </c>
    </row>
    <row r="11" spans="1:6" ht="14.4" customHeight="1" thickBot="1" x14ac:dyDescent="0.35">
      <c r="A11" s="529" t="s">
        <v>3</v>
      </c>
      <c r="B11" s="530"/>
      <c r="C11" s="531">
        <v>0</v>
      </c>
      <c r="D11" s="530">
        <v>183.59999999999997</v>
      </c>
      <c r="E11" s="531">
        <v>1</v>
      </c>
      <c r="F11" s="532">
        <v>183.59999999999997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2018-05-29T14:10:21Z</dcterms:modified>
</cp:coreProperties>
</file>